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445" firstSheet="1" activeTab="11"/>
  </bookViews>
  <sheets>
    <sheet name="ENERO" sheetId="4" r:id="rId1"/>
    <sheet name="FEBRERO" sheetId="5" r:id="rId2"/>
    <sheet name="MARZO" sheetId="6" r:id="rId3"/>
    <sheet name="ABRIL" sheetId="7" r:id="rId4"/>
    <sheet name="MAYO" sheetId="3" r:id="rId5"/>
    <sheet name="JUNIO" sheetId="1" r:id="rId6"/>
    <sheet name="JULIO" sheetId="2" r:id="rId7"/>
    <sheet name="AGOSTO" sheetId="10" r:id="rId8"/>
    <sheet name="SEPTIEMBRE" sheetId="11" r:id="rId9"/>
    <sheet name="OCTUBRE" sheetId="14" r:id="rId10"/>
    <sheet name="NOV" sheetId="12" r:id="rId11"/>
    <sheet name="DICIEMBRE" sheetId="13" r:id="rId12"/>
    <sheet name="POL A EDITAR " sheetId="8" r:id="rId13"/>
  </sheets>
  <definedNames>
    <definedName name="_xlnm._FilterDatabase" localSheetId="7" hidden="1">AGOSTO!$A$9:$AG$42</definedName>
    <definedName name="_xlnm._FilterDatabase" localSheetId="11" hidden="1">DICIEMBRE!$A$9:$AE$87</definedName>
    <definedName name="_xlnm._FilterDatabase" localSheetId="0" hidden="1">ENERO!$A$9:$AF$58</definedName>
    <definedName name="_xlnm._FilterDatabase" localSheetId="10" hidden="1">NOV!$A$9:$AF$58</definedName>
    <definedName name="_xlnm._FilterDatabase" localSheetId="9" hidden="1">OCTUBRE!$A$9:$AG$87</definedName>
    <definedName name="_xlnm._FilterDatabase" localSheetId="8" hidden="1">SEPTIEMBRE!$A$9:$AH$80</definedName>
  </definedNames>
  <calcPr calcId="124519"/>
</workbook>
</file>

<file path=xl/calcChain.xml><?xml version="1.0" encoding="utf-8"?>
<calcChain xmlns="http://schemas.openxmlformats.org/spreadsheetml/2006/main">
  <c r="O154" i="13"/>
  <c r="U154"/>
  <c r="O152"/>
  <c r="U151"/>
  <c r="U150"/>
  <c r="U149"/>
  <c r="O148"/>
  <c r="U147"/>
  <c r="U139" i="12"/>
  <c r="W132"/>
  <c r="U131"/>
  <c r="O130"/>
  <c r="U128"/>
  <c r="U132" l="1"/>
  <c r="O132"/>
  <c r="O129"/>
  <c r="U127"/>
  <c r="U259" i="14"/>
  <c r="U257"/>
  <c r="O257"/>
  <c r="U256"/>
  <c r="O255"/>
  <c r="U254"/>
  <c r="U253"/>
  <c r="U252"/>
  <c r="O251"/>
  <c r="U250"/>
  <c r="U249"/>
  <c r="V205"/>
  <c r="V208"/>
  <c r="V212" s="1"/>
  <c r="W213" s="1"/>
  <c r="W212"/>
  <c r="V210"/>
  <c r="V209"/>
  <c r="V207"/>
  <c r="V206"/>
  <c r="V178"/>
  <c r="V177"/>
  <c r="V176"/>
  <c r="V175"/>
  <c r="V181"/>
  <c r="U174"/>
  <c r="V115"/>
  <c r="U179"/>
  <c r="U181" s="1"/>
  <c r="V127"/>
  <c r="V183" l="1"/>
  <c r="AA114" i="11"/>
  <c r="X124"/>
  <c r="X122"/>
  <c r="X111"/>
  <c r="X105"/>
  <c r="W82" i="10" l="1"/>
  <c r="W79"/>
  <c r="W78"/>
  <c r="V118" i="13"/>
  <c r="V103"/>
  <c r="V94" i="12"/>
  <c r="V72"/>
  <c r="V122" i="11"/>
  <c r="V111"/>
  <c r="V105"/>
  <c r="W55" i="10"/>
  <c r="W74" s="1"/>
  <c r="W83" s="1"/>
  <c r="W59"/>
  <c r="W68"/>
  <c r="W81" s="1"/>
  <c r="W64"/>
  <c r="W80" s="1"/>
  <c r="AE14" i="5" l="1"/>
  <c r="AE17" i="13"/>
  <c r="AE11"/>
  <c r="AE12"/>
  <c r="AE13"/>
  <c r="AE14"/>
  <c r="AE15"/>
  <c r="AE16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10"/>
  <c r="AE66" i="14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10"/>
  <c r="AE38" i="11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16"/>
  <c r="AE17"/>
  <c r="AE18"/>
  <c r="AE19"/>
  <c r="AE11"/>
  <c r="AE12"/>
  <c r="AE13"/>
  <c r="AE14"/>
  <c r="AE15"/>
  <c r="AE10"/>
  <c r="AE11" i="12" l="1"/>
  <c r="AE12"/>
  <c r="AE13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14" l="1"/>
  <c r="AE10" l="1"/>
  <c r="AE11" i="10" l="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10"/>
  <c r="AE11" i="2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10"/>
  <c r="AH51" i="4"/>
  <c r="AG51"/>
  <c r="AE11" i="7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10"/>
  <c r="AE11" i="6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10"/>
  <c r="AE11" i="5"/>
  <c r="AE12"/>
  <c r="AE13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10"/>
  <c r="AE57" i="4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47" i="3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4"/>
  <c r="AE23"/>
  <c r="AE22"/>
  <c r="AE21"/>
  <c r="AE20"/>
  <c r="AE19"/>
  <c r="AE18"/>
  <c r="AE17"/>
  <c r="AE16"/>
  <c r="AE15"/>
  <c r="AE14"/>
  <c r="AE13"/>
  <c r="AE12"/>
  <c r="AE11"/>
  <c r="AE10"/>
  <c r="AI51" i="4" l="1"/>
  <c r="AE58"/>
  <c r="AE25" i="3"/>
  <c r="AE40" i="1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</calcChain>
</file>

<file path=xl/sharedStrings.xml><?xml version="1.0" encoding="utf-8"?>
<sst xmlns="http://schemas.openxmlformats.org/spreadsheetml/2006/main" count="8846" uniqueCount="3763">
  <si>
    <t>Num</t>
  </si>
  <si>
    <t>Fecha</t>
  </si>
  <si>
    <t>Codigo</t>
  </si>
  <si>
    <t>Descripcion</t>
  </si>
  <si>
    <t>Precio unitario</t>
  </si>
  <si>
    <t>Total</t>
  </si>
  <si>
    <t>Cargo</t>
  </si>
  <si>
    <t>Cuota</t>
  </si>
  <si>
    <t>Distribuidor</t>
  </si>
  <si>
    <t>Factura</t>
  </si>
  <si>
    <t>Embarque</t>
  </si>
  <si>
    <t>RFC</t>
  </si>
  <si>
    <t>Pedimento</t>
  </si>
  <si>
    <t>Aduana</t>
  </si>
  <si>
    <t>Modelo</t>
  </si>
  <si>
    <t>Descrip</t>
  </si>
  <si>
    <t>Año</t>
  </si>
  <si>
    <t>Motor</t>
  </si>
  <si>
    <t>Color Ext / Int</t>
  </si>
  <si>
    <t>Vin</t>
  </si>
  <si>
    <t>Precio</t>
  </si>
  <si>
    <t>Accesorios</t>
  </si>
  <si>
    <t>Precio + Accesorios</t>
  </si>
  <si>
    <t>Manejo</t>
  </si>
  <si>
    <t>Publicidad</t>
  </si>
  <si>
    <t>Asociacion</t>
  </si>
  <si>
    <t>Subtotal</t>
  </si>
  <si>
    <t>IVA</t>
  </si>
  <si>
    <t>CLAVE</t>
  </si>
  <si>
    <t>A000541063</t>
  </si>
  <si>
    <t xml:space="preserve">ACE 050912 GZ0                     </t>
  </si>
  <si>
    <t xml:space="preserve">Lazaro Cardenas          </t>
  </si>
  <si>
    <t>12512015</t>
  </si>
  <si>
    <t xml:space="preserve">PRIUS               </t>
  </si>
  <si>
    <t>155137885001743</t>
  </si>
  <si>
    <t>2ZR-6409888</t>
  </si>
  <si>
    <t xml:space="preserve">040 SUPER WHITE / FB10 FB10                                 </t>
  </si>
  <si>
    <t>JTDKN3DU6F1952643</t>
  </si>
  <si>
    <t>NRPV:3FNCLOF9</t>
  </si>
  <si>
    <t>0521101</t>
  </si>
  <si>
    <t>A000541064</t>
  </si>
  <si>
    <t>12532015</t>
  </si>
  <si>
    <t>2ZR-6416749</t>
  </si>
  <si>
    <t xml:space="preserve">1F7 CLASSIC SILVER MET / LB10 LB10                          </t>
  </si>
  <si>
    <t>JTDKN3DU5F1954142</t>
  </si>
  <si>
    <t>NRPV:4B038AP9</t>
  </si>
  <si>
    <t>A000541065</t>
  </si>
  <si>
    <t>56112015</t>
  </si>
  <si>
    <t xml:space="preserve">HIACE               </t>
  </si>
  <si>
    <t>2TR-8721115</t>
  </si>
  <si>
    <t xml:space="preserve">1E7 SILVER STREAK MICA / YT13 DARK GRAY                     </t>
  </si>
  <si>
    <t>JTFSX23P9F6158777</t>
  </si>
  <si>
    <t>NRPV:4B038BH2</t>
  </si>
  <si>
    <t>1520204</t>
  </si>
  <si>
    <t>A000541066</t>
  </si>
  <si>
    <t>2TR-8722098</t>
  </si>
  <si>
    <t>JTFSX23P8F6158902</t>
  </si>
  <si>
    <t>NRPV:4B038C8K</t>
  </si>
  <si>
    <t>A000541067</t>
  </si>
  <si>
    <t>74952015</t>
  </si>
  <si>
    <t xml:space="preserve">HILUX               </t>
  </si>
  <si>
    <t>155137885001744</t>
  </si>
  <si>
    <t>2TR-7985350</t>
  </si>
  <si>
    <t xml:space="preserve">1G3 MAGNETIC GRAY MET. / FZ10 CHARCOAL                      </t>
  </si>
  <si>
    <t>MR0EX32G2F0268085</t>
  </si>
  <si>
    <t>NRPV:4B038DAN</t>
  </si>
  <si>
    <t>1520604</t>
  </si>
  <si>
    <t>A000541068</t>
  </si>
  <si>
    <t>74972015</t>
  </si>
  <si>
    <t>2TR-7985272</t>
  </si>
  <si>
    <t xml:space="preserve">040 SUPER WHITE / FZ10 CHARCOAL                             </t>
  </si>
  <si>
    <t>MR0EX32G6F0268087</t>
  </si>
  <si>
    <t>NRPV:3HO41A7E</t>
  </si>
  <si>
    <t>1520106</t>
  </si>
  <si>
    <t>A000542453</t>
  </si>
  <si>
    <t xml:space="preserve">Nuevo Laredo             </t>
  </si>
  <si>
    <t>25942015</t>
  </si>
  <si>
    <t xml:space="preserve">CAMRY               </t>
  </si>
  <si>
    <t>152437705030308</t>
  </si>
  <si>
    <t>2AR-A638519</t>
  </si>
  <si>
    <t xml:space="preserve">1J9 SILVER METALLIC / LA10 LA10                             </t>
  </si>
  <si>
    <t>4T1BF1FK3FU966121</t>
  </si>
  <si>
    <t>NRPV:2PHJBAGM</t>
  </si>
  <si>
    <t>0520108</t>
  </si>
  <si>
    <t>A000542454</t>
  </si>
  <si>
    <t>53962015</t>
  </si>
  <si>
    <t xml:space="preserve">SIENNA              </t>
  </si>
  <si>
    <t>152437705030402</t>
  </si>
  <si>
    <t>2GR-E835846</t>
  </si>
  <si>
    <t xml:space="preserve">1D6 SILVER SKY METALLIC / FD14 FD14                         </t>
  </si>
  <si>
    <t>5TDYK3DC7FS618456</t>
  </si>
  <si>
    <t>NRPV:4B1HAJEO</t>
  </si>
  <si>
    <t>0520504</t>
  </si>
  <si>
    <t>A000542455</t>
  </si>
  <si>
    <t>69802015</t>
  </si>
  <si>
    <t>HIGHLANDER</t>
  </si>
  <si>
    <t>2GR-E838207</t>
  </si>
  <si>
    <t xml:space="preserve">070 BLIZZARD PEARL / LB20 LB20                              </t>
  </si>
  <si>
    <t>5TDKKRFHXFS089070</t>
  </si>
  <si>
    <t>NRPV:4B1HAMAN</t>
  </si>
  <si>
    <t>0521902</t>
  </si>
  <si>
    <t>A000542456</t>
  </si>
  <si>
    <t>69812015</t>
  </si>
  <si>
    <t>152437705030729</t>
  </si>
  <si>
    <t>2GR-E841552</t>
  </si>
  <si>
    <t xml:space="preserve">218 MIDNIGHT BLACK METAL / FB10 FB10                        </t>
  </si>
  <si>
    <t>5TDZKRFHXFS090170</t>
  </si>
  <si>
    <t>NRPV:2KELI096</t>
  </si>
  <si>
    <t>A000543413</t>
  </si>
  <si>
    <t>10922015</t>
  </si>
  <si>
    <t xml:space="preserve">YARIS               </t>
  </si>
  <si>
    <t>155137885001944</t>
  </si>
  <si>
    <t>1NZ-E906535</t>
  </si>
  <si>
    <t xml:space="preserve">8R3 PACIFIC BLUE MET / FJ10 FJ10                            </t>
  </si>
  <si>
    <t>JTDBT9K3XF1439060</t>
  </si>
  <si>
    <t>NRPV:49P23P5L</t>
  </si>
  <si>
    <t>0521704</t>
  </si>
  <si>
    <t>A000543414</t>
  </si>
  <si>
    <t>10942015</t>
  </si>
  <si>
    <t>1NZ-E904575</t>
  </si>
  <si>
    <t xml:space="preserve">1F7 CLASSIC SILVER MET / FJ10 FJ10                          </t>
  </si>
  <si>
    <t>JTDBT9K32F1438923</t>
  </si>
  <si>
    <t>NRPV:31HJG0CG</t>
  </si>
  <si>
    <t>0521705</t>
  </si>
  <si>
    <t>A000543415</t>
  </si>
  <si>
    <t>2ZR-6432130</t>
  </si>
  <si>
    <t xml:space="preserve">070 BLIZZARD PEARL / LB10 LB10                              </t>
  </si>
  <si>
    <t>JTDKN3DUXF1957585</t>
  </si>
  <si>
    <t>NRPV:2K2K3GF0</t>
  </si>
  <si>
    <t>A000543416</t>
  </si>
  <si>
    <t>22012015</t>
  </si>
  <si>
    <t xml:space="preserve">AVANZA              </t>
  </si>
  <si>
    <t>155137885001937</t>
  </si>
  <si>
    <t>3SZ-DFK2515</t>
  </si>
  <si>
    <t xml:space="preserve">1E7 SILVER STREAK MICA /                                    </t>
  </si>
  <si>
    <t>MHKMC13E4FK009518</t>
  </si>
  <si>
    <t>NRPV:3JO7B0OA</t>
  </si>
  <si>
    <t>0521801</t>
  </si>
  <si>
    <t>A000543417</t>
  </si>
  <si>
    <t>2TR-8724685</t>
  </si>
  <si>
    <t xml:space="preserve">058 ICEBERG / YT13 DARK GRAY                                </t>
  </si>
  <si>
    <t>JTFSX23P4F6159433</t>
  </si>
  <si>
    <t>NRPV:32LPH22K</t>
  </si>
  <si>
    <t>A000543418</t>
  </si>
  <si>
    <t>2TR-8725243</t>
  </si>
  <si>
    <t>JTFSX23P3F6159519</t>
  </si>
  <si>
    <t>NRPV:4O3M0KHC</t>
  </si>
  <si>
    <t>A000543419</t>
  </si>
  <si>
    <t>74942015</t>
  </si>
  <si>
    <t>155137885001939</t>
  </si>
  <si>
    <t>2TR-7988992</t>
  </si>
  <si>
    <t xml:space="preserve">040 SUPER WHITE /                                           </t>
  </si>
  <si>
    <t>MR0CX12G5F0134098</t>
  </si>
  <si>
    <t>NRPV:3IALG4JD</t>
  </si>
  <si>
    <t>A000543420</t>
  </si>
  <si>
    <t>2TR-7992404</t>
  </si>
  <si>
    <t>MR0CX12GXF0134582</t>
  </si>
  <si>
    <t>NRPV:4B2LBJ7N</t>
  </si>
  <si>
    <t>A000543498</t>
  </si>
  <si>
    <t>22022015</t>
  </si>
  <si>
    <t>3SZ-DFJ9402</t>
  </si>
  <si>
    <t xml:space="preserve">W09 WHITE /                                                 </t>
  </si>
  <si>
    <t>MHKMC13F1FK017763</t>
  </si>
  <si>
    <t>NRPV:3EFOI545</t>
  </si>
  <si>
    <t>0521802</t>
  </si>
  <si>
    <t>A000543499</t>
  </si>
  <si>
    <t>2TR-9001348</t>
  </si>
  <si>
    <t>JTFSX23P1F6159891</t>
  </si>
  <si>
    <t>NRPV:3B8L2P91</t>
  </si>
  <si>
    <t>A000543771</t>
  </si>
  <si>
    <t>152437705030895</t>
  </si>
  <si>
    <t>2GR-E842536</t>
  </si>
  <si>
    <t xml:space="preserve">5B2 CREME BRULEE MICA / FD42 ADOBE                          </t>
  </si>
  <si>
    <t>5TDYK3DC1FS620266</t>
  </si>
  <si>
    <t>NRPV:4J9DKJ06</t>
  </si>
  <si>
    <t>A000543772</t>
  </si>
  <si>
    <t xml:space="preserve">Ciudad Juarez            </t>
  </si>
  <si>
    <t>74012015</t>
  </si>
  <si>
    <t xml:space="preserve">TACOMA              </t>
  </si>
  <si>
    <t>150730735007053</t>
  </si>
  <si>
    <t>1GR-9158300</t>
  </si>
  <si>
    <t xml:space="preserve">1D6 SILVER SKY METALLIC / FL13 FL13                         </t>
  </si>
  <si>
    <t>3TMJU4GN8FM189178</t>
  </si>
  <si>
    <t>NRPV:4B3BH071</t>
  </si>
  <si>
    <t>1520302</t>
  </si>
  <si>
    <t>A000544161</t>
  </si>
  <si>
    <t xml:space="preserve">Veracruz                 </t>
  </si>
  <si>
    <t>10832015</t>
  </si>
  <si>
    <t>154337095001047</t>
  </si>
  <si>
    <t>1NZ-E869655</t>
  </si>
  <si>
    <t xml:space="preserve">3P0 ABSOLUTELY RED / FF24 HV HIGH                           </t>
  </si>
  <si>
    <t>VNKKTUD31FA048631</t>
  </si>
  <si>
    <t>NRPV:3POFPC55</t>
  </si>
  <si>
    <t>A000544162</t>
  </si>
  <si>
    <t>1NZ-E877391</t>
  </si>
  <si>
    <t>VNKKTUD38FA048710</t>
  </si>
  <si>
    <t>NRPV:3CD7D567</t>
  </si>
  <si>
    <t>A000545592</t>
  </si>
  <si>
    <t>53942015</t>
  </si>
  <si>
    <t>152437705031436</t>
  </si>
  <si>
    <t>2GR-E847148</t>
  </si>
  <si>
    <t xml:space="preserve">040 SUPER WHITE / FB42 FB42                                 </t>
  </si>
  <si>
    <t>5TDKK3DC3FS623238</t>
  </si>
  <si>
    <t>NRPV:4B6378J6</t>
  </si>
  <si>
    <t>0520506</t>
  </si>
  <si>
    <t>A000545593</t>
  </si>
  <si>
    <t>150730735007519</t>
  </si>
  <si>
    <t>1GR-9166274</t>
  </si>
  <si>
    <t xml:space="preserve">040 SUPER WHITE / FL13 FL13                                 </t>
  </si>
  <si>
    <t>3TMJU4GN2FM189869</t>
  </si>
  <si>
    <t>NRPV:5CA2PH92</t>
  </si>
  <si>
    <t>A000545594</t>
  </si>
  <si>
    <t>74412015</t>
  </si>
  <si>
    <t>150730735007117</t>
  </si>
  <si>
    <t>1GR-9146196</t>
  </si>
  <si>
    <t>3TMLU4EN6FM196514</t>
  </si>
  <si>
    <t>NRPV:4B6379PD</t>
  </si>
  <si>
    <t>A000546688</t>
  </si>
  <si>
    <t>17942015</t>
  </si>
  <si>
    <t xml:space="preserve">COROLLA             </t>
  </si>
  <si>
    <t>152437705031512</t>
  </si>
  <si>
    <t>2ZR-L733358</t>
  </si>
  <si>
    <t xml:space="preserve">3R3 BARCELONA RED MET. / FB16 FB16                          </t>
  </si>
  <si>
    <t>5YFBURHE6FP336607</t>
  </si>
  <si>
    <t>0520203</t>
  </si>
  <si>
    <t>A000546689</t>
  </si>
  <si>
    <t>17962015</t>
  </si>
  <si>
    <t>2ZR-L732183</t>
  </si>
  <si>
    <t xml:space="preserve">1F7 CLASSIC SILVER MET / FA11 FA11                          </t>
  </si>
  <si>
    <t>5YFBURHE5FP336257</t>
  </si>
  <si>
    <t>A000546690</t>
  </si>
  <si>
    <t>44922015</t>
  </si>
  <si>
    <t xml:space="preserve">RAV4                </t>
  </si>
  <si>
    <t>152437705032054</t>
  </si>
  <si>
    <t>2AR-X201193</t>
  </si>
  <si>
    <t xml:space="preserve">4T3 PYRITE MICA / FA40 FA40                                 </t>
  </si>
  <si>
    <t>2T3RF4EV2FW348730</t>
  </si>
  <si>
    <t>0520804</t>
  </si>
  <si>
    <t>A000546691</t>
  </si>
  <si>
    <t>152437705032060</t>
  </si>
  <si>
    <t>2GR-E852913</t>
  </si>
  <si>
    <t>5TDYK3DC6FS626127</t>
  </si>
  <si>
    <t>0708-TCN15</t>
  </si>
  <si>
    <t>0761-TCN15</t>
  </si>
  <si>
    <t>0658-TCN15</t>
  </si>
  <si>
    <t>0713-TCN15</t>
  </si>
  <si>
    <t>0716-TCN15</t>
  </si>
  <si>
    <t>0717-TCN15</t>
  </si>
  <si>
    <t>0765-TCN15</t>
  </si>
  <si>
    <t>0762-TCN15</t>
  </si>
  <si>
    <t>0724-TCN15</t>
  </si>
  <si>
    <t>0725-TCN15</t>
  </si>
  <si>
    <t>0682-TCN15</t>
  </si>
  <si>
    <t>0740-TCN15</t>
  </si>
  <si>
    <t>0753-TCN15</t>
  </si>
  <si>
    <t>0749-TCN15</t>
  </si>
  <si>
    <t>0763-TCN15</t>
  </si>
  <si>
    <t>0743-TCN15</t>
  </si>
  <si>
    <t>0727-TCN15</t>
  </si>
  <si>
    <t>0728-TCN15</t>
  </si>
  <si>
    <t>0677-TCN15</t>
  </si>
  <si>
    <t>0729-TCN15</t>
  </si>
  <si>
    <t>0757-TCN15</t>
  </si>
  <si>
    <t>0734-TCN15</t>
  </si>
  <si>
    <t>0738-TCN15</t>
  </si>
  <si>
    <t>0737-TCN15</t>
  </si>
  <si>
    <t>0764-TCN15</t>
  </si>
  <si>
    <t>0747-TCN15</t>
  </si>
  <si>
    <t>0752-TCN15</t>
  </si>
  <si>
    <t>0759-TCN15</t>
  </si>
  <si>
    <t>0760-TCN15</t>
  </si>
  <si>
    <t>0756-TCN15</t>
  </si>
  <si>
    <t>0696-TCN15</t>
  </si>
  <si>
    <t>CAPTURADO EN MAYO</t>
  </si>
  <si>
    <t>A000546954</t>
  </si>
  <si>
    <t>155137885002212</t>
  </si>
  <si>
    <t>2ZR-6446369</t>
  </si>
  <si>
    <t>JTDKN3DU8F1960629</t>
  </si>
  <si>
    <t>NRPV:3PD0HAND</t>
  </si>
  <si>
    <t>A000546955</t>
  </si>
  <si>
    <t>155137885002211</t>
  </si>
  <si>
    <t>2TR-7995475</t>
  </si>
  <si>
    <t>MR0EX32GXF0268366</t>
  </si>
  <si>
    <t>NRPV:4B83OGMA</t>
  </si>
  <si>
    <t>A000546956</t>
  </si>
  <si>
    <t>2TR-7996324</t>
  </si>
  <si>
    <t>MR0EX32GXF0268447</t>
  </si>
  <si>
    <t>NRPV:49FHLJHO</t>
  </si>
  <si>
    <t>A000547067</t>
  </si>
  <si>
    <t>1NZ-E909724</t>
  </si>
  <si>
    <t xml:space="preserve">3R3 BARCELONA RED MET. / FJ10 FJ10                          </t>
  </si>
  <si>
    <t>JTDBT9K34F1439300</t>
  </si>
  <si>
    <t>NRPV:4B8462FO</t>
  </si>
  <si>
    <t>A000547068</t>
  </si>
  <si>
    <t>155137885002214</t>
  </si>
  <si>
    <t>3SZ-DFK4204</t>
  </si>
  <si>
    <t>MHKMC13F3FK018039</t>
  </si>
  <si>
    <t>NRPV:352MJE8L</t>
  </si>
  <si>
    <t>A000547743</t>
  </si>
  <si>
    <t>152437705032091</t>
  </si>
  <si>
    <t>2ZR-L742050</t>
  </si>
  <si>
    <t xml:space="preserve">040 SUPER WHITE / FB16 FB16                                 </t>
  </si>
  <si>
    <t>5YFBURHE6FP340060</t>
  </si>
  <si>
    <t>NRPV:2JB5F68E</t>
  </si>
  <si>
    <t>A000547744</t>
  </si>
  <si>
    <t>152437705032238</t>
  </si>
  <si>
    <t>2ZR-L743883</t>
  </si>
  <si>
    <t>5YFBURHEXFP340966</t>
  </si>
  <si>
    <t>NRPV:2KFKB741</t>
  </si>
  <si>
    <t>A000547745</t>
  </si>
  <si>
    <t>152437705032240</t>
  </si>
  <si>
    <t>2ZR-L744828</t>
  </si>
  <si>
    <t>5YFBURHE8FP341291</t>
  </si>
  <si>
    <t>NRPV:3ID5NJ69</t>
  </si>
  <si>
    <t>A000547746</t>
  </si>
  <si>
    <t>152437705032505</t>
  </si>
  <si>
    <t>2ZR-L749739</t>
  </si>
  <si>
    <t>5YFBURHE9FP343244</t>
  </si>
  <si>
    <t>NRPV:33D30I6K</t>
  </si>
  <si>
    <t>A000547747</t>
  </si>
  <si>
    <t>2ZR-L749740</t>
  </si>
  <si>
    <t xml:space="preserve">1F9 SLATE METALLIC / FB16 FB16                              </t>
  </si>
  <si>
    <t>5YFBURHE7FP343310</t>
  </si>
  <si>
    <t>NRPV:4B857B4O</t>
  </si>
  <si>
    <t>A000547748</t>
  </si>
  <si>
    <t>152437705032377</t>
  </si>
  <si>
    <t>2ZR-L747617</t>
  </si>
  <si>
    <t xml:space="preserve">040 SUPER WHITE / FA11 FA11                                 </t>
  </si>
  <si>
    <t>5YFBURHE3FP342235</t>
  </si>
  <si>
    <t>NRPV:33P6HCC0</t>
  </si>
  <si>
    <t>A000547749</t>
  </si>
  <si>
    <t>152437705031786</t>
  </si>
  <si>
    <t>2AR-M952927</t>
  </si>
  <si>
    <t xml:space="preserve">1F7 CLASSIC SILVER MET / FA20 FA20                          </t>
  </si>
  <si>
    <t>2T3RF4EV4FW346980</t>
  </si>
  <si>
    <t>NRPV:40B21C8C</t>
  </si>
  <si>
    <t>A000548031</t>
  </si>
  <si>
    <t>155137885002295</t>
  </si>
  <si>
    <t>3SZ-DFK8119</t>
  </si>
  <si>
    <t>MHKMC13E0FK009774</t>
  </si>
  <si>
    <t>A000548032</t>
  </si>
  <si>
    <t>3SZ-DFL3098</t>
  </si>
  <si>
    <t>MHKMC13E9FK009918</t>
  </si>
  <si>
    <t>A000548033</t>
  </si>
  <si>
    <t>3SZ-DFK7980</t>
  </si>
  <si>
    <t xml:space="preserve">1H2 COSMIC GRAY MICA /                                      </t>
  </si>
  <si>
    <t>MHKMC13F3FK018364</t>
  </si>
  <si>
    <t>A000548034</t>
  </si>
  <si>
    <t>3SZ-DFL2284</t>
  </si>
  <si>
    <t>MHKMC13F4FK018583</t>
  </si>
  <si>
    <t>A000548035</t>
  </si>
  <si>
    <t>3SZ-DFL3182</t>
  </si>
  <si>
    <t>MHKMC13F4FK018616</t>
  </si>
  <si>
    <t>A000548140</t>
  </si>
  <si>
    <t>3SZ-DFK9242</t>
  </si>
  <si>
    <t>MHKMC13E8FK009778</t>
  </si>
  <si>
    <t>A000548141</t>
  </si>
  <si>
    <t>3SZ-DFK9077</t>
  </si>
  <si>
    <t>MHKMC13F3FK018347</t>
  </si>
  <si>
    <t>A000533891</t>
  </si>
  <si>
    <t>53992015</t>
  </si>
  <si>
    <t>152437705027343</t>
  </si>
  <si>
    <t>2GR-E808847</t>
  </si>
  <si>
    <t xml:space="preserve">070 BLIZZARD PEARL / LB43 LB43                              </t>
  </si>
  <si>
    <t>5TDYK3DCXFS601473</t>
  </si>
  <si>
    <t>NRPV:4AG5NAD3</t>
  </si>
  <si>
    <t>0520508</t>
  </si>
  <si>
    <t>A000533892</t>
  </si>
  <si>
    <t>150730735005022</t>
  </si>
  <si>
    <t>1GR-9140190</t>
  </si>
  <si>
    <t>3TMJU4GN9FM186709</t>
  </si>
  <si>
    <t>NRPV:41ALMCKC</t>
  </si>
  <si>
    <t>A000534065</t>
  </si>
  <si>
    <t>17822015</t>
  </si>
  <si>
    <t>152437705027629</t>
  </si>
  <si>
    <t>2ZR-L666969</t>
  </si>
  <si>
    <t xml:space="preserve">040 SUPER WHITE / FD80 BLUE                                 </t>
  </si>
  <si>
    <t>5YFBURHEXFP307207</t>
  </si>
  <si>
    <t>NRPV:4AGN43P7</t>
  </si>
  <si>
    <t>A000534066</t>
  </si>
  <si>
    <t>25932015</t>
  </si>
  <si>
    <t>152437705026584</t>
  </si>
  <si>
    <t>2AR-A589165</t>
  </si>
  <si>
    <t>4T1BF1FK8FU048977</t>
  </si>
  <si>
    <t>NRPV:2M0MP3HD</t>
  </si>
  <si>
    <t>A000534067</t>
  </si>
  <si>
    <t>44942015</t>
  </si>
  <si>
    <t>152437705027452</t>
  </si>
  <si>
    <t>2AR-E996479</t>
  </si>
  <si>
    <t xml:space="preserve">070 BLIZZARD PEARL / EA20 BLACK                             </t>
  </si>
  <si>
    <t>2T3DF4EV9FW323561</t>
  </si>
  <si>
    <t>NRPV:2E5IJPM1</t>
  </si>
  <si>
    <t>A000535596</t>
  </si>
  <si>
    <t>152437705026634</t>
  </si>
  <si>
    <t>2AR-M902419</t>
  </si>
  <si>
    <t>2T3RF4EV1FW319297</t>
  </si>
  <si>
    <t>NRPV:2G7MKCP0</t>
  </si>
  <si>
    <t>A000535597</t>
  </si>
  <si>
    <t>44932015</t>
  </si>
  <si>
    <t>152437705027615</t>
  </si>
  <si>
    <t>2AR-M911858</t>
  </si>
  <si>
    <t>2T3ZF4EV1FW184306</t>
  </si>
  <si>
    <t>NRPV:2MFEKLD3</t>
  </si>
  <si>
    <t>0520803</t>
  </si>
  <si>
    <t>A000535598</t>
  </si>
  <si>
    <t>53982015</t>
  </si>
  <si>
    <t>152437705028009</t>
  </si>
  <si>
    <t>2GR-E789041</t>
  </si>
  <si>
    <t xml:space="preserve">1D6 SILVER SKY METALLIC / LC14 ASH                          </t>
  </si>
  <si>
    <t>5TDYK3DC3FS606093</t>
  </si>
  <si>
    <t>NRPV:4AJ172OF</t>
  </si>
  <si>
    <t>0520507</t>
  </si>
  <si>
    <t>A000535599</t>
  </si>
  <si>
    <t>69862015</t>
  </si>
  <si>
    <t>152437705027711</t>
  </si>
  <si>
    <t>2GR-E807261</t>
  </si>
  <si>
    <t xml:space="preserve">070 BLIZZARD PEARL / LA20 LA20                              </t>
  </si>
  <si>
    <t>5TDYKRFH9FS081410</t>
  </si>
  <si>
    <t>NRPV:2N5JA89O</t>
  </si>
  <si>
    <t>0521905</t>
  </si>
  <si>
    <t>A000535782</t>
  </si>
  <si>
    <t>155137885001475</t>
  </si>
  <si>
    <t>3SZ-DFH1817</t>
  </si>
  <si>
    <t>MHKMC13E9FK009143</t>
  </si>
  <si>
    <t>NRPV:362EBE31</t>
  </si>
  <si>
    <t>A000535783</t>
  </si>
  <si>
    <t>3SZ-DFH4024</t>
  </si>
  <si>
    <t>MHKMC13F2FK017349</t>
  </si>
  <si>
    <t>NRPV:3N7AH8A0</t>
  </si>
  <si>
    <t>A000536413</t>
  </si>
  <si>
    <t>17812015</t>
  </si>
  <si>
    <t>152437705027345</t>
  </si>
  <si>
    <t>2ZR-L657981</t>
  </si>
  <si>
    <t xml:space="preserve">8W7 BLUE CRUSH METALLIC / FD80 BLUE                         </t>
  </si>
  <si>
    <t>5YFBURHE6FP304790</t>
  </si>
  <si>
    <t>NRPV:4AJL43H0</t>
  </si>
  <si>
    <t>A000536414</t>
  </si>
  <si>
    <t>152437705027454</t>
  </si>
  <si>
    <t>2ZR-L658209</t>
  </si>
  <si>
    <t>5YFBURHEXFP305604</t>
  </si>
  <si>
    <t>NRPV:4AJL45O9</t>
  </si>
  <si>
    <t>A000536415</t>
  </si>
  <si>
    <t>152437705027839</t>
  </si>
  <si>
    <t>2AR-X182976</t>
  </si>
  <si>
    <t>2T3ZF4EV3FW185473</t>
  </si>
  <si>
    <t>NRPV:34JNBNO3</t>
  </si>
  <si>
    <t>A000536416</t>
  </si>
  <si>
    <t>152437705027175</t>
  </si>
  <si>
    <t>2AR-M908448</t>
  </si>
  <si>
    <t xml:space="preserve">1G3 MAGNETIC GRAY MET. / EA20 BLACK                         </t>
  </si>
  <si>
    <t>2T3DF4EV2FW322378</t>
  </si>
  <si>
    <t>NRPV:4AJL494J</t>
  </si>
  <si>
    <t>A000536417</t>
  </si>
  <si>
    <t>152437705027845</t>
  </si>
  <si>
    <t>2AR-M913870</t>
  </si>
  <si>
    <t>2T3DF4EV2FW325426</t>
  </si>
  <si>
    <t>NRPV:4AJL4COG</t>
  </si>
  <si>
    <t>0714-TCN15</t>
  </si>
  <si>
    <t>A000536418</t>
  </si>
  <si>
    <t>150730735005277</t>
  </si>
  <si>
    <t>1GR-9143828</t>
  </si>
  <si>
    <t>3TMJU4GN7FM187311</t>
  </si>
  <si>
    <t>NRPV:4AJL4EC6</t>
  </si>
  <si>
    <t>A000536419</t>
  </si>
  <si>
    <t>150730735005056</t>
  </si>
  <si>
    <t>1GR-9149669</t>
  </si>
  <si>
    <t>3TMJU4GN4FM187525</t>
  </si>
  <si>
    <t>NRPV:3G59MPHJ</t>
  </si>
  <si>
    <t>A000537174</t>
  </si>
  <si>
    <t>155137885001631</t>
  </si>
  <si>
    <t>1NZ-E893017</t>
  </si>
  <si>
    <t>JTDBT9K38F1438568</t>
  </si>
  <si>
    <t>NRPV:30HEK78H</t>
  </si>
  <si>
    <t>A000537175</t>
  </si>
  <si>
    <t>1NZ-E895171</t>
  </si>
  <si>
    <t>JTDBT9K31F1438637</t>
  </si>
  <si>
    <t>NRPV:34CE7EJL</t>
  </si>
  <si>
    <t>A000537176</t>
  </si>
  <si>
    <t>155137885001632</t>
  </si>
  <si>
    <t>3SZ-DFG7181</t>
  </si>
  <si>
    <t>MHKMC13E6FK008936</t>
  </si>
  <si>
    <t>NRPV:4A39KL4J</t>
  </si>
  <si>
    <t>A000537177</t>
  </si>
  <si>
    <t>155137885001633</t>
  </si>
  <si>
    <t>2TR-7979581</t>
  </si>
  <si>
    <t>MR0CX12G7F0133518</t>
  </si>
  <si>
    <t>NRPV:5D07A0FO</t>
  </si>
  <si>
    <t>A000537178</t>
  </si>
  <si>
    <t>2TR-7973697</t>
  </si>
  <si>
    <t>MR0EX32G7F0267868</t>
  </si>
  <si>
    <t>NRPV:5LPJI73K</t>
  </si>
  <si>
    <t>A000537372</t>
  </si>
  <si>
    <t>17832015</t>
  </si>
  <si>
    <t>152437705028951</t>
  </si>
  <si>
    <t>2ZR-L687862</t>
  </si>
  <si>
    <t>5YFBURHE4FP316498</t>
  </si>
  <si>
    <t>NRPV:4AL081ME</t>
  </si>
  <si>
    <t>A000537373</t>
  </si>
  <si>
    <t>44972015</t>
  </si>
  <si>
    <t>152437705028174</t>
  </si>
  <si>
    <t>2AR-M918806</t>
  </si>
  <si>
    <t>2T3DF4EV1FW327930</t>
  </si>
  <si>
    <t>NRPV:4AL083A4</t>
  </si>
  <si>
    <t>A000537374</t>
  </si>
  <si>
    <t>152437705028945</t>
  </si>
  <si>
    <t>2GR-E824161</t>
  </si>
  <si>
    <t xml:space="preserve">1D6 SILVER SKY METALLIC / LB20 LB20                         </t>
  </si>
  <si>
    <t>5TDKKRFH0FS085450</t>
  </si>
  <si>
    <t>NRPV:52IFBHOE</t>
  </si>
  <si>
    <t>A000538179</t>
  </si>
  <si>
    <t>152437705029105</t>
  </si>
  <si>
    <t>2AR-M926111</t>
  </si>
  <si>
    <t xml:space="preserve">4T3 PYRITE MICA / FB10 FB10                                 </t>
  </si>
  <si>
    <t>2T3ZF4EV1FW189540</t>
  </si>
  <si>
    <t>NRPV:4AM17F07</t>
  </si>
  <si>
    <t>A000538180</t>
  </si>
  <si>
    <t>152437705028896</t>
  </si>
  <si>
    <t>2GR-E826145</t>
  </si>
  <si>
    <t xml:space="preserve">070 BLIZZARD PEARL / LC42 LC42                              </t>
  </si>
  <si>
    <t>5TDYK3DC4FS611075</t>
  </si>
  <si>
    <t>NRPV:2GD731PF</t>
  </si>
  <si>
    <t>A000538181</t>
  </si>
  <si>
    <t>152437705028546</t>
  </si>
  <si>
    <t>2GR-E818548</t>
  </si>
  <si>
    <t>5TDYK3DC2FS607154</t>
  </si>
  <si>
    <t>NRPV:4AM17GFN</t>
  </si>
  <si>
    <t>A000539611</t>
  </si>
  <si>
    <t>154337095000812</t>
  </si>
  <si>
    <t>1NZ-E848007</t>
  </si>
  <si>
    <t xml:space="preserve">1F7 CLASSIC SILVER MET / FF24 HV HIGH                       </t>
  </si>
  <si>
    <t>VNKKTUD34FA043150</t>
  </si>
  <si>
    <t>A000539612</t>
  </si>
  <si>
    <t>154337095000806</t>
  </si>
  <si>
    <t>1NZ-E854091</t>
  </si>
  <si>
    <t xml:space="preserve">040 SUPER WHITE / FF24 HV HIGH                              </t>
  </si>
  <si>
    <t>VNKKTUD34FA044380</t>
  </si>
  <si>
    <t>A000539613</t>
  </si>
  <si>
    <t>152437705029382</t>
  </si>
  <si>
    <t>2AR-M920792</t>
  </si>
  <si>
    <t xml:space="preserve">1H1 PREDAWN GRAY MICA / LA10 LA10                           </t>
  </si>
  <si>
    <t>4T1BF1FK0FU956971</t>
  </si>
  <si>
    <t>A000539614</t>
  </si>
  <si>
    <t>152437705028741</t>
  </si>
  <si>
    <t>2AR-F008305</t>
  </si>
  <si>
    <t xml:space="preserve">202 BLACK / FA20 FA20                                       </t>
  </si>
  <si>
    <t>2T3RF4EV8FW331205</t>
  </si>
  <si>
    <t>A000539615</t>
  </si>
  <si>
    <t>152437705029276</t>
  </si>
  <si>
    <t>2AR-X188172</t>
  </si>
  <si>
    <t>2T3RF4EV5FW333686</t>
  </si>
  <si>
    <t>0705-TCN15</t>
  </si>
  <si>
    <t>A000539616</t>
  </si>
  <si>
    <t>152437705029111</t>
  </si>
  <si>
    <t>2GR-E826533</t>
  </si>
  <si>
    <t>5TDYK3DC0FS611655</t>
  </si>
  <si>
    <t>0706-TCN15</t>
  </si>
  <si>
    <t>A000539617</t>
  </si>
  <si>
    <t>152437705029542</t>
  </si>
  <si>
    <t>2GR-E823101</t>
  </si>
  <si>
    <t>5TDKKRFHXFS084435</t>
  </si>
  <si>
    <t>A000539618</t>
  </si>
  <si>
    <t>150730735005316</t>
  </si>
  <si>
    <t>1GR-9149149</t>
  </si>
  <si>
    <t xml:space="preserve">1G3 MAGNETIC GRAY MET. / FL13 FL13                          </t>
  </si>
  <si>
    <t>3TMJU4GN7FM187518</t>
  </si>
  <si>
    <t>A000539619</t>
  </si>
  <si>
    <t>150730735005375</t>
  </si>
  <si>
    <t>1GR-9152171</t>
  </si>
  <si>
    <t>3TMJU4GN7FM187860</t>
  </si>
  <si>
    <t>0726-TCN15</t>
  </si>
  <si>
    <t>0748-TCN15</t>
  </si>
  <si>
    <t>0758-TCN15</t>
  </si>
  <si>
    <t>JUNIO</t>
  </si>
  <si>
    <t>0648-TCN15</t>
  </si>
  <si>
    <t>0627-TCN15</t>
  </si>
  <si>
    <t>ABRIL</t>
  </si>
  <si>
    <t>0686-TCN15</t>
  </si>
  <si>
    <t>0687-TCN15</t>
  </si>
  <si>
    <t>0660-TCN15</t>
  </si>
  <si>
    <t>0688-TCN15</t>
  </si>
  <si>
    <t>0663-TCN15</t>
  </si>
  <si>
    <t>0685-TCN15</t>
  </si>
  <si>
    <t>0661-TCN15</t>
  </si>
  <si>
    <t>0666-TCN15</t>
  </si>
  <si>
    <t>0680-TCN15</t>
  </si>
  <si>
    <t>0689-TCN15</t>
  </si>
  <si>
    <t>0690-TCN15</t>
  </si>
  <si>
    <t>0691-TCN15</t>
  </si>
  <si>
    <t>0667-TCN15</t>
  </si>
  <si>
    <t>0636-TCN15</t>
  </si>
  <si>
    <t>0635-TCN15</t>
  </si>
  <si>
    <t>0623-TCN15</t>
  </si>
  <si>
    <t>0668-TCN15</t>
  </si>
  <si>
    <t>0674-TCN15</t>
  </si>
  <si>
    <t>0673-TCN15</t>
  </si>
  <si>
    <t>0654-TCN15</t>
  </si>
  <si>
    <t>0669-TCN15</t>
  </si>
  <si>
    <t>0699-TCN15</t>
  </si>
  <si>
    <t>0672-TCN15</t>
  </si>
  <si>
    <t>0684-TCN15</t>
  </si>
  <si>
    <t>0683-TCN15</t>
  </si>
  <si>
    <t>0670-TCN15</t>
  </si>
  <si>
    <t>0692-TCN15</t>
  </si>
  <si>
    <t>0693-TCN15</t>
  </si>
  <si>
    <t>0703-TCN15</t>
  </si>
  <si>
    <t>0701-TCN15</t>
  </si>
  <si>
    <t>0659-TCN15</t>
  </si>
  <si>
    <t>0698-TCN15</t>
  </si>
  <si>
    <t>0697-TCN15</t>
  </si>
  <si>
    <t>A000513034</t>
  </si>
  <si>
    <t>142437704043766</t>
  </si>
  <si>
    <t>2ZR-L530920</t>
  </si>
  <si>
    <t>5YFBURHE9FP250661</t>
  </si>
  <si>
    <t>NRPV:3OML7PA8</t>
  </si>
  <si>
    <t>A000513035</t>
  </si>
  <si>
    <t>142437704043635</t>
  </si>
  <si>
    <t>2ZR-L525628</t>
  </si>
  <si>
    <t>5YFBURHE0FP248295</t>
  </si>
  <si>
    <t>NRPV:3BE7CMD4</t>
  </si>
  <si>
    <t>A000513036</t>
  </si>
  <si>
    <t>142437704043840</t>
  </si>
  <si>
    <t>2ZR-L532142</t>
  </si>
  <si>
    <t>5YFBURHE1FP250945</t>
  </si>
  <si>
    <t>NRPV:2P160H65</t>
  </si>
  <si>
    <t>A000513037</t>
  </si>
  <si>
    <t>142437704043631</t>
  </si>
  <si>
    <t>2GR-E730327</t>
  </si>
  <si>
    <t xml:space="preserve">1H1 PREDAWN GRAY MICA / LC14 ASH                            </t>
  </si>
  <si>
    <t>5TDYK3DC9FS566182</t>
  </si>
  <si>
    <t>NRPV:49ANGECA</t>
  </si>
  <si>
    <t>A000514196</t>
  </si>
  <si>
    <t>10812015</t>
  </si>
  <si>
    <t>144337094001821</t>
  </si>
  <si>
    <t>1NZ-E759402</t>
  </si>
  <si>
    <t xml:space="preserve">8T7 BLUE STREAK METALLIC / FF24 HV HIGH                     </t>
  </si>
  <si>
    <t>VNKKTUD35FA027183</t>
  </si>
  <si>
    <t>NRPV:3H4KCK0O</t>
  </si>
  <si>
    <t>A000514197</t>
  </si>
  <si>
    <t>1NZ-E766006</t>
  </si>
  <si>
    <t>VNKKTUD31FA027195</t>
  </si>
  <si>
    <t>NRPV:49C2AA61</t>
  </si>
  <si>
    <t>A000514198</t>
  </si>
  <si>
    <t>142437704044028</t>
  </si>
  <si>
    <t>2ZR-L536233</t>
  </si>
  <si>
    <t>5YFBURHE1FP252954</t>
  </si>
  <si>
    <t>NRPV:5BGH4HC4</t>
  </si>
  <si>
    <t>A000514199</t>
  </si>
  <si>
    <t>142437704043535</t>
  </si>
  <si>
    <t>2GR-E714262</t>
  </si>
  <si>
    <t>5TDYK3DC1FS565401</t>
  </si>
  <si>
    <t>NRPV:5MMDIED3</t>
  </si>
  <si>
    <t>A000514200</t>
  </si>
  <si>
    <t>142437704043534</t>
  </si>
  <si>
    <t>2GR-E730239</t>
  </si>
  <si>
    <t>5TDYK3DC7FS565306</t>
  </si>
  <si>
    <t>NRPV:4IOIDF9N</t>
  </si>
  <si>
    <t>A000514286</t>
  </si>
  <si>
    <t>1NZ-E764742</t>
  </si>
  <si>
    <t>VNKKTUD33FA026971</t>
  </si>
  <si>
    <t>NRPV:3F8CE0LL</t>
  </si>
  <si>
    <t>A000514287</t>
  </si>
  <si>
    <t>142437704044177</t>
  </si>
  <si>
    <t>2ZR-L537824</t>
  </si>
  <si>
    <t>5YFBURHE7FP253641</t>
  </si>
  <si>
    <t>NRPV:49COM452</t>
  </si>
  <si>
    <t>A000514288</t>
  </si>
  <si>
    <t>142437704044370</t>
  </si>
  <si>
    <t>2ZR-L541543</t>
  </si>
  <si>
    <t>5YFBURHE9FP254791</t>
  </si>
  <si>
    <t>NRPV:33A1M8HC</t>
  </si>
  <si>
    <t>A000514289</t>
  </si>
  <si>
    <t>142437704044402</t>
  </si>
  <si>
    <t>2ZR-L543842</t>
  </si>
  <si>
    <t>5YFBURHE9FP255827</t>
  </si>
  <si>
    <t>NRPV:3NCB3GE4</t>
  </si>
  <si>
    <t>A000514290</t>
  </si>
  <si>
    <t>142437704044373</t>
  </si>
  <si>
    <t>2AR-A529780</t>
  </si>
  <si>
    <t xml:space="preserve">218 ATTITUDE BLACK METAL / LA10 LA10                        </t>
  </si>
  <si>
    <t>4T1BF1FK4FU908423</t>
  </si>
  <si>
    <t>NRPV:49COM6NM</t>
  </si>
  <si>
    <t>A000514643</t>
  </si>
  <si>
    <t>74932015</t>
  </si>
  <si>
    <t>155137885000189</t>
  </si>
  <si>
    <t>2TR-7898852</t>
  </si>
  <si>
    <t>MR0CX12G8F0127954</t>
  </si>
  <si>
    <t>NRPV:49DJP05N</t>
  </si>
  <si>
    <t>A000514644</t>
  </si>
  <si>
    <t>2TR-7907126</t>
  </si>
  <si>
    <t>MR0CX12G5F0128463</t>
  </si>
  <si>
    <t>NRPV:49DJP462</t>
  </si>
  <si>
    <t>A000514645</t>
  </si>
  <si>
    <t>2TR-7897982</t>
  </si>
  <si>
    <t>MR0EX32G5F0265486</t>
  </si>
  <si>
    <t>NRPV:3MJJ32C2</t>
  </si>
  <si>
    <t>A000514813</t>
  </si>
  <si>
    <t>2AR-A530121</t>
  </si>
  <si>
    <t xml:space="preserve">5B2 CREME BRULEE MICA / LA00 LA00                           </t>
  </si>
  <si>
    <t>4T1BF1FK3FU908428</t>
  </si>
  <si>
    <t>NRPV:49DKED72</t>
  </si>
  <si>
    <t>A000514814</t>
  </si>
  <si>
    <t>25952015</t>
  </si>
  <si>
    <t>2GR-7599950</t>
  </si>
  <si>
    <t>4T1BK1FK6FU560555</t>
  </si>
  <si>
    <t>NRPV:3MPHGJGE</t>
  </si>
  <si>
    <t>0520110</t>
  </si>
  <si>
    <t>A000514815</t>
  </si>
  <si>
    <t>142437704044528</t>
  </si>
  <si>
    <t>2GR-E737220</t>
  </si>
  <si>
    <t>5TDYK3DC4FS569796</t>
  </si>
  <si>
    <t>NRPV:49DKEE73</t>
  </si>
  <si>
    <t>A000514816</t>
  </si>
  <si>
    <t>142437704044530</t>
  </si>
  <si>
    <t>2GR-E738587</t>
  </si>
  <si>
    <t xml:space="preserve">3Q3 SALSA RED PEARL / FD14 FD14                             </t>
  </si>
  <si>
    <t>5TDYK3DC6FS569850</t>
  </si>
  <si>
    <t>NRPV:3KM6OL80</t>
  </si>
  <si>
    <t>A000514953</t>
  </si>
  <si>
    <t>2TR-7902514</t>
  </si>
  <si>
    <t xml:space="preserve">1D6 SILVER SKY METALLIC / FZ10 CHARCOAL                     </t>
  </si>
  <si>
    <t>MR0EX32G7F0265666</t>
  </si>
  <si>
    <t>NRPV:49DKOLBO</t>
  </si>
  <si>
    <t>A000514954</t>
  </si>
  <si>
    <t>2TR-7904952</t>
  </si>
  <si>
    <t>MR0EX32G6F0265691</t>
  </si>
  <si>
    <t>NRPV:37LIK6EB</t>
  </si>
  <si>
    <t>A000514955</t>
  </si>
  <si>
    <t>2TR-7905338</t>
  </si>
  <si>
    <t>MR0EX32G2F0265705</t>
  </si>
  <si>
    <t>NRPV:2PBHM4IL</t>
  </si>
  <si>
    <t>A000515092</t>
  </si>
  <si>
    <t>2TR-7903318</t>
  </si>
  <si>
    <t>MR0CX12G8F0128201</t>
  </si>
  <si>
    <t>NRPV:4E2D31PA</t>
  </si>
  <si>
    <t>A000515093</t>
  </si>
  <si>
    <t>2TR-7898100</t>
  </si>
  <si>
    <t>MR0EX32G6F0265531</t>
  </si>
  <si>
    <t>NRPV:49DL70DF</t>
  </si>
  <si>
    <t>A000515094</t>
  </si>
  <si>
    <t>2TR-7900865</t>
  </si>
  <si>
    <t>MR0EX32G3F0265552</t>
  </si>
  <si>
    <t>NRPV:49DL76GO</t>
  </si>
  <si>
    <t>A000515095</t>
  </si>
  <si>
    <t>2TR-7901332</t>
  </si>
  <si>
    <t>MR0EX32G0F0265556</t>
  </si>
  <si>
    <t>NRPV:49DL78L5</t>
  </si>
  <si>
    <t>A000515096</t>
  </si>
  <si>
    <t>2TR-7902202</t>
  </si>
  <si>
    <t>MR0EX32G8F0265580</t>
  </si>
  <si>
    <t>NRPV:49DL7A4G</t>
  </si>
  <si>
    <t>A000515097</t>
  </si>
  <si>
    <t>2TR-7906095</t>
  </si>
  <si>
    <t>MR0EX32G6F0265741</t>
  </si>
  <si>
    <t>NRPV:3MH2N3KC</t>
  </si>
  <si>
    <t>A000515098</t>
  </si>
  <si>
    <t>2TR-7906234</t>
  </si>
  <si>
    <t>MR0EX32G5F0265746</t>
  </si>
  <si>
    <t>NRPV:45M787OP</t>
  </si>
  <si>
    <t>A000517284</t>
  </si>
  <si>
    <t>27/01/2015</t>
  </si>
  <si>
    <t>155137885000325</t>
  </si>
  <si>
    <t>1NZ-E821839</t>
  </si>
  <si>
    <t xml:space="preserve">209 BLACK SAND PEARL / FJ10 FJ10                            </t>
  </si>
  <si>
    <t>JTDBT9K32F1436931</t>
  </si>
  <si>
    <t>NRPV:49HH7HB4</t>
  </si>
  <si>
    <t>A000517285</t>
  </si>
  <si>
    <t>155137885000329</t>
  </si>
  <si>
    <t>3SZ-DFB1382</t>
  </si>
  <si>
    <t>MHKMC13F1FK013793</t>
  </si>
  <si>
    <t>NRPV:40HHJ68J</t>
  </si>
  <si>
    <t>A000517286</t>
  </si>
  <si>
    <t>3SZ-DFB2254</t>
  </si>
  <si>
    <t>MHKMC13F9FK013928</t>
  </si>
  <si>
    <t>NRPV:49HH7L2P</t>
  </si>
  <si>
    <t>A000517287</t>
  </si>
  <si>
    <t>155137885000326</t>
  </si>
  <si>
    <t>2TR-7907024</t>
  </si>
  <si>
    <t>MR0CX12G9F0128451</t>
  </si>
  <si>
    <t>NRPV:49HH7MLJ</t>
  </si>
  <si>
    <t>A000517288</t>
  </si>
  <si>
    <t>2TR-7911179</t>
  </si>
  <si>
    <t>MR0EX32G1F0265890</t>
  </si>
  <si>
    <t>NRPV:49HH7N21</t>
  </si>
  <si>
    <t>A000517289</t>
  </si>
  <si>
    <t>2TR-7917622</t>
  </si>
  <si>
    <t xml:space="preserve">5A7 SILKY GOLD METALLIC / FZ10 CHARCOAL                     </t>
  </si>
  <si>
    <t>MR0EX32G2F0266093</t>
  </si>
  <si>
    <t>NRPV:49HH7O11</t>
  </si>
  <si>
    <t>A000517447</t>
  </si>
  <si>
    <t>29/01/2015</t>
  </si>
  <si>
    <t>154337095000019</t>
  </si>
  <si>
    <t>1NZ-E780685</t>
  </si>
  <si>
    <t xml:space="preserve">1G3 MAGNETIC GRAY MET. / FF24 HV HIGH                       </t>
  </si>
  <si>
    <t>VNKKTUD3XFA029995</t>
  </si>
  <si>
    <t>NRPV:426B65N5</t>
  </si>
  <si>
    <t>A000517448</t>
  </si>
  <si>
    <t>1NZ-E780115</t>
  </si>
  <si>
    <t>VNKKTUD39FA030166</t>
  </si>
  <si>
    <t>NRPV:51EPLE9B</t>
  </si>
  <si>
    <t>A000517449</t>
  </si>
  <si>
    <t>1NZ-E780801</t>
  </si>
  <si>
    <t>VNKKTUD36FA029590</t>
  </si>
  <si>
    <t>NRPV:38OGCA4P</t>
  </si>
  <si>
    <t>A000517450</t>
  </si>
  <si>
    <t>152437705020548</t>
  </si>
  <si>
    <t>2ZR-L551919</t>
  </si>
  <si>
    <t>5YFBURHE7FP259312</t>
  </si>
  <si>
    <t>NRPV:5C3D00P6</t>
  </si>
  <si>
    <t>A000517451</t>
  </si>
  <si>
    <t>152437705020550</t>
  </si>
  <si>
    <t>2ZR-L551238</t>
  </si>
  <si>
    <t xml:space="preserve">040 SUPER WHITE / FB01 IVORY                                </t>
  </si>
  <si>
    <t>5YFBURHE6FP259172</t>
  </si>
  <si>
    <t>NRPV:4OO2071A</t>
  </si>
  <si>
    <t>A000517452</t>
  </si>
  <si>
    <t>17972015</t>
  </si>
  <si>
    <t>152437705020451</t>
  </si>
  <si>
    <t>2ZR-L547090</t>
  </si>
  <si>
    <t>5YFBURHE8FP258203</t>
  </si>
  <si>
    <t>NRPV:41PJ6MFE</t>
  </si>
  <si>
    <t>A000518018</t>
  </si>
  <si>
    <t>10802015</t>
  </si>
  <si>
    <t>154337095000020</t>
  </si>
  <si>
    <t>1NZ-E784723</t>
  </si>
  <si>
    <t xml:space="preserve">040 SUPER WHITE / FA00 FA00                                 </t>
  </si>
  <si>
    <t>VNKKTUD32FA031319</t>
  </si>
  <si>
    <t>A000518019</t>
  </si>
  <si>
    <t>152437705020803</t>
  </si>
  <si>
    <t>2ZR-L552120</t>
  </si>
  <si>
    <t>5YFBURHE2FP260285</t>
  </si>
  <si>
    <t>A000518020</t>
  </si>
  <si>
    <t>152437705020739</t>
  </si>
  <si>
    <t>2ZR-L553552</t>
  </si>
  <si>
    <t>5YFBURHE4FP260093</t>
  </si>
  <si>
    <t>A000518021</t>
  </si>
  <si>
    <t>152437705020447</t>
  </si>
  <si>
    <t>2AR-M833794</t>
  </si>
  <si>
    <t>2T3RF4EVXFW281391</t>
  </si>
  <si>
    <t>A000518022</t>
  </si>
  <si>
    <t>150730735000599</t>
  </si>
  <si>
    <t>1GR-9101987</t>
  </si>
  <si>
    <t>3TMJU4GN8FM183946</t>
  </si>
  <si>
    <t>0374-TCN15</t>
  </si>
  <si>
    <t>0375-TCN15</t>
  </si>
  <si>
    <t>0345-TCN15</t>
  </si>
  <si>
    <t>0378-TCN15</t>
  </si>
  <si>
    <t>0286-TCN15</t>
  </si>
  <si>
    <t>0412-TCN15</t>
  </si>
  <si>
    <t>0379-TCN15</t>
  </si>
  <si>
    <t>0380-TCN15</t>
  </si>
  <si>
    <t>0413-TCN15</t>
  </si>
  <si>
    <t>0414-TCN15</t>
  </si>
  <si>
    <t>0415-TCN15</t>
  </si>
  <si>
    <t>0416-TCN15</t>
  </si>
  <si>
    <t>0410-TCN15</t>
  </si>
  <si>
    <t>0394-TCN15</t>
  </si>
  <si>
    <t>0395-TCN15</t>
  </si>
  <si>
    <t>0396-TCN15</t>
  </si>
  <si>
    <t>0417-TCN15</t>
  </si>
  <si>
    <t>0418-TCN15</t>
  </si>
  <si>
    <t>0419-TCN15</t>
  </si>
  <si>
    <t>0420-TCN15</t>
  </si>
  <si>
    <t>0411-TCN15</t>
  </si>
  <si>
    <t>0403-TCN15</t>
  </si>
  <si>
    <t>0402-TCN15</t>
  </si>
  <si>
    <t>0406-TCN15</t>
  </si>
  <si>
    <t>0421-TCN15</t>
  </si>
  <si>
    <t>0397-TCN15</t>
  </si>
  <si>
    <t>0422-TCN15</t>
  </si>
  <si>
    <t>0423-TCN15</t>
  </si>
  <si>
    <t>0424-TCN15</t>
  </si>
  <si>
    <t>0425-TCN15</t>
  </si>
  <si>
    <t>0435-TCN15</t>
  </si>
  <si>
    <t>0436-TCN15</t>
  </si>
  <si>
    <t>0437-TCN15</t>
  </si>
  <si>
    <t>0432-TCN15</t>
  </si>
  <si>
    <t>0434-TCN15</t>
  </si>
  <si>
    <t>0443-TCN15</t>
  </si>
  <si>
    <t>FEBRERO</t>
  </si>
  <si>
    <t>0433-TCN15</t>
  </si>
  <si>
    <t>0438-TCN15</t>
  </si>
  <si>
    <t>0427-TCN15</t>
  </si>
  <si>
    <t>0439-TCN15</t>
  </si>
  <si>
    <t>0405-TCN15</t>
  </si>
  <si>
    <t>0440-TCN15</t>
  </si>
  <si>
    <t>0391-TCN15</t>
  </si>
  <si>
    <t>0444-TCN15</t>
  </si>
  <si>
    <t>0404-TCN15</t>
  </si>
  <si>
    <t>0441-TCN15</t>
  </si>
  <si>
    <t>0398-TCN15</t>
  </si>
  <si>
    <t>A000519103</t>
  </si>
  <si>
    <t>154337095000178</t>
  </si>
  <si>
    <t>1NZ-E790464</t>
  </si>
  <si>
    <t>VNKKTUD30FA031688</t>
  </si>
  <si>
    <t>NRPV:3O2NAMN3</t>
  </si>
  <si>
    <t>A000519104</t>
  </si>
  <si>
    <t>152437705021158</t>
  </si>
  <si>
    <t>2ZR-L563706</t>
  </si>
  <si>
    <t>5YFBURHE0FP264061</t>
  </si>
  <si>
    <t>NRPV:49K5LMLO</t>
  </si>
  <si>
    <t>A000519105</t>
  </si>
  <si>
    <t>152437705021258</t>
  </si>
  <si>
    <t>2ZR-L563918</t>
  </si>
  <si>
    <t>5YFBURHE7FP264428</t>
  </si>
  <si>
    <t>NRPV:49K5M09H</t>
  </si>
  <si>
    <t>A000519106</t>
  </si>
  <si>
    <t>152437705021076</t>
  </si>
  <si>
    <t>2AR-A538475</t>
  </si>
  <si>
    <t>4T1BF1FK3FU912866</t>
  </si>
  <si>
    <t>NRPV:4P7C1EPA</t>
  </si>
  <si>
    <t>A000519107</t>
  </si>
  <si>
    <t>152437705021196</t>
  </si>
  <si>
    <t>2AR-A540785</t>
  </si>
  <si>
    <t xml:space="preserve">040 SUPER WHITE / LA00 LA00                                 </t>
  </si>
  <si>
    <t>4T1BF1FK7FU914233</t>
  </si>
  <si>
    <t>NRPV:5C1H2HIK</t>
  </si>
  <si>
    <t>A000519108</t>
  </si>
  <si>
    <t>2AR-A540928</t>
  </si>
  <si>
    <t>4T1BF1FK1FU914339</t>
  </si>
  <si>
    <t>NRPV:49K5M52F</t>
  </si>
  <si>
    <t>A000519109</t>
  </si>
  <si>
    <t>150730735001267</t>
  </si>
  <si>
    <t>1GR-9105429</t>
  </si>
  <si>
    <t>3TMJU4GN8FM184076</t>
  </si>
  <si>
    <t>NRPV:34K56994</t>
  </si>
  <si>
    <t>A000519760</t>
  </si>
  <si>
    <t>155137885000554</t>
  </si>
  <si>
    <t>2TR-7921252</t>
  </si>
  <si>
    <t>MR0EX32G4F0266208</t>
  </si>
  <si>
    <t>NRPV:3M93IDC2</t>
  </si>
  <si>
    <t>A000519819</t>
  </si>
  <si>
    <t>155137885000556</t>
  </si>
  <si>
    <t>3SZ-DFB6972</t>
  </si>
  <si>
    <t>MHKMC13F3FK014380</t>
  </si>
  <si>
    <t>NRPV:49LJJ0C6</t>
  </si>
  <si>
    <t>A000519820</t>
  </si>
  <si>
    <t>3SZ-DFB6238</t>
  </si>
  <si>
    <t xml:space="preserve">T23 CHAMPAGNE METALLIC /                                    </t>
  </si>
  <si>
    <t>MHKMC13F0FK014434</t>
  </si>
  <si>
    <t>NRPV:5EN61CH0</t>
  </si>
  <si>
    <t>A000519821</t>
  </si>
  <si>
    <t>3SZ-DFB9659</t>
  </si>
  <si>
    <t>MHKMC13F8FK014598</t>
  </si>
  <si>
    <t>NRPV:49LJJ262</t>
  </si>
  <si>
    <t>A000519822</t>
  </si>
  <si>
    <t>3SZ-DFD7065</t>
  </si>
  <si>
    <t>MHKMC13FXFK014750</t>
  </si>
  <si>
    <t>NRPV:2OON32MM</t>
  </si>
  <si>
    <t>A000519823</t>
  </si>
  <si>
    <t>2TR-7919999</t>
  </si>
  <si>
    <t>MR0CX12GXF0129379</t>
  </si>
  <si>
    <t>NRPV:4LD75200</t>
  </si>
  <si>
    <t>A000519824</t>
  </si>
  <si>
    <t>2TR-7920178</t>
  </si>
  <si>
    <t>MR0CX12G3F0129420</t>
  </si>
  <si>
    <t>NRPV:3AD8FJG6</t>
  </si>
  <si>
    <t>A000519825</t>
  </si>
  <si>
    <t>2TR-7918133</t>
  </si>
  <si>
    <t>MR0CX12G7F0129291</t>
  </si>
  <si>
    <t>NRPV:2NL3F0M8</t>
  </si>
  <si>
    <t>A000520299</t>
  </si>
  <si>
    <t>152437705021344</t>
  </si>
  <si>
    <t>2ZR-L563742</t>
  </si>
  <si>
    <t>5YFBURHE8FP265135</t>
  </si>
  <si>
    <t>NRPV:49LKH4PM</t>
  </si>
  <si>
    <t>A000520300</t>
  </si>
  <si>
    <t>152437705021445</t>
  </si>
  <si>
    <t>2ZR-L565357</t>
  </si>
  <si>
    <t xml:space="preserve">3R3 BARCELONA RED MET. / FD22 FD22                          </t>
  </si>
  <si>
    <t>5YFBURHE2FP265891</t>
  </si>
  <si>
    <t>NRPV:49LKH788</t>
  </si>
  <si>
    <t>A000520301</t>
  </si>
  <si>
    <t>2ZR-L566967</t>
  </si>
  <si>
    <t>5YFBURHE3FP265589</t>
  </si>
  <si>
    <t>NRPV:330EDEKF</t>
  </si>
  <si>
    <t>A000520302</t>
  </si>
  <si>
    <t>152437705021444</t>
  </si>
  <si>
    <t>2ZR-L566421</t>
  </si>
  <si>
    <t>5YFBURHE0FP266523</t>
  </si>
  <si>
    <t>NRPV:39B0A0O5</t>
  </si>
  <si>
    <t>A000520546</t>
  </si>
  <si>
    <t>56032015</t>
  </si>
  <si>
    <t>155137885000590</t>
  </si>
  <si>
    <t>2TR-8702533</t>
  </si>
  <si>
    <t xml:space="preserve">058 ICEBERG / YC13 DARK GRAY                                </t>
  </si>
  <si>
    <t>JTFPX22P1F0053886</t>
  </si>
  <si>
    <t>NRPV:49MFO6MO</t>
  </si>
  <si>
    <t>A000520547</t>
  </si>
  <si>
    <t>2TR-8700501</t>
  </si>
  <si>
    <t>JTFSX23P1F6154397</t>
  </si>
  <si>
    <t>NRPV:3I33J2HD</t>
  </si>
  <si>
    <t>A000521226</t>
  </si>
  <si>
    <t>1NZ-E829916</t>
  </si>
  <si>
    <t>JTDBT9K35F1437183</t>
  </si>
  <si>
    <t>NRPV:42D9K826</t>
  </si>
  <si>
    <t>A000521227</t>
  </si>
  <si>
    <t>1NZ-E829609</t>
  </si>
  <si>
    <t>JTDBT9K30F1437186</t>
  </si>
  <si>
    <t>NRPV:3HP64E90</t>
  </si>
  <si>
    <t>A000521228</t>
  </si>
  <si>
    <t>1NZ-E831702</t>
  </si>
  <si>
    <t>JTDBT9K37F1437248</t>
  </si>
  <si>
    <t>NRPV:49N937HK</t>
  </si>
  <si>
    <t>A000521229</t>
  </si>
  <si>
    <t>155137885000594</t>
  </si>
  <si>
    <t>3SZ-DFB4145</t>
  </si>
  <si>
    <t>MHKMC13F2FK014001</t>
  </si>
  <si>
    <t>NRPV:3DI2I5K1</t>
  </si>
  <si>
    <t>A000521351</t>
  </si>
  <si>
    <t>152437705022149</t>
  </si>
  <si>
    <t>2ZR-L538635</t>
  </si>
  <si>
    <t xml:space="preserve">1F9 SLATE METALLIC / FD22 FD22                              </t>
  </si>
  <si>
    <t>5YFBURHE0FP271186</t>
  </si>
  <si>
    <t>NRPV:4PJ8266I</t>
  </si>
  <si>
    <t>A000521352</t>
  </si>
  <si>
    <t>152437705021997</t>
  </si>
  <si>
    <t>2ZR-L575700</t>
  </si>
  <si>
    <t xml:space="preserve">1F7 CLASSIC SILVER MET / FB16 FB16                          </t>
  </si>
  <si>
    <t>5YFBURHE1FP269222</t>
  </si>
  <si>
    <t>NRPV:49N96F2G</t>
  </si>
  <si>
    <t>A000521353</t>
  </si>
  <si>
    <t>152437705021868</t>
  </si>
  <si>
    <t>2ZR-L574738</t>
  </si>
  <si>
    <t xml:space="preserve">1F9 SLATE METALLIC / FA11 FA11                              </t>
  </si>
  <si>
    <t>5YFBURHE5FP268896</t>
  </si>
  <si>
    <t>NRPV:49N96GOD</t>
  </si>
  <si>
    <t>A000521354</t>
  </si>
  <si>
    <t>152437705021870</t>
  </si>
  <si>
    <t>2AR-A549471</t>
  </si>
  <si>
    <t xml:space="preserve">3T3 RUBY FLARE PEARL / LA00 LA00                            </t>
  </si>
  <si>
    <t>4T1BF1FK4FU918952</t>
  </si>
  <si>
    <t>NRPV:5KAP63E5</t>
  </si>
  <si>
    <t>A000521355</t>
  </si>
  <si>
    <t>152437705021776</t>
  </si>
  <si>
    <t>2GR-E756153</t>
  </si>
  <si>
    <t>5TDYK3DC4FS578224</t>
  </si>
  <si>
    <t>NRPV:4B6L13B5</t>
  </si>
  <si>
    <t>0430-TCN15</t>
  </si>
  <si>
    <t>0448-TCN15</t>
  </si>
  <si>
    <t>0449-TCN15</t>
  </si>
  <si>
    <t>0458-TCN15</t>
  </si>
  <si>
    <t>0469-TCN15</t>
  </si>
  <si>
    <t>0464-TCN15</t>
  </si>
  <si>
    <t>0447-TCN15</t>
  </si>
  <si>
    <t>0473-TCN15</t>
  </si>
  <si>
    <t>0482-TCN15</t>
  </si>
  <si>
    <t>0483-TCN15</t>
  </si>
  <si>
    <t>0484-TCN15</t>
  </si>
  <si>
    <t>0451-TCN15</t>
  </si>
  <si>
    <t>0485-TCN15</t>
  </si>
  <si>
    <t>0450-TCN15</t>
  </si>
  <si>
    <t>0457-TCN15</t>
  </si>
  <si>
    <t>0486-TCN15</t>
  </si>
  <si>
    <t>0487-TCN15</t>
  </si>
  <si>
    <t>0488-TCN15</t>
  </si>
  <si>
    <t>0489-TCN15</t>
  </si>
  <si>
    <t>0466-TCN15</t>
  </si>
  <si>
    <t>0453-TCN15</t>
  </si>
  <si>
    <t>0491-TCN15</t>
  </si>
  <si>
    <t>0492-TCN15</t>
  </si>
  <si>
    <t>0479-TCN15</t>
  </si>
  <si>
    <t>0496-TCN15</t>
  </si>
  <si>
    <t>0497-TCN15</t>
  </si>
  <si>
    <t>0498-TCN15</t>
  </si>
  <si>
    <t>0474-TCN15</t>
  </si>
  <si>
    <t>0499-TCN15</t>
  </si>
  <si>
    <t>0480-TCN15</t>
  </si>
  <si>
    <t>A000523215</t>
  </si>
  <si>
    <t>154337095000310</t>
  </si>
  <si>
    <t>1NZ-E802124</t>
  </si>
  <si>
    <t>VNKKTUD30FA034803</t>
  </si>
  <si>
    <t>NRPV:38IJLCIL</t>
  </si>
  <si>
    <t>A000523216</t>
  </si>
  <si>
    <t>152437705022464</t>
  </si>
  <si>
    <t>2ZR-L583316</t>
  </si>
  <si>
    <t>5YFBURHE8FP272750</t>
  </si>
  <si>
    <t>NRPV:3CF7ECEP</t>
  </si>
  <si>
    <t>A000523217</t>
  </si>
  <si>
    <t>152437705022880</t>
  </si>
  <si>
    <t>2GR-E769954</t>
  </si>
  <si>
    <t>5TDYK3DC0FS583596</t>
  </si>
  <si>
    <t>NRPV:3HJINFKB</t>
  </si>
  <si>
    <t>A000523329</t>
  </si>
  <si>
    <t>155137885000623</t>
  </si>
  <si>
    <t>1NZ-E835941</t>
  </si>
  <si>
    <t>JTDBT9K32F1437304</t>
  </si>
  <si>
    <t>NRPV:3DB9NB4M</t>
  </si>
  <si>
    <t>A000523330</t>
  </si>
  <si>
    <t>155137885000622</t>
  </si>
  <si>
    <t>3SZ-DFD7534</t>
  </si>
  <si>
    <t>MHKMC13F1FK014815</t>
  </si>
  <si>
    <t>NRPV:548MKA3K</t>
  </si>
  <si>
    <t>A000523331</t>
  </si>
  <si>
    <t>155137885000621</t>
  </si>
  <si>
    <t>2TR-7924869</t>
  </si>
  <si>
    <t>MR0CX12G9F0129924</t>
  </si>
  <si>
    <t>NRPV:4N83LHHF</t>
  </si>
  <si>
    <t>A000523429</t>
  </si>
  <si>
    <t>3SZ-DFD9497</t>
  </si>
  <si>
    <t>MHKMC13E5FK008250</t>
  </si>
  <si>
    <t>NRPV:4A1FD6HE</t>
  </si>
  <si>
    <t>A000523430</t>
  </si>
  <si>
    <t>2TR-8702818</t>
  </si>
  <si>
    <t>JTFSX23P9F6154888</t>
  </si>
  <si>
    <t>NRPV:59J89I2I</t>
  </si>
  <si>
    <t>A000523431</t>
  </si>
  <si>
    <t>2TR-8703253</t>
  </si>
  <si>
    <t>JTFSX23P5F6154970</t>
  </si>
  <si>
    <t>NRPV:4A1FDD37</t>
  </si>
  <si>
    <t>A000523432</t>
  </si>
  <si>
    <t>2TR-8705307</t>
  </si>
  <si>
    <t>JTFSX23P1F6155405</t>
  </si>
  <si>
    <t>NRPV:58HD0C14</t>
  </si>
  <si>
    <t>A000523433</t>
  </si>
  <si>
    <t>2TR-7924866</t>
  </si>
  <si>
    <t>MR0EX32G9F0266379</t>
  </si>
  <si>
    <t>NRPV:4FNFLJ5O</t>
  </si>
  <si>
    <t>A000524851</t>
  </si>
  <si>
    <t>155137885000815</t>
  </si>
  <si>
    <t>3SZ-DFE2228</t>
  </si>
  <si>
    <t>MHKMC13E8FK008310</t>
  </si>
  <si>
    <t>NRPV:3B9ML71M</t>
  </si>
  <si>
    <t>A000524852</t>
  </si>
  <si>
    <t>3SZ-DFE0255</t>
  </si>
  <si>
    <t>MHKMC13FXFK015168</t>
  </si>
  <si>
    <t>NRPV:4A416PHF</t>
  </si>
  <si>
    <t>A000524853</t>
  </si>
  <si>
    <t>3SZ-DFE1632</t>
  </si>
  <si>
    <t>MHKMC13F4FK015201</t>
  </si>
  <si>
    <t>NRPV:4A4170OO</t>
  </si>
  <si>
    <t>A000524854</t>
  </si>
  <si>
    <t>3SZ-DFE0261</t>
  </si>
  <si>
    <t>MHKMC13F3FK015206</t>
  </si>
  <si>
    <t>NRPV:2NB7CG2L</t>
  </si>
  <si>
    <t>A000524855</t>
  </si>
  <si>
    <t>3SZ-DFE2539</t>
  </si>
  <si>
    <t xml:space="preserve">S37 GRAY METALLIC /                                         </t>
  </si>
  <si>
    <t>MHKMC13F4FK015330</t>
  </si>
  <si>
    <t>NRPV:40PLB7A0</t>
  </si>
  <si>
    <t>A000524856</t>
  </si>
  <si>
    <t>3SZ-DFE3386</t>
  </si>
  <si>
    <t>MHKMC13F1FK015396</t>
  </si>
  <si>
    <t>NRPV:4A4172EG</t>
  </si>
  <si>
    <t>A000524857</t>
  </si>
  <si>
    <t>3SZ-DFE9263</t>
  </si>
  <si>
    <t>MHKMC13F1FK015477</t>
  </si>
  <si>
    <t>NRPV:43GC56MG</t>
  </si>
  <si>
    <t>A000524858</t>
  </si>
  <si>
    <t>155137885000817</t>
  </si>
  <si>
    <t>2TR-8700954</t>
  </si>
  <si>
    <t>JTFSX23P3F6154465</t>
  </si>
  <si>
    <t>NRPV:3BLE96M8</t>
  </si>
  <si>
    <t>A000524859</t>
  </si>
  <si>
    <t>155137885000814</t>
  </si>
  <si>
    <t>2TR-7926712</t>
  </si>
  <si>
    <t xml:space="preserve">1D6 SILVER SKY METALLIC /                                   </t>
  </si>
  <si>
    <t>MR0CX12G6F0130044</t>
  </si>
  <si>
    <t>NRPV:4DO8H996</t>
  </si>
  <si>
    <t>A000524860</t>
  </si>
  <si>
    <t>2TR-7927440</t>
  </si>
  <si>
    <t>MR0CX12GXF0130127</t>
  </si>
  <si>
    <t>NRPV:3OPC9NNF</t>
  </si>
  <si>
    <t>A000524861</t>
  </si>
  <si>
    <t>2TR-7928705</t>
  </si>
  <si>
    <t>MR0CX12G5F0130293</t>
  </si>
  <si>
    <t>NRPV:37NG2DPB</t>
  </si>
  <si>
    <t>A000524862</t>
  </si>
  <si>
    <t>2TR-7934018</t>
  </si>
  <si>
    <t>MR0CX12G3F0130583</t>
  </si>
  <si>
    <t>NRPV:357F9L8G</t>
  </si>
  <si>
    <t>A000524863</t>
  </si>
  <si>
    <t>2TR-7926868</t>
  </si>
  <si>
    <t>MR0EX32G8F0266468</t>
  </si>
  <si>
    <t>NRPV:35JA2KIP</t>
  </si>
  <si>
    <t>A000524864</t>
  </si>
  <si>
    <t>2TR-7926936</t>
  </si>
  <si>
    <t>MR0EX32G9F0266494</t>
  </si>
  <si>
    <t>NRPV:3D377AG7</t>
  </si>
  <si>
    <t>A000524865</t>
  </si>
  <si>
    <t>2TR-7933609</t>
  </si>
  <si>
    <t>MR0EX32G0F0266674</t>
  </si>
  <si>
    <t>NRPV:4A4178K2</t>
  </si>
  <si>
    <t>A000524866</t>
  </si>
  <si>
    <t>2TR-7932012</t>
  </si>
  <si>
    <t>MR0EX32G5F0266704</t>
  </si>
  <si>
    <t>NRPV:4IAK26GO</t>
  </si>
  <si>
    <t>A000524867</t>
  </si>
  <si>
    <t>2TR-7936581</t>
  </si>
  <si>
    <t>MR0EX32G9F0266933</t>
  </si>
  <si>
    <t>NRPV:4A417A5F</t>
  </si>
  <si>
    <t>A000525506</t>
  </si>
  <si>
    <t>154337095000344</t>
  </si>
  <si>
    <t>1NZ-E811225</t>
  </si>
  <si>
    <t>VNKKTUD33FA035587</t>
  </si>
  <si>
    <t>NRPV:4A580KJE</t>
  </si>
  <si>
    <t>A000525507</t>
  </si>
  <si>
    <t>1NZ-E814375</t>
  </si>
  <si>
    <t>VNKKTUD33FA036108</t>
  </si>
  <si>
    <t>NRPV:4A580NFD</t>
  </si>
  <si>
    <t>A000525508</t>
  </si>
  <si>
    <t>1NZ-E815708</t>
  </si>
  <si>
    <t>VNKKTUD38FA036086</t>
  </si>
  <si>
    <t>NRPV:4A580P33</t>
  </si>
  <si>
    <t>A000525509</t>
  </si>
  <si>
    <t>1NZ-E815872</t>
  </si>
  <si>
    <t>VNKKTUD34FA036103</t>
  </si>
  <si>
    <t>NRPV:50I8623G</t>
  </si>
  <si>
    <t>A000525510</t>
  </si>
  <si>
    <t>1NZ-E816706</t>
  </si>
  <si>
    <t>VNKKTUD32FA036374</t>
  </si>
  <si>
    <t>NRPV:4A581ABN</t>
  </si>
  <si>
    <t>A000525511</t>
  </si>
  <si>
    <t>1NZ-E816941</t>
  </si>
  <si>
    <t>VNKKTUD33FA036383</t>
  </si>
  <si>
    <t>NRPV:51KLL0I8</t>
  </si>
  <si>
    <t>A000525512</t>
  </si>
  <si>
    <t>150730735001590</t>
  </si>
  <si>
    <t>1GR-9119157</t>
  </si>
  <si>
    <t>3TMLU4EN2FM183758</t>
  </si>
  <si>
    <t>NRPV:4A581MPN</t>
  </si>
  <si>
    <t>A000525513</t>
  </si>
  <si>
    <t>150730735001592</t>
  </si>
  <si>
    <t>1GR-9119836</t>
  </si>
  <si>
    <t>3TMLU4EN8FM183957</t>
  </si>
  <si>
    <t>NRPV:4A581OAA</t>
  </si>
  <si>
    <t>A000525619</t>
  </si>
  <si>
    <t>152437705024015</t>
  </si>
  <si>
    <t>2ZR-L589258</t>
  </si>
  <si>
    <t>5YFBURHE9FP275088</t>
  </si>
  <si>
    <t>NRPV:3H1F9PKC</t>
  </si>
  <si>
    <t>A000525620</t>
  </si>
  <si>
    <t>152437705023677</t>
  </si>
  <si>
    <t>2GR-E777379</t>
  </si>
  <si>
    <t xml:space="preserve">3Q3 SALSA RED PEARL / FB42 FB42                             </t>
  </si>
  <si>
    <t>5TDKK3DC7FS586470</t>
  </si>
  <si>
    <t>NRPV:4A58BDCB</t>
  </si>
  <si>
    <t>A000525621</t>
  </si>
  <si>
    <t>152437705023671</t>
  </si>
  <si>
    <t>2GR-E774710</t>
  </si>
  <si>
    <t>5TDYK3DC9FS585606</t>
  </si>
  <si>
    <t>NRPV:4BAJOA33</t>
  </si>
  <si>
    <t>A000525622</t>
  </si>
  <si>
    <t>152437705023674</t>
  </si>
  <si>
    <t>2GR-E771180</t>
  </si>
  <si>
    <t>5TDKKRFHXFS072107</t>
  </si>
  <si>
    <t>NRPV:4A58BI26</t>
  </si>
  <si>
    <t>A000525623</t>
  </si>
  <si>
    <t>150730735000343</t>
  </si>
  <si>
    <t>1GR-9120903</t>
  </si>
  <si>
    <t>3TMJU4GN1FM185182</t>
  </si>
  <si>
    <t>NRPV:4A58BKEK</t>
  </si>
  <si>
    <t>A000525624</t>
  </si>
  <si>
    <t>150730735003248</t>
  </si>
  <si>
    <t>1GR-9123051</t>
  </si>
  <si>
    <t>3TMJU4GN9FM185317</t>
  </si>
  <si>
    <t>NRPV:5D28HH5F</t>
  </si>
  <si>
    <t>A000525625</t>
  </si>
  <si>
    <t>150730735003361</t>
  </si>
  <si>
    <t>1GR-9125014</t>
  </si>
  <si>
    <t>3TMJU4GN3FM185412</t>
  </si>
  <si>
    <t>NRPV:4A58C1I6</t>
  </si>
  <si>
    <t>A000525626</t>
  </si>
  <si>
    <t>150730735001600</t>
  </si>
  <si>
    <t>1GR-9119889</t>
  </si>
  <si>
    <t>3TMLU4EN6FM183973</t>
  </si>
  <si>
    <t>NRPV:4A58C782</t>
  </si>
  <si>
    <t>A000525777</t>
  </si>
  <si>
    <t>155137885001003</t>
  </si>
  <si>
    <t>2TR-7944088</t>
  </si>
  <si>
    <t>MR0CX12G2F0131501</t>
  </si>
  <si>
    <t>NRPV:5H5MC5D1</t>
  </si>
  <si>
    <t>A000525778</t>
  </si>
  <si>
    <t>2TR-7947640</t>
  </si>
  <si>
    <t>MR0CX12G2F0131661</t>
  </si>
  <si>
    <t>NRPV:2HN41B5B</t>
  </si>
  <si>
    <t>A000526013</t>
  </si>
  <si>
    <t>155137885000961</t>
  </si>
  <si>
    <t>1NZ-E846079</t>
  </si>
  <si>
    <t>JTDBT9K35F1437457</t>
  </si>
  <si>
    <t>NRPV:5J4OK521</t>
  </si>
  <si>
    <t>A000526014</t>
  </si>
  <si>
    <t>1NZ-E847683</t>
  </si>
  <si>
    <t>JTDBT9K3XF1437485</t>
  </si>
  <si>
    <t>NRPV:3AK13H79</t>
  </si>
  <si>
    <t>A000526015</t>
  </si>
  <si>
    <t>155137885000960</t>
  </si>
  <si>
    <t>3SZ-DFF1421</t>
  </si>
  <si>
    <t>MHKMC13E5FK008457</t>
  </si>
  <si>
    <t>NRPV:4HFP60E3</t>
  </si>
  <si>
    <t>A000526016</t>
  </si>
  <si>
    <t>56012015</t>
  </si>
  <si>
    <t>2TR-8707192</t>
  </si>
  <si>
    <t xml:space="preserve">058 ICEBERG / FR13 FR13                                     </t>
  </si>
  <si>
    <t>JTFPX22P4F0054403</t>
  </si>
  <si>
    <t>NRPV:4A59HPLD</t>
  </si>
  <si>
    <t>1520202</t>
  </si>
  <si>
    <t>A000526017</t>
  </si>
  <si>
    <t>2TR-8706745</t>
  </si>
  <si>
    <t>JTFSX23P5F6155696</t>
  </si>
  <si>
    <t>NRPV:42I8HKLC</t>
  </si>
  <si>
    <t>A000527123</t>
  </si>
  <si>
    <t>152437705023668</t>
  </si>
  <si>
    <t>2AR-M869678</t>
  </si>
  <si>
    <t xml:space="preserve">1F7 CLASSIC SILVER MET / FB10 FB10                          </t>
  </si>
  <si>
    <t>2T3ZF4EV8FW171360</t>
  </si>
  <si>
    <t>NRPV:32DDA8IF</t>
  </si>
  <si>
    <t>A000527124</t>
  </si>
  <si>
    <t>152437705024397</t>
  </si>
  <si>
    <t>2GR-E780682</t>
  </si>
  <si>
    <t>5TDYK3DC6FS588074</t>
  </si>
  <si>
    <t>NRPV:2ILHNOMN</t>
  </si>
  <si>
    <t>A000528742</t>
  </si>
  <si>
    <t>10912015</t>
  </si>
  <si>
    <t>155137885001000</t>
  </si>
  <si>
    <t>1NZ-E861177</t>
  </si>
  <si>
    <t xml:space="preserve">040 SUPER WHITE / FG10 GRAY                                 </t>
  </si>
  <si>
    <t>JTDBT9K37F1437749</t>
  </si>
  <si>
    <t>A000528743</t>
  </si>
  <si>
    <t>2TR-8709248</t>
  </si>
  <si>
    <t>JTFSX23P1F6156201</t>
  </si>
  <si>
    <t>A000528744</t>
  </si>
  <si>
    <t>2TR-8710170</t>
  </si>
  <si>
    <t>JTFSX23P0F6156397</t>
  </si>
  <si>
    <t>A000528827</t>
  </si>
  <si>
    <t xml:space="preserve">1NZE862410 </t>
  </si>
  <si>
    <t>JTDBT9K33F1437778</t>
  </si>
  <si>
    <t>A000528828</t>
  </si>
  <si>
    <t xml:space="preserve">1NZE858665 </t>
  </si>
  <si>
    <t>JTDBT9K31F1437665</t>
  </si>
  <si>
    <t>A000528829</t>
  </si>
  <si>
    <t xml:space="preserve">1NZE863697 </t>
  </si>
  <si>
    <t>JTDBT9K33F1437750</t>
  </si>
  <si>
    <t>A000528830</t>
  </si>
  <si>
    <t xml:space="preserve">1NZE861492 </t>
  </si>
  <si>
    <t>JTDBT9K35F1437703</t>
  </si>
  <si>
    <t>0519-TCN15</t>
  </si>
  <si>
    <t>0520-TCN15</t>
  </si>
  <si>
    <t>0521-TCN15</t>
  </si>
  <si>
    <t>0547-TCN15</t>
  </si>
  <si>
    <t>0568-TCN15</t>
  </si>
  <si>
    <t>0460-TCN15</t>
  </si>
  <si>
    <t>0569-TCN15</t>
  </si>
  <si>
    <t>0454-TCN15</t>
  </si>
  <si>
    <t>0455-TCN15</t>
  </si>
  <si>
    <t>0456-TCN15</t>
  </si>
  <si>
    <t>0525-TCN15</t>
  </si>
  <si>
    <t>0570-TCN15</t>
  </si>
  <si>
    <t>0571-TCN15</t>
  </si>
  <si>
    <t>0572-TCN15</t>
  </si>
  <si>
    <t>0573-TCN15</t>
  </si>
  <si>
    <t>0515-TCN15</t>
  </si>
  <si>
    <t>0575-TCN15</t>
  </si>
  <si>
    <t>0576-TCN15</t>
  </si>
  <si>
    <t>0534-TCN15</t>
  </si>
  <si>
    <t>0577-TCN15</t>
  </si>
  <si>
    <t>0578-TCN15</t>
  </si>
  <si>
    <t>0579-TCN15</t>
  </si>
  <si>
    <t>0503-TCN15</t>
  </si>
  <si>
    <t>0537-TCN15</t>
  </si>
  <si>
    <t>0530-TCN15</t>
  </si>
  <si>
    <t>0535-TCN15</t>
  </si>
  <si>
    <t>0539-TCN15</t>
  </si>
  <si>
    <t>0536-TCN15</t>
  </si>
  <si>
    <t>0585-TCN15</t>
  </si>
  <si>
    <t>0650-TCN15</t>
  </si>
  <si>
    <t>MAYO</t>
  </si>
  <si>
    <t>0586-TCN15</t>
  </si>
  <si>
    <t>0587-TCN15</t>
  </si>
  <si>
    <t>0546-TCN15</t>
  </si>
  <si>
    <t>0562-TCN15</t>
  </si>
  <si>
    <t>0494-TCN15</t>
  </si>
  <si>
    <t>0513-TCN15</t>
  </si>
  <si>
    <t>0582-TCN15</t>
  </si>
  <si>
    <t>0584-TCN15</t>
  </si>
  <si>
    <t>0545-TCN15</t>
  </si>
  <si>
    <t>0580-TCN15</t>
  </si>
  <si>
    <t>0565-TCN15</t>
  </si>
  <si>
    <t>0549-TCN15</t>
  </si>
  <si>
    <t>0541-TCN15</t>
  </si>
  <si>
    <t>0588-TCN15</t>
  </si>
  <si>
    <t>0589-TCN15</t>
  </si>
  <si>
    <t>0561-TCN15</t>
  </si>
  <si>
    <t>0518-TCN15</t>
  </si>
  <si>
    <t>0548-TCN15</t>
  </si>
  <si>
    <t>0560-TCN15</t>
  </si>
  <si>
    <t>0502-TCN15</t>
  </si>
  <si>
    <t>0516-TCN15</t>
  </si>
  <si>
    <t>0664-TCN15</t>
  </si>
  <si>
    <t>0566-TCN15</t>
  </si>
  <si>
    <t>0630-TCN15</t>
  </si>
  <si>
    <t>0594-TCN15</t>
  </si>
  <si>
    <t>0540-TCN15</t>
  </si>
  <si>
    <t>0599-TCN15</t>
  </si>
  <si>
    <t>0583-TCN15</t>
  </si>
  <si>
    <t>0567-TCN15</t>
  </si>
  <si>
    <t>0590-TCN15</t>
  </si>
  <si>
    <t>A000529479</t>
  </si>
  <si>
    <t>152437705023938</t>
  </si>
  <si>
    <t>2AR-X164110</t>
  </si>
  <si>
    <t>2T3DF4EV6FW302490</t>
  </si>
  <si>
    <t>NRPV:368G3COK</t>
  </si>
  <si>
    <t>A000529480</t>
  </si>
  <si>
    <t>152437705025241</t>
  </si>
  <si>
    <t>2GR-E782735</t>
  </si>
  <si>
    <t>5TDYK3DC1FS592632</t>
  </si>
  <si>
    <t>NRPV:34H6HG8J</t>
  </si>
  <si>
    <t>A000529481</t>
  </si>
  <si>
    <t>150730735003374</t>
  </si>
  <si>
    <t>1GR-9126514</t>
  </si>
  <si>
    <t>3TMJU4GN7FM185512</t>
  </si>
  <si>
    <t>NRPV:4A90H963</t>
  </si>
  <si>
    <t>A000530047</t>
  </si>
  <si>
    <t>152437705025540</t>
  </si>
  <si>
    <t>2ZR-L631808</t>
  </si>
  <si>
    <t>5YFBURHE6FP292009</t>
  </si>
  <si>
    <t>NRPV:3LFN4GO2</t>
  </si>
  <si>
    <t>A000530048</t>
  </si>
  <si>
    <t>152437705025451</t>
  </si>
  <si>
    <t>2ZR-L626102</t>
  </si>
  <si>
    <t>5YFBURHE9FP290559</t>
  </si>
  <si>
    <t>NRPV:4AA7E2FA</t>
  </si>
  <si>
    <t>A000530049</t>
  </si>
  <si>
    <t>150730735003893</t>
  </si>
  <si>
    <t>1GR-9131200</t>
  </si>
  <si>
    <t>3TMJU4GN8FM185888</t>
  </si>
  <si>
    <t>NRPV:4AA7E496</t>
  </si>
  <si>
    <t>A000530050</t>
  </si>
  <si>
    <t>150730735003998</t>
  </si>
  <si>
    <t>1GR-9129149</t>
  </si>
  <si>
    <t>3TMJU4GN5FM185959</t>
  </si>
  <si>
    <t>NRPV:4AA7E575</t>
  </si>
  <si>
    <t>A000530122</t>
  </si>
  <si>
    <t>155137885001153</t>
  </si>
  <si>
    <t>2TR-8713909</t>
  </si>
  <si>
    <t>JTFSX23P4F6157150</t>
  </si>
  <si>
    <t>NRPV:4AAD437P</t>
  </si>
  <si>
    <t>A000530128</t>
  </si>
  <si>
    <t>1NZ-E866269</t>
  </si>
  <si>
    <t>JTDBT9K37F1437847</t>
  </si>
  <si>
    <t>NRPV:5HAKMDBK</t>
  </si>
  <si>
    <t>A000530292</t>
  </si>
  <si>
    <t>2TR-8713267</t>
  </si>
  <si>
    <t>JTFSX23P9F6156995</t>
  </si>
  <si>
    <t>NRPV:3N5AA8EL</t>
  </si>
  <si>
    <t>A000530293</t>
  </si>
  <si>
    <t>2TR-8713505</t>
  </si>
  <si>
    <t>JTFSX23P9F6157029</t>
  </si>
  <si>
    <t>NRPV:4AADCO61</t>
  </si>
  <si>
    <t>A000530294</t>
  </si>
  <si>
    <t>2TR-8713613</t>
  </si>
  <si>
    <t>JTFSX23P8F6157118</t>
  </si>
  <si>
    <t>NRPV:4AADD00O</t>
  </si>
  <si>
    <t>A000530295</t>
  </si>
  <si>
    <t>2TR-8714380</t>
  </si>
  <si>
    <t>JTFSX23P8F6157233</t>
  </si>
  <si>
    <t>NRPV:3DO9OC3A</t>
  </si>
  <si>
    <t>A000530467</t>
  </si>
  <si>
    <t>152437705026021</t>
  </si>
  <si>
    <t>2ZR-L639121</t>
  </si>
  <si>
    <t>5YFBURHE7FP295386</t>
  </si>
  <si>
    <t>NRPV:4AADLIPN</t>
  </si>
  <si>
    <t>A000530468</t>
  </si>
  <si>
    <t>150730735004205</t>
  </si>
  <si>
    <t>1GR-9131338</t>
  </si>
  <si>
    <t>3TMJU4GN1FM185991</t>
  </si>
  <si>
    <t>NRPV:49FEM7OH</t>
  </si>
  <si>
    <t>A000531228</t>
  </si>
  <si>
    <t>152437705025242</t>
  </si>
  <si>
    <t>2AR-M886009</t>
  </si>
  <si>
    <t>2T3DF4EV0FW310391</t>
  </si>
  <si>
    <t>NRPV:4FHCELJO</t>
  </si>
  <si>
    <t>A000531229</t>
  </si>
  <si>
    <t>TACOMA</t>
  </si>
  <si>
    <t>150730735004670</t>
  </si>
  <si>
    <t>1GR-9139866</t>
  </si>
  <si>
    <t>3TMLU4EN0FM189767</t>
  </si>
  <si>
    <t>NRPV:4ACN7J1O</t>
  </si>
  <si>
    <t>A000531437</t>
  </si>
  <si>
    <t>155137885001239</t>
  </si>
  <si>
    <t>2TR-7953936</t>
  </si>
  <si>
    <t>MR0CX12G1F0131960</t>
  </si>
  <si>
    <t>NRPV:4ACNDGMM</t>
  </si>
  <si>
    <t>A000531438</t>
  </si>
  <si>
    <t>2TR-7954501</t>
  </si>
  <si>
    <t>MR0EX32G7F0267451</t>
  </si>
  <si>
    <t>NRPV:4ACNDHDE</t>
  </si>
  <si>
    <t>A000531921</t>
  </si>
  <si>
    <t>152437705025872</t>
  </si>
  <si>
    <t>2ZR-L635570</t>
  </si>
  <si>
    <t>5YFBURHE5FP293684</t>
  </si>
  <si>
    <t>NRPV:45A1J57P</t>
  </si>
  <si>
    <t>A000531922</t>
  </si>
  <si>
    <t>152437705026494</t>
  </si>
  <si>
    <t>2AR-M898787</t>
  </si>
  <si>
    <t xml:space="preserve">1G3 MAGNETIC GRAY MET. / FA20 FA20                          </t>
  </si>
  <si>
    <t>2T3RF4EV9FW317460</t>
  </si>
  <si>
    <t>NRPV:2MH41GG0</t>
  </si>
  <si>
    <t>A000531923</t>
  </si>
  <si>
    <t>152437705026493</t>
  </si>
  <si>
    <t>2AR-X175245</t>
  </si>
  <si>
    <t>2T3RF4EV9FW317751</t>
  </si>
  <si>
    <t>NRPV:341J1MOM</t>
  </si>
  <si>
    <t>A000531924</t>
  </si>
  <si>
    <t>152437705025613</t>
  </si>
  <si>
    <t>2AR-M891503</t>
  </si>
  <si>
    <t>2T3DF4EV2FW313308</t>
  </si>
  <si>
    <t>NRPV:4ADNLH0A</t>
  </si>
  <si>
    <t>A000533104</t>
  </si>
  <si>
    <t>155137885001333</t>
  </si>
  <si>
    <t>1NZ-E872236</t>
  </si>
  <si>
    <t xml:space="preserve">1F7 CLASSIC SILVER MET / FG10 GRAY                          </t>
  </si>
  <si>
    <t>JTDBT9K36F1438083</t>
  </si>
  <si>
    <t>NRPV:3LKM072N</t>
  </si>
  <si>
    <t>A000533105</t>
  </si>
  <si>
    <t>1NZ-E886269</t>
  </si>
  <si>
    <t xml:space="preserve">040 SUPER WHITE / FJ10 FJ10                                 </t>
  </si>
  <si>
    <t>JTDBT9K34F1438325</t>
  </si>
  <si>
    <t>NRPV:4DG646B8</t>
  </si>
  <si>
    <t>A000533106</t>
  </si>
  <si>
    <t>1NZ-E885534</t>
  </si>
  <si>
    <t>JTDBT9K31F1438332</t>
  </si>
  <si>
    <t>NRPV:34LB7NF6</t>
  </si>
  <si>
    <t>A000533107</t>
  </si>
  <si>
    <t>1NZ-E885571</t>
  </si>
  <si>
    <t>JTDBT9K35F1438334</t>
  </si>
  <si>
    <t>NRPV:4AFG17JK</t>
  </si>
  <si>
    <t>A000533108</t>
  </si>
  <si>
    <t>2TR-8690134</t>
  </si>
  <si>
    <t>JTFSX23P7F6157434</t>
  </si>
  <si>
    <t>NRPV:4H69O85L</t>
  </si>
  <si>
    <t>A000533109</t>
  </si>
  <si>
    <t>2TR-8716875</t>
  </si>
  <si>
    <t>JTFSX23P8F6157748</t>
  </si>
  <si>
    <t>NRPV:48EE18NK</t>
  </si>
  <si>
    <t>A000533110</t>
  </si>
  <si>
    <t>155137885001323</t>
  </si>
  <si>
    <t>2TR-7957237</t>
  </si>
  <si>
    <t>MR0CX12G0F0132193</t>
  </si>
  <si>
    <t>NRPV:4AFG1DIP</t>
  </si>
  <si>
    <t>A000533111</t>
  </si>
  <si>
    <t>2TR-7959493</t>
  </si>
  <si>
    <t>MR0EX32G7F0267563</t>
  </si>
  <si>
    <t>NRPV:4AFG1E6E</t>
  </si>
  <si>
    <t>A000533112</t>
  </si>
  <si>
    <t>2TR-7962452</t>
  </si>
  <si>
    <t>MR0EX32G6F0267635</t>
  </si>
  <si>
    <t>NRPV:3KI7833A</t>
  </si>
  <si>
    <t>A000533113</t>
  </si>
  <si>
    <t>2TR-7964258</t>
  </si>
  <si>
    <t>MR0EX32G1F0267669</t>
  </si>
  <si>
    <t>NRPV:3A8DN7E0</t>
  </si>
  <si>
    <t>0556-TCN15</t>
  </si>
  <si>
    <t>MARZO</t>
  </si>
  <si>
    <t>0596-TCN15</t>
  </si>
  <si>
    <t>0595-TCN15</t>
  </si>
  <si>
    <t>0605-TCN15</t>
  </si>
  <si>
    <t>0606-TCN15</t>
  </si>
  <si>
    <t>0603-TCN15</t>
  </si>
  <si>
    <t>0559-TCN15</t>
  </si>
  <si>
    <t>0609-TCN15</t>
  </si>
  <si>
    <t>0604-TCN15</t>
  </si>
  <si>
    <t>0610-TCN15</t>
  </si>
  <si>
    <t>0611-TCN15</t>
  </si>
  <si>
    <t>0612-TCN15</t>
  </si>
  <si>
    <t>0613-TCN15</t>
  </si>
  <si>
    <t>0614-TCN15</t>
  </si>
  <si>
    <t>0608-TCN15</t>
  </si>
  <si>
    <t>0607-TCN15</t>
  </si>
  <si>
    <t>0617-TCN15</t>
  </si>
  <si>
    <t>0620-TCN15</t>
  </si>
  <si>
    <t>0615-TCN15</t>
  </si>
  <si>
    <t>0629-TCN15</t>
  </si>
  <si>
    <t>0631-TCN15</t>
  </si>
  <si>
    <t>0628-TCN15</t>
  </si>
  <si>
    <t>0632-TCN15</t>
  </si>
  <si>
    <t>0641-TCN15</t>
  </si>
  <si>
    <t>0642-TCN15</t>
  </si>
  <si>
    <t>0643-TCN15</t>
  </si>
  <si>
    <t>0644-TCN15</t>
  </si>
  <si>
    <t>0645-TCN15</t>
  </si>
  <si>
    <t>0646-TCN15</t>
  </si>
  <si>
    <t>0647-TCN15</t>
  </si>
  <si>
    <t>0625-TCN15</t>
  </si>
  <si>
    <t>0624-TCN15</t>
  </si>
  <si>
    <t>0634-TCN15</t>
  </si>
  <si>
    <t>0305-TCN15</t>
  </si>
  <si>
    <t>DICIEMBRE</t>
  </si>
  <si>
    <t>ENERO</t>
  </si>
  <si>
    <t>POLIZA</t>
  </si>
  <si>
    <t>FECHA</t>
  </si>
  <si>
    <t>REFERENCIA</t>
  </si>
  <si>
    <t>DESCRIPCION</t>
  </si>
  <si>
    <t>PD 1,894</t>
  </si>
  <si>
    <t>305-TCN15</t>
  </si>
  <si>
    <t>DIFERENCIA</t>
  </si>
  <si>
    <t>PD 1,537</t>
  </si>
  <si>
    <t>286-TCN15</t>
  </si>
  <si>
    <t>PD 1,949</t>
  </si>
  <si>
    <t>413-TCN15</t>
  </si>
  <si>
    <t>433-TCN15</t>
  </si>
  <si>
    <t>PD 2,223</t>
  </si>
  <si>
    <t>PD 1,460</t>
  </si>
  <si>
    <t>405-TCN15</t>
  </si>
  <si>
    <t>391-TCN15</t>
  </si>
  <si>
    <t>PD 1,012</t>
  </si>
  <si>
    <t>404-TCN15</t>
  </si>
  <si>
    <t>PD 1,453</t>
  </si>
  <si>
    <t>398-TCN15</t>
  </si>
  <si>
    <t>PD 1,388</t>
  </si>
  <si>
    <t>469-TCN15</t>
  </si>
  <si>
    <t>PD 1,026</t>
  </si>
  <si>
    <t>450-TCN15</t>
  </si>
  <si>
    <t>PD 1,059</t>
  </si>
  <si>
    <t>457-TCN15</t>
  </si>
  <si>
    <t>PD    744</t>
  </si>
  <si>
    <t>PD    585</t>
  </si>
  <si>
    <t>PD 1,578</t>
  </si>
  <si>
    <t>PD    385</t>
  </si>
  <si>
    <t>PD 1,127</t>
  </si>
  <si>
    <t>PD 1,553</t>
  </si>
  <si>
    <t>PD 1,134</t>
  </si>
  <si>
    <t>PD 1,681</t>
  </si>
  <si>
    <t>PD 2, 045</t>
  </si>
  <si>
    <t>PD      174</t>
  </si>
  <si>
    <t>PD 2, 042</t>
  </si>
  <si>
    <t>PD 2, 009</t>
  </si>
  <si>
    <t>PD     286</t>
  </si>
  <si>
    <t>PD     823</t>
  </si>
  <si>
    <t>PD 1,936</t>
  </si>
  <si>
    <t>MODIFICADA</t>
  </si>
  <si>
    <t xml:space="preserve">    </t>
  </si>
  <si>
    <t>NRPV:45FEM6MA</t>
  </si>
  <si>
    <t>NRPV:2OEGN1BD</t>
  </si>
  <si>
    <t>NRPV:4B8N17HJ</t>
  </si>
  <si>
    <t>NRPV:4B8N19GK</t>
  </si>
  <si>
    <t>NRPV:4B8N1DL3</t>
  </si>
  <si>
    <t>NRPV:5EJB5BCP</t>
  </si>
  <si>
    <t>NRPV:523LMF4K</t>
  </si>
  <si>
    <t>A000548697</t>
  </si>
  <si>
    <t>152437705032847</t>
  </si>
  <si>
    <t>2ZR-L753082</t>
  </si>
  <si>
    <t>5YFBURHE7FP344201</t>
  </si>
  <si>
    <t>NRPV:3B4P5AFL</t>
  </si>
  <si>
    <t>A000548698</t>
  </si>
  <si>
    <t>2ZR-L752824</t>
  </si>
  <si>
    <t>5YFBURHEXFP344340</t>
  </si>
  <si>
    <t>NRPV:4B9L53MN</t>
  </si>
  <si>
    <t>A000548699</t>
  </si>
  <si>
    <t>152437705033009</t>
  </si>
  <si>
    <t>2ZR-L757705</t>
  </si>
  <si>
    <t>5YFBURHE3FP347032</t>
  </si>
  <si>
    <t>NRPV:5180O4E4</t>
  </si>
  <si>
    <t>A000548700</t>
  </si>
  <si>
    <t>2ZR-L730484</t>
  </si>
  <si>
    <t>5YFBURHE5FP345489</t>
  </si>
  <si>
    <t>NRPV:4B9L5EF1</t>
  </si>
  <si>
    <t>A000548701</t>
  </si>
  <si>
    <t>53922015</t>
  </si>
  <si>
    <t>152437705032566</t>
  </si>
  <si>
    <t>2GR-E855876</t>
  </si>
  <si>
    <t xml:space="preserve">1D6 SILVER SKY METALLIC / FA14 FA14                         </t>
  </si>
  <si>
    <t>5TDZK3DC1FS628565</t>
  </si>
  <si>
    <t>NRPV:3FOJC825</t>
  </si>
  <si>
    <t>A000548702</t>
  </si>
  <si>
    <t>152437705032384</t>
  </si>
  <si>
    <t>2GR-E855364</t>
  </si>
  <si>
    <t xml:space="preserve">040 SUPER WHITE / FB14 FB14                                 </t>
  </si>
  <si>
    <t>5TDKK3DC2FS627927</t>
  </si>
  <si>
    <t>NRPV:31PBAHOD</t>
  </si>
  <si>
    <t>A000548703</t>
  </si>
  <si>
    <t>2GR-E857226</t>
  </si>
  <si>
    <t>5TDYK3DC0FS628035</t>
  </si>
  <si>
    <t>NRPV:3FI7KM4B</t>
  </si>
  <si>
    <t>A000548704</t>
  </si>
  <si>
    <t>152437705032379</t>
  </si>
  <si>
    <t>2GR-E856110</t>
  </si>
  <si>
    <t>5TDYK3DC5FS627589</t>
  </si>
  <si>
    <t>NRPV:3KFHNDH4</t>
  </si>
  <si>
    <t>A000548830</t>
  </si>
  <si>
    <t>152437705032559</t>
  </si>
  <si>
    <t>2AR-A660595</t>
  </si>
  <si>
    <t>4T1BF1FK0FU977836</t>
  </si>
  <si>
    <t>NRPV:3DK1N41D</t>
  </si>
  <si>
    <t>A000548831</t>
  </si>
  <si>
    <t>155137885002148</t>
  </si>
  <si>
    <t>2TR-9002526</t>
  </si>
  <si>
    <t>JTFSX23P9F6160190</t>
  </si>
  <si>
    <t>NRPV:4BB1BC64</t>
  </si>
  <si>
    <t>A000548832</t>
  </si>
  <si>
    <t>150730735010063</t>
  </si>
  <si>
    <t>1GR-9176145</t>
  </si>
  <si>
    <t>3TMJU4GN4FM191381</t>
  </si>
  <si>
    <t>NRPV:57NDANGJ</t>
  </si>
  <si>
    <t>A000549063</t>
  </si>
  <si>
    <t>155137885002336</t>
  </si>
  <si>
    <t>1NZ-E917707</t>
  </si>
  <si>
    <t>JTDBT9K38F1439817</t>
  </si>
  <si>
    <t>NRPV:55891K51</t>
  </si>
  <si>
    <t>A000549064</t>
  </si>
  <si>
    <t>1NZ-E920138</t>
  </si>
  <si>
    <t>JTDBT9K37F1439999</t>
  </si>
  <si>
    <t>NRPV:4P3F79I3</t>
  </si>
  <si>
    <t>A000549065</t>
  </si>
  <si>
    <t>1NZ-E914571</t>
  </si>
  <si>
    <t>JTDBT9K33F1439580</t>
  </si>
  <si>
    <t>NRPV:4O9HF0KB</t>
  </si>
  <si>
    <t>A000549066</t>
  </si>
  <si>
    <t>1NZ-E918876</t>
  </si>
  <si>
    <t>JTDBT9K36F1439881</t>
  </si>
  <si>
    <t>NRPV:4BB1O054</t>
  </si>
  <si>
    <t>A000549067</t>
  </si>
  <si>
    <t>2ZR-6454680</t>
  </si>
  <si>
    <t>JTDKN3DU5F1962502</t>
  </si>
  <si>
    <t>NRPV:389HL8PD</t>
  </si>
  <si>
    <t>A000549108</t>
  </si>
  <si>
    <t>1NZ-E915131</t>
  </si>
  <si>
    <t>JTDBT9K39F1439633</t>
  </si>
  <si>
    <t>NRPV:4BB20JOJ</t>
  </si>
  <si>
    <t>A000549109</t>
  </si>
  <si>
    <t>1NZ-E917544</t>
  </si>
  <si>
    <t>JTDBT9K33F1439790</t>
  </si>
  <si>
    <t>NRPV:4BB20NLK</t>
  </si>
  <si>
    <t>A000549110</t>
  </si>
  <si>
    <t>1NZ-E918266</t>
  </si>
  <si>
    <t>JTDBT9K3XF1439835</t>
  </si>
  <si>
    <t>NRPV:3221EEL5</t>
  </si>
  <si>
    <t>A000549111</t>
  </si>
  <si>
    <t>2ZR-6457110</t>
  </si>
  <si>
    <t>JTDKN3DU5F1963164</t>
  </si>
  <si>
    <t>NRPV:35613KOA</t>
  </si>
  <si>
    <t>A000549112</t>
  </si>
  <si>
    <t>2ZR-6460944</t>
  </si>
  <si>
    <t>JTDKN3DU6F1964033</t>
  </si>
  <si>
    <t>NRPV:5KGP63MJ</t>
  </si>
  <si>
    <t>A000549113</t>
  </si>
  <si>
    <t>2TR-9006762</t>
  </si>
  <si>
    <t>JTFPX22P6F0057965</t>
  </si>
  <si>
    <t>NRPV:4BB212P4</t>
  </si>
  <si>
    <t>A000549114</t>
  </si>
  <si>
    <t>2TR-9005635</t>
  </si>
  <si>
    <t>JTFSX23P2F6160905</t>
  </si>
  <si>
    <t>NRPV:41LP8NIM</t>
  </si>
  <si>
    <t>A000550967</t>
  </si>
  <si>
    <t>154337095001098</t>
  </si>
  <si>
    <t>1NZ-E883369</t>
  </si>
  <si>
    <t>VNKKTUD31FA049178</t>
  </si>
  <si>
    <t>NRPV:4BBBOCKF</t>
  </si>
  <si>
    <t>A000550968</t>
  </si>
  <si>
    <t>1NZ-E883319</t>
  </si>
  <si>
    <t>VNKKTUD33FA049182</t>
  </si>
  <si>
    <t>NRPV:5DNA45EM</t>
  </si>
  <si>
    <t>A000550969</t>
  </si>
  <si>
    <t>1NZ-E885180</t>
  </si>
  <si>
    <t>VNKKTUD30FA049298</t>
  </si>
  <si>
    <t>NRPV:5I9ME4OI</t>
  </si>
  <si>
    <t>A000550970</t>
  </si>
  <si>
    <t>1NZ-E881907</t>
  </si>
  <si>
    <t>VNKKTUD36FA049368</t>
  </si>
  <si>
    <t>NRPV:4BBBOI34</t>
  </si>
  <si>
    <t>A000550971</t>
  </si>
  <si>
    <t>154337095001209</t>
  </si>
  <si>
    <t>1NZ-E888221</t>
  </si>
  <si>
    <t>VNKKTUD33FA050106</t>
  </si>
  <si>
    <t>NRPV:44O9I119</t>
  </si>
  <si>
    <t>A000550972</t>
  </si>
  <si>
    <t>1NZ-E892461</t>
  </si>
  <si>
    <t>VNKKTUD32FA050517</t>
  </si>
  <si>
    <t>NRPV:4BBBOPI0</t>
  </si>
  <si>
    <t>A000550973</t>
  </si>
  <si>
    <t>152437705033058</t>
  </si>
  <si>
    <t>2AR-X205844</t>
  </si>
  <si>
    <t>2T3RF4EV5FW355445</t>
  </si>
  <si>
    <t>NRPV:5GMIIH1J</t>
  </si>
  <si>
    <t>A000550974</t>
  </si>
  <si>
    <t>1GR-9179856</t>
  </si>
  <si>
    <t>3TMJU4GN5FM191454</t>
  </si>
  <si>
    <t>NRPV:4BBBP3I5</t>
  </si>
  <si>
    <t>A000554274</t>
  </si>
  <si>
    <t>152437705033011</t>
  </si>
  <si>
    <t>2ZR-L755061</t>
  </si>
  <si>
    <t>5YFBURHE4FP345421</t>
  </si>
  <si>
    <t>NRPV:4BCJA5M5</t>
  </si>
  <si>
    <t>A000554275</t>
  </si>
  <si>
    <t>2ZR-L757726</t>
  </si>
  <si>
    <t>5YFBURHE7FP346871</t>
  </si>
  <si>
    <t>NRPV:55EDBGG2</t>
  </si>
  <si>
    <t>A000554276</t>
  </si>
  <si>
    <t>2ZR-L714829</t>
  </si>
  <si>
    <t>5YFBURHE7FP345817</t>
  </si>
  <si>
    <t>NRPV:3BGLM9CG</t>
  </si>
  <si>
    <t>A000554277</t>
  </si>
  <si>
    <t>152437705033294</t>
  </si>
  <si>
    <t>2ZR-L764291</t>
  </si>
  <si>
    <t>5YFBURHE0FP349739</t>
  </si>
  <si>
    <t>NRPV:4O26NF2O</t>
  </si>
  <si>
    <t>A000554278</t>
  </si>
  <si>
    <t>152437705033226</t>
  </si>
  <si>
    <t>2ZR-L761352</t>
  </si>
  <si>
    <t>5YFBURHE2FP348754</t>
  </si>
  <si>
    <t>NRPV:4BCJA68I</t>
  </si>
  <si>
    <t>A000554279</t>
  </si>
  <si>
    <t>25922015</t>
  </si>
  <si>
    <t>152437705033056</t>
  </si>
  <si>
    <t>2AR-A667292</t>
  </si>
  <si>
    <t xml:space="preserve">040 SUPER WHITE / FC10 FC10                                 </t>
  </si>
  <si>
    <t>4T1BF1FKXFU097355</t>
  </si>
  <si>
    <t>NRPV:4768I1H9</t>
  </si>
  <si>
    <t>A000554280</t>
  </si>
  <si>
    <t>2AR-X207402</t>
  </si>
  <si>
    <t>2T3RF4EV5FW355915</t>
  </si>
  <si>
    <t>NRPV:54N1ECEL</t>
  </si>
  <si>
    <t>A000554281</t>
  </si>
  <si>
    <t>152437705033224</t>
  </si>
  <si>
    <t>2AR-M970585</t>
  </si>
  <si>
    <t>2T3RF4EV5FW356353</t>
  </si>
  <si>
    <t>NRPV:3J0OGCOK</t>
  </si>
  <si>
    <t>A000554282</t>
  </si>
  <si>
    <t>2AR-X207803</t>
  </si>
  <si>
    <t xml:space="preserve">1G3 MAGNETIC GRAY MET. / FB10 FB10                          </t>
  </si>
  <si>
    <t>2T3ZF4EV6FW205098</t>
  </si>
  <si>
    <t>NRPV:3C0DL7DH</t>
  </si>
  <si>
    <t>A000554283</t>
  </si>
  <si>
    <t>152437705033057</t>
  </si>
  <si>
    <t>2AR-M968042</t>
  </si>
  <si>
    <t>2T3DF4EV9FW355281</t>
  </si>
  <si>
    <t>NRPV:33N14KDF</t>
  </si>
  <si>
    <t>A000554729</t>
  </si>
  <si>
    <t>155137885002480</t>
  </si>
  <si>
    <t>1NZ-E927920</t>
  </si>
  <si>
    <t>JTDBT9K38F1440627</t>
  </si>
  <si>
    <t>NRPV:4BD8BD19</t>
  </si>
  <si>
    <t>A000554730</t>
  </si>
  <si>
    <t>1NZ-E924609</t>
  </si>
  <si>
    <t>JTDBT9K34F1440334</t>
  </si>
  <si>
    <t>NRPV:4I114KEA</t>
  </si>
  <si>
    <t>A000554731</t>
  </si>
  <si>
    <t>2ZR-6465433</t>
  </si>
  <si>
    <t>JTDKN3DU9F1965208</t>
  </si>
  <si>
    <t>NRPV:2H65LMD8</t>
  </si>
  <si>
    <t>A000554732</t>
  </si>
  <si>
    <t>155137885002481</t>
  </si>
  <si>
    <t>3SZ-DFL6233</t>
  </si>
  <si>
    <t>MHKMC13E1FK010061</t>
  </si>
  <si>
    <t>NRPV:401G5819</t>
  </si>
  <si>
    <t>A000554733</t>
  </si>
  <si>
    <t>3SZ-DFL4086</t>
  </si>
  <si>
    <t>MHKMC13F2FK018727</t>
  </si>
  <si>
    <t>NRPV:2K97EL72</t>
  </si>
  <si>
    <t>A000554734</t>
  </si>
  <si>
    <t>2TR-9010148</t>
  </si>
  <si>
    <t>JTFPX22P6F0058338</t>
  </si>
  <si>
    <t>NRPV:4BD8BEL4</t>
  </si>
  <si>
    <t>A000556611</t>
  </si>
  <si>
    <t>152437705033499</t>
  </si>
  <si>
    <t>2AR-M972981</t>
  </si>
  <si>
    <t>2T3DF4EV3FW357883</t>
  </si>
  <si>
    <t>NRPV:3K6N2GG8</t>
  </si>
  <si>
    <t>A000556612</t>
  </si>
  <si>
    <t>152437705033291</t>
  </si>
  <si>
    <t>2GR-E863274</t>
  </si>
  <si>
    <t>5TDKK3DC7FS631570</t>
  </si>
  <si>
    <t>NRPV:2M4E2IEO</t>
  </si>
  <si>
    <t>A000556613</t>
  </si>
  <si>
    <t>152437705033064</t>
  </si>
  <si>
    <t>2GR-E862846</t>
  </si>
  <si>
    <t>5TDKKRFH5FS096265</t>
  </si>
  <si>
    <t>NRPV:4BG29897</t>
  </si>
  <si>
    <t>A000556614</t>
  </si>
  <si>
    <t>150730735008949</t>
  </si>
  <si>
    <t>1GR-9177478</t>
  </si>
  <si>
    <t>3TMJU4GNXFM191272</t>
  </si>
  <si>
    <t>NRPV:5LA6FA5K</t>
  </si>
  <si>
    <t>A000556615</t>
  </si>
  <si>
    <t>150730735010368</t>
  </si>
  <si>
    <t>1GR-9187360</t>
  </si>
  <si>
    <t>3TMJU4GN0FM192169</t>
  </si>
  <si>
    <t>NRPV:54NAEDLC</t>
  </si>
  <si>
    <t>A000556616</t>
  </si>
  <si>
    <t>150730735010367</t>
  </si>
  <si>
    <t>1GR-9187246</t>
  </si>
  <si>
    <t>3TMJU4GN1FM192195</t>
  </si>
  <si>
    <t>NRPV:34NIC9C3</t>
  </si>
  <si>
    <t>JTDBT9K37F1440795</t>
  </si>
  <si>
    <t>JTDBT9K30F1440802</t>
  </si>
  <si>
    <t>0857-TCN15</t>
  </si>
  <si>
    <t>2T3DF4EV1FW361429</t>
  </si>
  <si>
    <t>2T3DF4EV1FW361107</t>
  </si>
  <si>
    <t>0859-TCN15</t>
  </si>
  <si>
    <t>JTFPX22P0F0058867</t>
  </si>
  <si>
    <t>JTFSX23P5F6162423</t>
  </si>
  <si>
    <t>0860-TCN15</t>
  </si>
  <si>
    <t>0861-TCN15</t>
  </si>
  <si>
    <t>3TMJU4GN6FM192368</t>
  </si>
  <si>
    <t>3TMJU4GN9FM192400</t>
  </si>
  <si>
    <t>AGOSTO</t>
  </si>
  <si>
    <t>0777-TCN15</t>
  </si>
  <si>
    <t>0770-TCN15</t>
  </si>
  <si>
    <t>0811-TCN15</t>
  </si>
  <si>
    <t>0812-TCN15</t>
  </si>
  <si>
    <t>0813-TCN15</t>
  </si>
  <si>
    <t>0776-TCN15</t>
  </si>
  <si>
    <t>0786-TCN15</t>
  </si>
  <si>
    <t>0814-TCN15</t>
  </si>
  <si>
    <t>0805-TCN15</t>
  </si>
  <si>
    <t>0815-TCN15</t>
  </si>
  <si>
    <t>0816-TCN15</t>
  </si>
  <si>
    <t>0817-TCN15</t>
  </si>
  <si>
    <t>0818-TCN15</t>
  </si>
  <si>
    <t>0819-TCN15</t>
  </si>
  <si>
    <t>0820-TCN15</t>
  </si>
  <si>
    <t>0821-TCN15</t>
  </si>
  <si>
    <t>0789-TCN15</t>
  </si>
  <si>
    <t>0822-TCN15</t>
  </si>
  <si>
    <t>0823-TCN15</t>
  </si>
  <si>
    <t>0824-TCN15</t>
  </si>
  <si>
    <t>0825-TCN15</t>
  </si>
  <si>
    <t>0826-TCN15</t>
  </si>
  <si>
    <t>0781-TCN15</t>
  </si>
  <si>
    <t>0832-TCN15</t>
  </si>
  <si>
    <t>0833-TCN15</t>
  </si>
  <si>
    <t>0796-TCN15</t>
  </si>
  <si>
    <t>0782-TCN15</t>
  </si>
  <si>
    <t>0795-TCN15</t>
  </si>
  <si>
    <t>0784-TCN15</t>
  </si>
  <si>
    <t>0801-TCN15</t>
  </si>
  <si>
    <t>0834-TCN15</t>
  </si>
  <si>
    <t>0783-TCN15</t>
  </si>
  <si>
    <t>0785-TCN15</t>
  </si>
  <si>
    <t>0835-TCN15</t>
  </si>
  <si>
    <t>0836-TCN15</t>
  </si>
  <si>
    <t>0837-TCN15</t>
  </si>
  <si>
    <t>0790-TCN15</t>
  </si>
  <si>
    <t>0838-TCN15</t>
  </si>
  <si>
    <t>0842-TCN15</t>
  </si>
  <si>
    <t>0720-TCN15</t>
  </si>
  <si>
    <t>0788-TCN15</t>
  </si>
  <si>
    <t>0843-TCN15</t>
  </si>
  <si>
    <t>0804-TCN15</t>
  </si>
  <si>
    <t>0844-TCN15</t>
  </si>
  <si>
    <t>0809-TCN15</t>
  </si>
  <si>
    <t>0792-TCN15</t>
  </si>
  <si>
    <t>0800-TCN15</t>
  </si>
  <si>
    <t>0845-TCN15</t>
  </si>
  <si>
    <t>0846-TCN15</t>
  </si>
  <si>
    <t>0778-TCN15</t>
  </si>
  <si>
    <t>0841-TCN15</t>
  </si>
  <si>
    <t>0847-TCN15</t>
  </si>
  <si>
    <t>0848-TCN15</t>
  </si>
  <si>
    <t>0840-TCN15</t>
  </si>
  <si>
    <t>0775-TCN15</t>
  </si>
  <si>
    <t>0810-TCN15</t>
  </si>
  <si>
    <t>0808-TCN15</t>
  </si>
  <si>
    <t>0849-TCN15</t>
  </si>
  <si>
    <t>0850-TCN15</t>
  </si>
  <si>
    <t>0851-TCN15</t>
  </si>
  <si>
    <t>0803-TCN15</t>
  </si>
  <si>
    <t>0828-TCN15</t>
  </si>
  <si>
    <t>0827-TCN15</t>
  </si>
  <si>
    <t>A000558171</t>
  </si>
  <si>
    <t>152437705033996</t>
  </si>
  <si>
    <t>2AR-F049849</t>
  </si>
  <si>
    <t>NRPV:4BHL45P9</t>
  </si>
  <si>
    <t>A000558172</t>
  </si>
  <si>
    <t>152437705034068</t>
  </si>
  <si>
    <t>2AR-X212726</t>
  </si>
  <si>
    <t xml:space="preserve">8W7 BLUE CRUSH METALLIC / EA20 BLACK                        </t>
  </si>
  <si>
    <t>NRPV:4BHL4A7M</t>
  </si>
  <si>
    <t>A000558173</t>
  </si>
  <si>
    <t>150730735009713</t>
  </si>
  <si>
    <t>1GR-9189656</t>
  </si>
  <si>
    <t>NRPV:327P56D9</t>
  </si>
  <si>
    <t>A000558174</t>
  </si>
  <si>
    <t>150730735009716</t>
  </si>
  <si>
    <t>1GR-9175068</t>
  </si>
  <si>
    <t>NRPV:39BJ14ID</t>
  </si>
  <si>
    <t>A000558175</t>
  </si>
  <si>
    <t>150730735008918</t>
  </si>
  <si>
    <t>1GR-9174398</t>
  </si>
  <si>
    <t>3TMLU4EN5FM200195</t>
  </si>
  <si>
    <t>NRPV:4BHL4N02</t>
  </si>
  <si>
    <t>A000558774</t>
  </si>
  <si>
    <t>155137885002744</t>
  </si>
  <si>
    <t>1NZ-E930475</t>
  </si>
  <si>
    <t>NRPV:4BJ179JI</t>
  </si>
  <si>
    <t>A000558775</t>
  </si>
  <si>
    <t>1NZ-E932065</t>
  </si>
  <si>
    <t>JTDBT9K37F1440909</t>
  </si>
  <si>
    <t>NRPV:4BJ17E04</t>
  </si>
  <si>
    <t>A000558776</t>
  </si>
  <si>
    <t>1NZ-E930565</t>
  </si>
  <si>
    <t>NRPV:3CIHB90I</t>
  </si>
  <si>
    <t>A000558777</t>
  </si>
  <si>
    <t>2ZR-6494328</t>
  </si>
  <si>
    <t>JTDKN3DU5F1972379</t>
  </si>
  <si>
    <t>NRPV:2PMH1G9E</t>
  </si>
  <si>
    <t>A000558778</t>
  </si>
  <si>
    <t>2TR-9013264</t>
  </si>
  <si>
    <t>NRPV:4BJ17HN4</t>
  </si>
  <si>
    <t>A000558779</t>
  </si>
  <si>
    <t>2TR-9012958</t>
  </si>
  <si>
    <t>JTFSX23P5F6162261</t>
  </si>
  <si>
    <t>NRPV:3GGJ8IGI</t>
  </si>
  <si>
    <t>A000558780</t>
  </si>
  <si>
    <t>2TR-9014153</t>
  </si>
  <si>
    <t>NRPV:2JCOK9FN</t>
  </si>
  <si>
    <t>A000559041</t>
  </si>
  <si>
    <t>154337095001339</t>
  </si>
  <si>
    <t>1NZ-E894236</t>
  </si>
  <si>
    <t>VNKKTUD3XFA051821</t>
  </si>
  <si>
    <t>NRPV:4BJI29BM</t>
  </si>
  <si>
    <t>A000559042</t>
  </si>
  <si>
    <t>1NZ-E898392</t>
  </si>
  <si>
    <t>VNKKTUD38FA051879</t>
  </si>
  <si>
    <t>NRPV:35F4HP2J</t>
  </si>
  <si>
    <t>JULIO</t>
  </si>
  <si>
    <t>PD      496</t>
  </si>
  <si>
    <t>PD 2, 393</t>
  </si>
  <si>
    <t>PD 1, 214</t>
  </si>
  <si>
    <t>PD 1, 792</t>
  </si>
  <si>
    <t>HIACE</t>
  </si>
  <si>
    <t>YARIS</t>
  </si>
  <si>
    <t>A000560571</t>
  </si>
  <si>
    <t>17942016</t>
  </si>
  <si>
    <t>152437705035956</t>
  </si>
  <si>
    <t>2ZR-L803829</t>
  </si>
  <si>
    <t>5YFBURHE6GP366479</t>
  </si>
  <si>
    <t>NRPV:4BN89P79</t>
  </si>
  <si>
    <t>A000560572</t>
  </si>
  <si>
    <t>152437705035302</t>
  </si>
  <si>
    <t>2AR-M987837</t>
  </si>
  <si>
    <t>2T3RF4EV5FW365148</t>
  </si>
  <si>
    <t>NRPV:4JG5A8P9</t>
  </si>
  <si>
    <t>A000560573</t>
  </si>
  <si>
    <t>152437705035396</t>
  </si>
  <si>
    <t>2AR-M988606</t>
  </si>
  <si>
    <t>2T3DF4EV2FW365408</t>
  </si>
  <si>
    <t>NRPV:2ILE3P49</t>
  </si>
  <si>
    <t>A000560930</t>
  </si>
  <si>
    <t>10922016</t>
  </si>
  <si>
    <t>155137885002910</t>
  </si>
  <si>
    <t>1NZ-E934026</t>
  </si>
  <si>
    <t>JTDBT9K3XG1441117</t>
  </si>
  <si>
    <t>A000560931</t>
  </si>
  <si>
    <t>1NZ-E936141</t>
  </si>
  <si>
    <t>JTDBT9K39G1441285</t>
  </si>
  <si>
    <t>A000560932</t>
  </si>
  <si>
    <t>10942016</t>
  </si>
  <si>
    <t>1NZ-E933330</t>
  </si>
  <si>
    <t>JTDBT9K36G1441082</t>
  </si>
  <si>
    <t>A000560933</t>
  </si>
  <si>
    <t>1NZ-E935313</t>
  </si>
  <si>
    <t>JTDBT9K34G1441209</t>
  </si>
  <si>
    <t>A000560934</t>
  </si>
  <si>
    <t>155137885002914</t>
  </si>
  <si>
    <t>1NZ-E939023</t>
  </si>
  <si>
    <t>JTDBT9K39G1441562</t>
  </si>
  <si>
    <t>A000560935</t>
  </si>
  <si>
    <t>2TR-9016351</t>
  </si>
  <si>
    <t>JTFPX22P6F0059098</t>
  </si>
  <si>
    <t>NRPV:4BN8KGCG</t>
  </si>
  <si>
    <t>A000560936</t>
  </si>
  <si>
    <t>2TR-9014573</t>
  </si>
  <si>
    <t>JTFPX22P9F0058947</t>
  </si>
  <si>
    <t>NRPV:2FCO1OJJ</t>
  </si>
  <si>
    <t>A000560937</t>
  </si>
  <si>
    <t>2TR-9016573</t>
  </si>
  <si>
    <t>JTFSX23P7F6162780</t>
  </si>
  <si>
    <t>NRPV:2ONF9NPH</t>
  </si>
  <si>
    <t>A000560938</t>
  </si>
  <si>
    <t>74952016</t>
  </si>
  <si>
    <t>155137885002915</t>
  </si>
  <si>
    <t>2TR-8801879</t>
  </si>
  <si>
    <t xml:space="preserve">040 SUPER WHITE / FG20 FG20                                 </t>
  </si>
  <si>
    <t>MR0EX8DD1G0163121</t>
  </si>
  <si>
    <t>NRPV:4BN8KJ3A</t>
  </si>
  <si>
    <t>A000562342</t>
  </si>
  <si>
    <t>152437705036141</t>
  </si>
  <si>
    <t>2AR-M995978</t>
  </si>
  <si>
    <t>2T3ZF4EV1FW212735</t>
  </si>
  <si>
    <t>NRPV:4BOJBO5K</t>
  </si>
  <si>
    <t>A000562343</t>
  </si>
  <si>
    <t>152437705035947</t>
  </si>
  <si>
    <t>2AR-X218071</t>
  </si>
  <si>
    <t>2T3DF4EV6FW368196</t>
  </si>
  <si>
    <t>NRPV:5K3FIGCB</t>
  </si>
  <si>
    <t>A000562344</t>
  </si>
  <si>
    <t>152437705036297</t>
  </si>
  <si>
    <t>2GR-E887629</t>
  </si>
  <si>
    <t>5TDYK3DC5FS643212</t>
  </si>
  <si>
    <t>NRPV:2J794964</t>
  </si>
  <si>
    <t>A000562345</t>
  </si>
  <si>
    <t>152437705036147</t>
  </si>
  <si>
    <t>2GR-E878662</t>
  </si>
  <si>
    <t>5TDKKRFH6FS102896</t>
  </si>
  <si>
    <t>NRPV:4BOJC6LJ</t>
  </si>
  <si>
    <t>A000563220</t>
  </si>
  <si>
    <t>74942016</t>
  </si>
  <si>
    <t>155137885002988</t>
  </si>
  <si>
    <t>2TR-8802002</t>
  </si>
  <si>
    <t xml:space="preserve">040 SUPER WHITE / FA20 FA20                                 </t>
  </si>
  <si>
    <t>MR0EX8CB0G1390522</t>
  </si>
  <si>
    <t>1520105</t>
  </si>
  <si>
    <t>A000563221</t>
  </si>
  <si>
    <t>2TR-8801901</t>
  </si>
  <si>
    <t xml:space="preserve">1D6 SILVER SKY METALLIC / FG20 FG20                         </t>
  </si>
  <si>
    <t>MR0EX8DD1G0163247</t>
  </si>
  <si>
    <t>A000563222</t>
  </si>
  <si>
    <t>2TR-8802983</t>
  </si>
  <si>
    <t>MR0EX8DDXG0163487</t>
  </si>
  <si>
    <t>0862-TCN15</t>
  </si>
  <si>
    <t>0858-TCN15</t>
  </si>
  <si>
    <t>0865-TCN15</t>
  </si>
  <si>
    <t>0863-TCN15</t>
  </si>
  <si>
    <t>0746-TCN15</t>
  </si>
  <si>
    <t>0867-TCN15</t>
  </si>
  <si>
    <t>0854-TCN15</t>
  </si>
  <si>
    <t>0868-TCN15</t>
  </si>
  <si>
    <t>0869-TCN15</t>
  </si>
  <si>
    <t>0877-TCN15</t>
  </si>
  <si>
    <t>0870-TCN15</t>
  </si>
  <si>
    <t>0871-TCN15</t>
  </si>
  <si>
    <t>0872-TCN15</t>
  </si>
  <si>
    <t>0873-TCN15</t>
  </si>
  <si>
    <t>0892-TCN15</t>
  </si>
  <si>
    <t>0893-TCN15</t>
  </si>
  <si>
    <t>0894-TCN15</t>
  </si>
  <si>
    <t>0012-TCN16</t>
  </si>
  <si>
    <t>0011-TCN16</t>
  </si>
  <si>
    <t>0005-TCN16</t>
  </si>
  <si>
    <t>0002-TCN16</t>
  </si>
  <si>
    <t>0889-TCN15</t>
  </si>
  <si>
    <t>0895-TCN15</t>
  </si>
  <si>
    <t>0878-TCN15</t>
  </si>
  <si>
    <t>0001-TCN16</t>
  </si>
  <si>
    <t>0897-TCN15</t>
  </si>
  <si>
    <t>0898-TCN15</t>
  </si>
  <si>
    <t>0905-TCN15</t>
  </si>
  <si>
    <t>0903-TCN15</t>
  </si>
  <si>
    <t>0010-TCN16</t>
  </si>
  <si>
    <t>0007-TCN16</t>
  </si>
  <si>
    <t>0008-TCN16</t>
  </si>
  <si>
    <t>PD 2227</t>
  </si>
  <si>
    <t>PD 209</t>
  </si>
  <si>
    <t>PD 2245</t>
  </si>
  <si>
    <t>PD 2235</t>
  </si>
  <si>
    <t>A000564159</t>
  </si>
  <si>
    <t>152437705036660</t>
  </si>
  <si>
    <t>2AR-X221593</t>
  </si>
  <si>
    <t>2T3RF4EV4FW372320</t>
  </si>
  <si>
    <t>NRPV:4C1LG3L0</t>
  </si>
  <si>
    <t>A000564160</t>
  </si>
  <si>
    <t>152437705036663</t>
  </si>
  <si>
    <t>2AR-X222069</t>
  </si>
  <si>
    <t>2T3RF4EV0FW373030</t>
  </si>
  <si>
    <t>NRPV:324JP68F</t>
  </si>
  <si>
    <t>A000564161</t>
  </si>
  <si>
    <t>152437705036140</t>
  </si>
  <si>
    <t>2AR-X218843</t>
  </si>
  <si>
    <t>2T3ZF4EV6FW212648</t>
  </si>
  <si>
    <t>NRPV:5MH8MB5C</t>
  </si>
  <si>
    <t>A000564162</t>
  </si>
  <si>
    <t>2GR-E884244</t>
  </si>
  <si>
    <t xml:space="preserve">070 BLIZZARD PEARL / FD14 FD14                              </t>
  </si>
  <si>
    <t>5TDYK3DC1FS643692</t>
  </si>
  <si>
    <t>NRPV:4C1LG5GN</t>
  </si>
  <si>
    <t>A000564163</t>
  </si>
  <si>
    <t>152437705036145</t>
  </si>
  <si>
    <t>2GR-E885556</t>
  </si>
  <si>
    <t>5TDKKRFH6FS102641</t>
  </si>
  <si>
    <t>NRPV:36817J6O</t>
  </si>
  <si>
    <t>A000564638</t>
  </si>
  <si>
    <t>152437705036568</t>
  </si>
  <si>
    <t>2AR-X221119</t>
  </si>
  <si>
    <t>2T3RF4EV6FW371735</t>
  </si>
  <si>
    <t>NRPV:4NPLLIFN</t>
  </si>
  <si>
    <t>A000564639</t>
  </si>
  <si>
    <t>152437705036676</t>
  </si>
  <si>
    <t>2GR-E892002</t>
  </si>
  <si>
    <t xml:space="preserve">1H1 PREDAWN GRAY MICA / LB15 LB15                           </t>
  </si>
  <si>
    <t>5TDYK3DC6FS645390</t>
  </si>
  <si>
    <t>NRPV:311GK81O</t>
  </si>
  <si>
    <t>A000564640</t>
  </si>
  <si>
    <t>152437705036873</t>
  </si>
  <si>
    <t>2GR-E894227</t>
  </si>
  <si>
    <t>5TDYK3DC2FS646455</t>
  </si>
  <si>
    <t>NRPV:4DIPDD9H</t>
  </si>
  <si>
    <t>A000564641</t>
  </si>
  <si>
    <t>152437705037047</t>
  </si>
  <si>
    <t>2GR-E898240</t>
  </si>
  <si>
    <t xml:space="preserve">5B2 CREME BRULEE MICA / LB43 LB43                           </t>
  </si>
  <si>
    <t>5TDYK3DC1FS647905</t>
  </si>
  <si>
    <t>NRPV:4C2III2M</t>
  </si>
  <si>
    <t>A000564642</t>
  </si>
  <si>
    <t>152437705037132</t>
  </si>
  <si>
    <t>2GR-E896977</t>
  </si>
  <si>
    <t>5TDKKRFH3FS105500</t>
  </si>
  <si>
    <t>NRPV:4C2IIOKK</t>
  </si>
  <si>
    <t>A000565019</t>
  </si>
  <si>
    <t>155137885003093</t>
  </si>
  <si>
    <t>1NZ-E943112</t>
  </si>
  <si>
    <t>JTDBT9K3XG1441974</t>
  </si>
  <si>
    <t>NRPV:4C3NL8IB</t>
  </si>
  <si>
    <t>A000565020</t>
  </si>
  <si>
    <t>1NZ-E943916</t>
  </si>
  <si>
    <t>JTDBT9K39G1442002</t>
  </si>
  <si>
    <t>NRPV:4C3NLA0L</t>
  </si>
  <si>
    <t>A000565021</t>
  </si>
  <si>
    <t>1NZ-E945544</t>
  </si>
  <si>
    <t>JTDBT9K3XG1442185</t>
  </si>
  <si>
    <t>NRPV:4C3NLCC9</t>
  </si>
  <si>
    <t>A000565022</t>
  </si>
  <si>
    <t>2ZR-6515713</t>
  </si>
  <si>
    <t>JTDKN3DU1F1978048</t>
  </si>
  <si>
    <t>NRPV:3E6COMAD</t>
  </si>
  <si>
    <t>A000565023</t>
  </si>
  <si>
    <t>2ZR-6523452</t>
  </si>
  <si>
    <t>JTDKN3DU7F1980063</t>
  </si>
  <si>
    <t>NRPV:2H54B1F3</t>
  </si>
  <si>
    <t>A000565024</t>
  </si>
  <si>
    <t>2TR-9016839</t>
  </si>
  <si>
    <t>JTFSX23P2F6162864</t>
  </si>
  <si>
    <t>NRPV:3KL7IN9N</t>
  </si>
  <si>
    <t>A000565025</t>
  </si>
  <si>
    <t>2TR-9017880</t>
  </si>
  <si>
    <t>JTFSX23P4F6162994</t>
  </si>
  <si>
    <t>NRPV:4C3NLFEE</t>
  </si>
  <si>
    <t>A000565026</t>
  </si>
  <si>
    <t>155137885003092</t>
  </si>
  <si>
    <t>2TR-8808306</t>
  </si>
  <si>
    <t>MR0EX8DD2G0163757</t>
  </si>
  <si>
    <t>NRPV:3C3KGJ0L</t>
  </si>
  <si>
    <t>A000565152</t>
  </si>
  <si>
    <t>1NZ-E942623</t>
  </si>
  <si>
    <t>JTDBT9K37G1441897</t>
  </si>
  <si>
    <t>NRPV:3NBOFHD2</t>
  </si>
  <si>
    <t>A000565153</t>
  </si>
  <si>
    <t>1NZ-E943132</t>
  </si>
  <si>
    <t>JTDBT9K36G1441941</t>
  </si>
  <si>
    <t>NRPV:4C3O32B7</t>
  </si>
  <si>
    <t>A000565154</t>
  </si>
  <si>
    <t>1NZ-E943959</t>
  </si>
  <si>
    <t>JTDBT9K36G1442099</t>
  </si>
  <si>
    <t>NRPV:4F20GEGF</t>
  </si>
  <si>
    <t>A000565155</t>
  </si>
  <si>
    <t>1NZ-E944712</t>
  </si>
  <si>
    <t>JTDBT9K37G1442113</t>
  </si>
  <si>
    <t>NRPV:4C3O34PN</t>
  </si>
  <si>
    <t>A000565156</t>
  </si>
  <si>
    <t>2TR-9003104</t>
  </si>
  <si>
    <t>JTFSX23P5F6163006</t>
  </si>
  <si>
    <t>NRPV:3B61ANEG</t>
  </si>
  <si>
    <t>A000565157</t>
  </si>
  <si>
    <t>2TR-9005899</t>
  </si>
  <si>
    <t>JTFSX23P4F6163059</t>
  </si>
  <si>
    <t>NRPV:2K01A8H6</t>
  </si>
  <si>
    <t>A000565158</t>
  </si>
  <si>
    <t>2TR-8808365</t>
  </si>
  <si>
    <t>MR0EX8DD3G0163749</t>
  </si>
  <si>
    <t>NRPV:4CGM8G99</t>
  </si>
  <si>
    <t>A000565159</t>
  </si>
  <si>
    <t>2TR-8809394</t>
  </si>
  <si>
    <t>MR0EX8DD7G0163902</t>
  </si>
  <si>
    <t>NRPV:3DDGP9GH</t>
  </si>
  <si>
    <t>A000565305</t>
  </si>
  <si>
    <t>152437705037264</t>
  </si>
  <si>
    <t>2AR-N008957</t>
  </si>
  <si>
    <t xml:space="preserve">3R3 BARCELONA RED MET. / FA20 FA20                          </t>
  </si>
  <si>
    <t>2T3RF4EV6FW375929</t>
  </si>
  <si>
    <t>NRPV:349P6IBO</t>
  </si>
  <si>
    <t>A000565306</t>
  </si>
  <si>
    <t>2AR-N009195</t>
  </si>
  <si>
    <t>2T3RF4EV2FW375989</t>
  </si>
  <si>
    <t>NRPV:3FMLAKNA</t>
  </si>
  <si>
    <t>A000565307</t>
  </si>
  <si>
    <t>152437705037267</t>
  </si>
  <si>
    <t>2AR-X224654</t>
  </si>
  <si>
    <t xml:space="preserve">1G3 MAGNETIC GRAY MET. / EA30 TERRA COTTA                   </t>
  </si>
  <si>
    <t>2T3DF4EV9FW376566</t>
  </si>
  <si>
    <t>NRPV:2PF9GOK7</t>
  </si>
  <si>
    <t>A000566971</t>
  </si>
  <si>
    <t>17812016</t>
  </si>
  <si>
    <t>152437705036412</t>
  </si>
  <si>
    <t>2ZR-L807342</t>
  </si>
  <si>
    <t xml:space="preserve">1F7 CLASSIC SILVER MET / FD80 BLUE                          </t>
  </si>
  <si>
    <t>5YFBURHE0GP369104</t>
  </si>
  <si>
    <t>NRPV:4C5GCII7</t>
  </si>
  <si>
    <t>0520224</t>
  </si>
  <si>
    <t>A000566972</t>
  </si>
  <si>
    <t>152437705036417</t>
  </si>
  <si>
    <t>2ZR-L810087</t>
  </si>
  <si>
    <t>5YFBURHE0GP370205</t>
  </si>
  <si>
    <t>NRPV:52GLCL98</t>
  </si>
  <si>
    <t>A000566973</t>
  </si>
  <si>
    <t>152437705036871</t>
  </si>
  <si>
    <t>2ZR-L815833</t>
  </si>
  <si>
    <t>5YFBURHE2GP372697</t>
  </si>
  <si>
    <t>NRPV:4C5GCJ7N</t>
  </si>
  <si>
    <t>A000566974</t>
  </si>
  <si>
    <t>17822016</t>
  </si>
  <si>
    <t>152437705036961</t>
  </si>
  <si>
    <t>2ZR-L819798</t>
  </si>
  <si>
    <t>5YFBURHE7GP374252</t>
  </si>
  <si>
    <t>NRPV:4MJ578D0</t>
  </si>
  <si>
    <t>0520227</t>
  </si>
  <si>
    <t>A000566975</t>
  </si>
  <si>
    <t>152437705038121</t>
  </si>
  <si>
    <t>2ZR-L839875</t>
  </si>
  <si>
    <t>5YFBURHEXGP382510</t>
  </si>
  <si>
    <t>NRPV:5BBMA4BM</t>
  </si>
  <si>
    <t>A000566976</t>
  </si>
  <si>
    <t>2ZR-L809446</t>
  </si>
  <si>
    <t>5YFBURHE8GP369206</t>
  </si>
  <si>
    <t>NRPV:50N5I1DD</t>
  </si>
  <si>
    <t>0520220</t>
  </si>
  <si>
    <t>A000566977</t>
  </si>
  <si>
    <t>2ZR-L816277</t>
  </si>
  <si>
    <t>5YFBURHE6GP373190</t>
  </si>
  <si>
    <t>NRPV:4DKJH9FJ</t>
  </si>
  <si>
    <t>A000566978</t>
  </si>
  <si>
    <t>2ZR-L819336</t>
  </si>
  <si>
    <t>5YFBURHE3GP374054</t>
  </si>
  <si>
    <t>NRPV:2L56JIB4</t>
  </si>
  <si>
    <t>A000566979</t>
  </si>
  <si>
    <t>152437705036960</t>
  </si>
  <si>
    <t>2ZR-L819567</t>
  </si>
  <si>
    <t>5YFBURHE7GP374087</t>
  </si>
  <si>
    <t>NRPV:4C5GCK90</t>
  </si>
  <si>
    <t>A000566980</t>
  </si>
  <si>
    <t>152437705037519</t>
  </si>
  <si>
    <t>2ZR-L830745</t>
  </si>
  <si>
    <t>5YFBURHEXGP378828</t>
  </si>
  <si>
    <t>NRPV:4C5GCM1K</t>
  </si>
  <si>
    <t>A000567114</t>
  </si>
  <si>
    <t>25932016</t>
  </si>
  <si>
    <t>152437705037711</t>
  </si>
  <si>
    <t>2AR-A709145</t>
  </si>
  <si>
    <t>4T1BF1FK2GU508118</t>
  </si>
  <si>
    <t>A000567323</t>
  </si>
  <si>
    <t>152437705037980</t>
  </si>
  <si>
    <t>2ZR-L835903</t>
  </si>
  <si>
    <t>5YFBURHEXGP382250</t>
  </si>
  <si>
    <t>A000567324</t>
  </si>
  <si>
    <t>2ZR-L829817</t>
  </si>
  <si>
    <t>5YFBURHEXGP378425</t>
  </si>
  <si>
    <t>A000567325</t>
  </si>
  <si>
    <t>2ZR-L829886</t>
  </si>
  <si>
    <t>5YFBURHE7GP378589</t>
  </si>
  <si>
    <t>A000567326</t>
  </si>
  <si>
    <t>152437705037580</t>
  </si>
  <si>
    <t>2AR-N013400</t>
  </si>
  <si>
    <t>2T3RF4EV5FW378093</t>
  </si>
  <si>
    <t>A000567858</t>
  </si>
  <si>
    <t>152437705037516</t>
  </si>
  <si>
    <t>2ZR-L826761</t>
  </si>
  <si>
    <t>5YFBURHE0GP377137</t>
  </si>
  <si>
    <t>NRPV:2E3A2MNO</t>
  </si>
  <si>
    <t>A000567859</t>
  </si>
  <si>
    <t>17832016</t>
  </si>
  <si>
    <t>152437705037517</t>
  </si>
  <si>
    <t>2ZR-L827469</t>
  </si>
  <si>
    <t>5YFBURHE2GP377656</t>
  </si>
  <si>
    <t>NRPV:4NJ5ENG0</t>
  </si>
  <si>
    <t>0520226</t>
  </si>
  <si>
    <t>A000567860</t>
  </si>
  <si>
    <t>152437705037305</t>
  </si>
  <si>
    <t>2ZR-L840147</t>
  </si>
  <si>
    <t>5YFBURHE3GP382820</t>
  </si>
  <si>
    <t>NRPV:3PO7GMC5</t>
  </si>
  <si>
    <t>A000567861</t>
  </si>
  <si>
    <t>25902016</t>
  </si>
  <si>
    <t>2GR-7729832</t>
  </si>
  <si>
    <t xml:space="preserve">1J9 SILVER METALLIC / LF20 BLACK LEATHER                    </t>
  </si>
  <si>
    <t>4T1BK1FK9GU030159</t>
  </si>
  <si>
    <t>NRPV:4C80J0G7</t>
  </si>
  <si>
    <t>0520113</t>
  </si>
  <si>
    <t>A000567862</t>
  </si>
  <si>
    <t>152437705037588</t>
  </si>
  <si>
    <t>2GR-E846988</t>
  </si>
  <si>
    <t>5TDKKRFHXFS106479</t>
  </si>
  <si>
    <t>NRPV:3KC51593</t>
  </si>
  <si>
    <t>A000568365</t>
  </si>
  <si>
    <t>00/00/2000</t>
  </si>
  <si>
    <t xml:space="preserve">Salamanca                </t>
  </si>
  <si>
    <t>10602016</t>
  </si>
  <si>
    <t xml:space="preserve">               </t>
  </si>
  <si>
    <t>P5 -0240762</t>
  </si>
  <si>
    <t xml:space="preserve">42A GRAPHITE / AZ80 MID GRAY                                </t>
  </si>
  <si>
    <t>3MYDLAYV0GY103841</t>
  </si>
  <si>
    <t>0522401</t>
  </si>
  <si>
    <t>A000568366</t>
  </si>
  <si>
    <t>10622016</t>
  </si>
  <si>
    <t>P5 -0240692</t>
  </si>
  <si>
    <t xml:space="preserve">38P STERLING / AZ70 AZ70                                    </t>
  </si>
  <si>
    <t>3MYDLAYV7GY103786</t>
  </si>
  <si>
    <t>0522403</t>
  </si>
  <si>
    <t>A000568367</t>
  </si>
  <si>
    <t>P5 -0246152</t>
  </si>
  <si>
    <t xml:space="preserve">A4D FROST / AZ70 AZ70                                       </t>
  </si>
  <si>
    <t>3MYDLAYV3GY107303</t>
  </si>
  <si>
    <t>A000568526</t>
  </si>
  <si>
    <t>2AR-A710182</t>
  </si>
  <si>
    <t>4T1BF1FK4GU126074</t>
  </si>
  <si>
    <t>NRPV:4C81HE37</t>
  </si>
  <si>
    <t>A000568527</t>
  </si>
  <si>
    <t>2AR-A716081</t>
  </si>
  <si>
    <t>4T1BF1FK8GU129110</t>
  </si>
  <si>
    <t>NRPV:3BIH0M3M</t>
  </si>
  <si>
    <t>A000568528</t>
  </si>
  <si>
    <t>25942016</t>
  </si>
  <si>
    <t>2AR-A709542</t>
  </si>
  <si>
    <t>4T1BF1FK8GU507555</t>
  </si>
  <si>
    <t>NRPV:4C81HGIO</t>
  </si>
  <si>
    <t>0520112</t>
  </si>
  <si>
    <t>A000568529</t>
  </si>
  <si>
    <t>152437705037973</t>
  </si>
  <si>
    <t>2GR-E905323</t>
  </si>
  <si>
    <t>5TDZKRFH5FS107456</t>
  </si>
  <si>
    <t>NRPV:31MM99F3</t>
  </si>
  <si>
    <t>A000568869</t>
  </si>
  <si>
    <t>155137885003254</t>
  </si>
  <si>
    <t>1NZ-E948946</t>
  </si>
  <si>
    <t>JTDBT9K33G1442609</t>
  </si>
  <si>
    <t>NRPV:57C03NCA</t>
  </si>
  <si>
    <t>A000568870</t>
  </si>
  <si>
    <t>2ZR-6533629</t>
  </si>
  <si>
    <t xml:space="preserve">202 BLACK / LB40 LB40                                       </t>
  </si>
  <si>
    <t>JTDKN3DU9F1982672</t>
  </si>
  <si>
    <t>NRPV:4C820LGB</t>
  </si>
  <si>
    <t>A000568991</t>
  </si>
  <si>
    <t>1NZ-E947660</t>
  </si>
  <si>
    <t>JTDBT9K31G1442446</t>
  </si>
  <si>
    <t>NRPV:47IIALNN</t>
  </si>
  <si>
    <t>A000568992</t>
  </si>
  <si>
    <t>1NZ-E950187</t>
  </si>
  <si>
    <t>JTDBT9K33G1442755</t>
  </si>
  <si>
    <t>NRPV:4C823M87</t>
  </si>
  <si>
    <t>A000568993</t>
  </si>
  <si>
    <t>2ZR-6520067</t>
  </si>
  <si>
    <t xml:space="preserve">8S6 NAUTICAL BLUE ME / LB40 LB40                            </t>
  </si>
  <si>
    <t>JTDKN3DU2F1981847</t>
  </si>
  <si>
    <t>NRPV:4C823PKM</t>
  </si>
  <si>
    <t>A000568994</t>
  </si>
  <si>
    <t>2TR-9019876</t>
  </si>
  <si>
    <t>JTFSX23P9F6163395</t>
  </si>
  <si>
    <t>NRPV:4C8242HN</t>
  </si>
  <si>
    <t>A000568995</t>
  </si>
  <si>
    <t>155137885003264</t>
  </si>
  <si>
    <t>2TR-8819480</t>
  </si>
  <si>
    <t>MR0EX8DD5G0164708</t>
  </si>
  <si>
    <t>NRPV:4C8244DL</t>
  </si>
  <si>
    <t>A000568996</t>
  </si>
  <si>
    <t>2TR-8821078</t>
  </si>
  <si>
    <t>MR0EX8DDXG0164798</t>
  </si>
  <si>
    <t>NRPV:57J4E9AG</t>
  </si>
  <si>
    <t>A000568997</t>
  </si>
  <si>
    <t>2TR-8820739</t>
  </si>
  <si>
    <t>MR0EX8DD9G0164811</t>
  </si>
  <si>
    <t>NRPV:2EIL893N</t>
  </si>
  <si>
    <t>A000569117</t>
  </si>
  <si>
    <t>1NZ-E946161</t>
  </si>
  <si>
    <t>JTDBT9K35G1442322</t>
  </si>
  <si>
    <t>NRPV:331560NF</t>
  </si>
  <si>
    <t>A000569118</t>
  </si>
  <si>
    <t>1NZ-E946094</t>
  </si>
  <si>
    <t>JTDBT9K33G1442271</t>
  </si>
  <si>
    <t>NRPV:2L79M35H</t>
  </si>
  <si>
    <t>A000569119</t>
  </si>
  <si>
    <t>1NZ-E951546</t>
  </si>
  <si>
    <t>JTDBT9K30G1442907</t>
  </si>
  <si>
    <t>NRPV:394ANH5J</t>
  </si>
  <si>
    <t>A000569120</t>
  </si>
  <si>
    <t>2TR-8820202</t>
  </si>
  <si>
    <t>MR0EX8CB8G1390980</t>
  </si>
  <si>
    <t>NRPV:4C827F40</t>
  </si>
  <si>
    <t>A000569121</t>
  </si>
  <si>
    <t>2TR-8819500</t>
  </si>
  <si>
    <t>MR0EX8DDXG0164722</t>
  </si>
  <si>
    <t>NRPV:4JOFAF2B</t>
  </si>
  <si>
    <t>A000569122</t>
  </si>
  <si>
    <t>74972016</t>
  </si>
  <si>
    <t>2TR-8820913</t>
  </si>
  <si>
    <t>MR0EX8DD6G0164782</t>
  </si>
  <si>
    <t>NRPV:4C827NAE</t>
  </si>
  <si>
    <t>1520603</t>
  </si>
  <si>
    <t>total kepler</t>
  </si>
  <si>
    <t>A000582221</t>
  </si>
  <si>
    <t>152437705040956</t>
  </si>
  <si>
    <t>2AR-N050432</t>
  </si>
  <si>
    <t xml:space="preserve">3R3 BARCELONA RED MET. / EA20 BLACK                         </t>
  </si>
  <si>
    <t>2T3DF4EV1FW397590</t>
  </si>
  <si>
    <t>NRPV:4CLIFC7B</t>
  </si>
  <si>
    <t>A000582222</t>
  </si>
  <si>
    <t>74012016</t>
  </si>
  <si>
    <t>150730735015310</t>
  </si>
  <si>
    <t>7GR-M095000</t>
  </si>
  <si>
    <t xml:space="preserve">1G3 MAGNETIC GRAY MET. / FD15 GRAPHITE W/ GUN METAL         </t>
  </si>
  <si>
    <t>3TMAZ5CN5GM001182</t>
  </si>
  <si>
    <t>NRPV:4CLIFEK0</t>
  </si>
  <si>
    <t>A000582223</t>
  </si>
  <si>
    <t>150730735015266</t>
  </si>
  <si>
    <t>7GR-M096014</t>
  </si>
  <si>
    <t xml:space="preserve">1D6 SILVER SKY METALLIC / FD15 GRAPHITE W/ GUN METAL        </t>
  </si>
  <si>
    <t>3TMAZ5CN7GM004276</t>
  </si>
  <si>
    <t>NRPV:3F03N7PO</t>
  </si>
  <si>
    <t>A000582281</t>
  </si>
  <si>
    <t>152437705041317</t>
  </si>
  <si>
    <t>2AR-X241220</t>
  </si>
  <si>
    <t>2T3RF4EV8FW398872</t>
  </si>
  <si>
    <t>NRPV:5E14D6MD</t>
  </si>
  <si>
    <t>A000582282</t>
  </si>
  <si>
    <t>150730735015727</t>
  </si>
  <si>
    <t>7GR-M112997</t>
  </si>
  <si>
    <t>3TMAZ5CN3GM005926</t>
  </si>
  <si>
    <t>NRPV:353F55O8</t>
  </si>
  <si>
    <t>A000582283</t>
  </si>
  <si>
    <t>7GR-M115399</t>
  </si>
  <si>
    <t xml:space="preserve">3R3 BARCELONA RED MET. / FD15 GRAPHITE W/ GUN METAL         </t>
  </si>
  <si>
    <t>3TMAZ5CN9GM005932</t>
  </si>
  <si>
    <t>NRPV:4LGKGOKH</t>
  </si>
  <si>
    <t>A000582284</t>
  </si>
  <si>
    <t>81272016</t>
  </si>
  <si>
    <t>TUNDRA</t>
  </si>
  <si>
    <t>152437705041650</t>
  </si>
  <si>
    <t>3UR-6029836</t>
  </si>
  <si>
    <t xml:space="preserve">3R3 BARCELONA RED MET. / LB20 LB20                          </t>
  </si>
  <si>
    <t>5TFHY5F14GX505498</t>
  </si>
  <si>
    <t>NRPV:4CLIHN7O</t>
  </si>
  <si>
    <t>1520504</t>
  </si>
  <si>
    <t>A000582701</t>
  </si>
  <si>
    <t>22012016</t>
  </si>
  <si>
    <t>155137885003696</t>
  </si>
  <si>
    <t>2NR-F509272</t>
  </si>
  <si>
    <t xml:space="preserve">8X2 NEBULA BLUE ME / FV10 CHARCOAL                          </t>
  </si>
  <si>
    <t>MHKMF53E3GK000647</t>
  </si>
  <si>
    <t>NRPV:4CLJ4NJO</t>
  </si>
  <si>
    <t>A000582702</t>
  </si>
  <si>
    <t>2NR-F509691</t>
  </si>
  <si>
    <t>MHKMF53E3GK000728</t>
  </si>
  <si>
    <t>NRPV:2EPJAIM6</t>
  </si>
  <si>
    <t>A000582703</t>
  </si>
  <si>
    <t>2NR-F509983</t>
  </si>
  <si>
    <t xml:space="preserve">T23 CHAMPAGNE METALLIC / FV10 CHARCOAL                      </t>
  </si>
  <si>
    <t>MHKMF53E0GK000749</t>
  </si>
  <si>
    <t>NRPV:4C3HCI5J</t>
  </si>
  <si>
    <t>A000582704</t>
  </si>
  <si>
    <t>22022016</t>
  </si>
  <si>
    <t>155137885003695</t>
  </si>
  <si>
    <t>2NR-F511319</t>
  </si>
  <si>
    <t>MHKMF53F7GK001499</t>
  </si>
  <si>
    <t>NRPV:36A1KMG0</t>
  </si>
  <si>
    <t>A000582705</t>
  </si>
  <si>
    <t>22032016</t>
  </si>
  <si>
    <t>2NR-F510565</t>
  </si>
  <si>
    <t xml:space="preserve">W09 WHITE / FV10 CHARCOAL                                   </t>
  </si>
  <si>
    <t>MHKMF53E4GK000866</t>
  </si>
  <si>
    <t>NRPV:4CLJ4OP5</t>
  </si>
  <si>
    <t>1520701</t>
  </si>
  <si>
    <t>A000582861</t>
  </si>
  <si>
    <t>152437705042049</t>
  </si>
  <si>
    <t>2AR-N060974</t>
  </si>
  <si>
    <t>2T3DF4EV5FW403195</t>
  </si>
  <si>
    <t>NRPV:4CCF3FGP</t>
  </si>
  <si>
    <t>A000582862</t>
  </si>
  <si>
    <t>150730735015377</t>
  </si>
  <si>
    <t>7GR-M100970</t>
  </si>
  <si>
    <t>3TMAZ5CN2GM004492</t>
  </si>
  <si>
    <t>NRPV:3F3LDM76</t>
  </si>
  <si>
    <t>A000582863</t>
  </si>
  <si>
    <t>150730735015376</t>
  </si>
  <si>
    <t>7GR-M095998</t>
  </si>
  <si>
    <t xml:space="preserve">040 SUPER WHITE / FD15 GRAPHITE W/ GUN METAL                </t>
  </si>
  <si>
    <t>3TMAZ5CN1GM005181</t>
  </si>
  <si>
    <t>NRPV:4CLJB773</t>
  </si>
  <si>
    <t>A000583870</t>
  </si>
  <si>
    <t>P54-0259142</t>
  </si>
  <si>
    <t xml:space="preserve">42A GRAPHITE / AZ70 AZ70                                    </t>
  </si>
  <si>
    <t>3MYDLAYV0GY116248</t>
  </si>
  <si>
    <t>NRPV:3HD7EDOD</t>
  </si>
  <si>
    <t>A000583871</t>
  </si>
  <si>
    <t>P54-0261393</t>
  </si>
  <si>
    <t>3MYDLAYV5GY116987</t>
  </si>
  <si>
    <t>NRPV:568ONL6F</t>
  </si>
  <si>
    <t>A000584199</t>
  </si>
  <si>
    <t>154337095001994</t>
  </si>
  <si>
    <t>1NZ-E938983</t>
  </si>
  <si>
    <t>VNKKTUD33FA054608</t>
  </si>
  <si>
    <t>NRPV:3C1G36NC</t>
  </si>
  <si>
    <t>A000584200</t>
  </si>
  <si>
    <t>150730735015852</t>
  </si>
  <si>
    <t>7GR-M118976</t>
  </si>
  <si>
    <t>3TMAZ5CN9GM006773</t>
  </si>
  <si>
    <t>NRPV:2K5GO91P</t>
  </si>
  <si>
    <t>A000584201</t>
  </si>
  <si>
    <t>150730735015855</t>
  </si>
  <si>
    <t>7GR-M118440</t>
  </si>
  <si>
    <t>3TMAZ5CN0GM006919</t>
  </si>
  <si>
    <t>NRPV:56M1LPMO</t>
  </si>
  <si>
    <t>A000584202</t>
  </si>
  <si>
    <t>7GR-M120012</t>
  </si>
  <si>
    <t>3TMAZ5CNXGM006992</t>
  </si>
  <si>
    <t>NRPV:3HPPJ95P</t>
  </si>
  <si>
    <t>A000584203</t>
  </si>
  <si>
    <t>74402016</t>
  </si>
  <si>
    <t>7GR-M119460</t>
  </si>
  <si>
    <t xml:space="preserve">4X0 INFERNO / FD24 BLACK/ORANGE                             </t>
  </si>
  <si>
    <t>3TMCZ5AN5GM007088</t>
  </si>
  <si>
    <t>NRPV:37EE53HB</t>
  </si>
  <si>
    <t>A000585705</t>
  </si>
  <si>
    <t>155137885003740</t>
  </si>
  <si>
    <t>2TR-9030521</t>
  </si>
  <si>
    <t>JTFPX22P5F0061456</t>
  </si>
  <si>
    <t>NRPV:32MFMMJ1</t>
  </si>
  <si>
    <t>A000585706</t>
  </si>
  <si>
    <t>2TR-9029247</t>
  </si>
  <si>
    <t>JTFSX23P7F6164688</t>
  </si>
  <si>
    <t>NRPV:4COP73HE</t>
  </si>
  <si>
    <t>A000585707</t>
  </si>
  <si>
    <t>2TR-9031141</t>
  </si>
  <si>
    <t>JTFSX23P7F6164948</t>
  </si>
  <si>
    <t>NRPV:4COP77OP</t>
  </si>
  <si>
    <t>A000585708</t>
  </si>
  <si>
    <t>2TR-9031194</t>
  </si>
  <si>
    <t>JTFSX23P0F6164967</t>
  </si>
  <si>
    <t>NRPV:4COP79DG</t>
  </si>
  <si>
    <t>A000585709</t>
  </si>
  <si>
    <t>155137885003755</t>
  </si>
  <si>
    <t>2TR-8847187</t>
  </si>
  <si>
    <t>MR0EX8CB5G1391312</t>
  </si>
  <si>
    <t>NRPV:2I18C9B9</t>
  </si>
  <si>
    <t>A000585710</t>
  </si>
  <si>
    <t>2TR-8854270</t>
  </si>
  <si>
    <t>MR0EX8CB5G1391472</t>
  </si>
  <si>
    <t>NRPV:2FH583DB</t>
  </si>
  <si>
    <t>A000585711</t>
  </si>
  <si>
    <t>2TR-8843075</t>
  </si>
  <si>
    <t xml:space="preserve">1G3 MAGNETIC GRAY MET. / FG20 FG20                          </t>
  </si>
  <si>
    <t>MR0EX8DD7G0165603</t>
  </si>
  <si>
    <t>NRPV:2FA3GL0F</t>
  </si>
  <si>
    <t>A000585712</t>
  </si>
  <si>
    <t>2TR-8843738</t>
  </si>
  <si>
    <t>MR0EX8DD6G0165611</t>
  </si>
  <si>
    <t>NRPV:488HF0MM</t>
  </si>
  <si>
    <t>A000585713</t>
  </si>
  <si>
    <t>2TR-8852443</t>
  </si>
  <si>
    <t>MR0EX8DD9G0166025</t>
  </si>
  <si>
    <t>NRPV:3IBOCP4J</t>
  </si>
  <si>
    <t>A000585714</t>
  </si>
  <si>
    <t>2TR-8843144</t>
  </si>
  <si>
    <t>MR0EX8DD0G0243025</t>
  </si>
  <si>
    <t>NRPV:31D2N280</t>
  </si>
  <si>
    <t>A000585715</t>
  </si>
  <si>
    <t>2TR-8845618</t>
  </si>
  <si>
    <t>MR0EX8DD8G0243077</t>
  </si>
  <si>
    <t>NRPV:4E6NL3MF</t>
  </si>
  <si>
    <t>A000585716</t>
  </si>
  <si>
    <t>2TR-8847523</t>
  </si>
  <si>
    <t>MR0EX8DD7G0243118</t>
  </si>
  <si>
    <t>NRPV:4COP7B7C</t>
  </si>
  <si>
    <t>A000585717</t>
  </si>
  <si>
    <t>2TR-8847835</t>
  </si>
  <si>
    <t>MR0EX8DD9G0243119</t>
  </si>
  <si>
    <t>NRPV:4COP7CCI</t>
  </si>
  <si>
    <t>A000585718</t>
  </si>
  <si>
    <t>2TR-8849701</t>
  </si>
  <si>
    <t>MR0EX8DD1G0243180</t>
  </si>
  <si>
    <t>NRPV:4COP7E6E</t>
  </si>
  <si>
    <t>A000585719</t>
  </si>
  <si>
    <t>2TR-8851037</t>
  </si>
  <si>
    <t>MR0EX8DD0G0243204</t>
  </si>
  <si>
    <t>NRPV:41K316P8</t>
  </si>
  <si>
    <t>A000586853</t>
  </si>
  <si>
    <t>P54-0264398</t>
  </si>
  <si>
    <t xml:space="preserve">41G PULSE / AZ70 AZ70                                       </t>
  </si>
  <si>
    <t>3MYDLAYV5GY118528</t>
  </si>
  <si>
    <t>NRPV:4D15DD30</t>
  </si>
  <si>
    <t>A000589348</t>
  </si>
  <si>
    <t>155137885003904</t>
  </si>
  <si>
    <t xml:space="preserve">2TR8868125 </t>
  </si>
  <si>
    <t>MR0EX8CB6G1391786</t>
  </si>
  <si>
    <t>A000589349</t>
  </si>
  <si>
    <t xml:space="preserve">2TR8871570 </t>
  </si>
  <si>
    <t>MR0EX8CB7G1391876</t>
  </si>
  <si>
    <t>A000589350</t>
  </si>
  <si>
    <t xml:space="preserve">2TR8863937 </t>
  </si>
  <si>
    <t>MR0EX8DD9G0166235</t>
  </si>
  <si>
    <t>A000589351</t>
  </si>
  <si>
    <t xml:space="preserve">2TR8871124 </t>
  </si>
  <si>
    <t>MR0EX8DD6G0166385</t>
  </si>
  <si>
    <t>A000589352</t>
  </si>
  <si>
    <t xml:space="preserve">2TR8861084 </t>
  </si>
  <si>
    <t>MR0EX8DD2G0243429</t>
  </si>
  <si>
    <t>A000589353</t>
  </si>
  <si>
    <t xml:space="preserve">2TR8863662 </t>
  </si>
  <si>
    <t>MR0EX8DD9G0243492</t>
  </si>
  <si>
    <t>A000589354</t>
  </si>
  <si>
    <t xml:space="preserve">2TR8865354 </t>
  </si>
  <si>
    <t>MR0EX8DD8G0243547</t>
  </si>
  <si>
    <t>A000589355</t>
  </si>
  <si>
    <t xml:space="preserve">2TR8865454 </t>
  </si>
  <si>
    <t>MR0EX8DD8G0243550</t>
  </si>
  <si>
    <t>A000589356</t>
  </si>
  <si>
    <t xml:space="preserve">2TR8867074 </t>
  </si>
  <si>
    <t>MR0EX8DD3G0243598</t>
  </si>
  <si>
    <t>A000589357</t>
  </si>
  <si>
    <t xml:space="preserve">2TR8868561 </t>
  </si>
  <si>
    <t>MR0EX8DD0G0243672</t>
  </si>
  <si>
    <t>A000589358</t>
  </si>
  <si>
    <t xml:space="preserve">2TR8870617 </t>
  </si>
  <si>
    <t>MR0EX8DD2G0243785</t>
  </si>
  <si>
    <t>INVENTARIO</t>
  </si>
  <si>
    <t>PRECIO KEPLER</t>
  </si>
  <si>
    <t>0982-TCN15</t>
  </si>
  <si>
    <t>0153-TCN16</t>
  </si>
  <si>
    <t>0157-TCN16</t>
  </si>
  <si>
    <t>0202-TCN16</t>
  </si>
  <si>
    <t>0193-TCN16</t>
  </si>
  <si>
    <t>0203-TCN16</t>
  </si>
  <si>
    <t>0167-TCN16</t>
  </si>
  <si>
    <t>0204-TCN16</t>
  </si>
  <si>
    <t>0985-TCN15</t>
  </si>
  <si>
    <t>0182-TCN16</t>
  </si>
  <si>
    <t>0192-TCN16</t>
  </si>
  <si>
    <t>0997-TCN15</t>
  </si>
  <si>
    <t>0189-TCN16</t>
  </si>
  <si>
    <t>0171-TCN16</t>
  </si>
  <si>
    <t>0205-TCN16</t>
  </si>
  <si>
    <t>0172-TCN16</t>
  </si>
  <si>
    <t>0998-TCN15</t>
  </si>
  <si>
    <t>0999-TCN15</t>
  </si>
  <si>
    <t>1000-TCN15</t>
  </si>
  <si>
    <t>1001-TCN15</t>
  </si>
  <si>
    <t>0206-TCN16</t>
  </si>
  <si>
    <t>0173-TCN16</t>
  </si>
  <si>
    <t>0179-TCN16</t>
  </si>
  <si>
    <t>0180-TCN16</t>
  </si>
  <si>
    <t>0207-TCN16</t>
  </si>
  <si>
    <t>0176-TCN16</t>
  </si>
  <si>
    <t>0177-TCN16</t>
  </si>
  <si>
    <t>0175-TCN16</t>
  </si>
  <si>
    <t>0178-TCN16</t>
  </si>
  <si>
    <t>0174-TCN16</t>
  </si>
  <si>
    <t>0208-TCN16</t>
  </si>
  <si>
    <t>0198-TCN16</t>
  </si>
  <si>
    <t>0222-TCN16</t>
  </si>
  <si>
    <t>0215-TCN16</t>
  </si>
  <si>
    <t>0223-TCN16</t>
  </si>
  <si>
    <t>0216-TCN16</t>
  </si>
  <si>
    <t>0214-TCN16</t>
  </si>
  <si>
    <t>0217-TCN16</t>
  </si>
  <si>
    <t>0228-TCN16</t>
  </si>
  <si>
    <t>0082-TCN16</t>
  </si>
  <si>
    <t>0080-TCN16</t>
  </si>
  <si>
    <t>0993-TCN15</t>
  </si>
  <si>
    <t>0104-TCN16</t>
  </si>
  <si>
    <t>0151-TCN16</t>
  </si>
  <si>
    <t>0113-TCN16</t>
  </si>
  <si>
    <t xml:space="preserve">MAL DIGITO </t>
  </si>
  <si>
    <t>0233-TCN16</t>
  </si>
  <si>
    <t>0231-TCN16</t>
  </si>
  <si>
    <t>0239-TCN16</t>
  </si>
  <si>
    <t>A000590530</t>
  </si>
  <si>
    <t>155137885003903</t>
  </si>
  <si>
    <t>2NR-F515800</t>
  </si>
  <si>
    <t xml:space="preserve">1G3 MAGNETIC GRAY MET. / FV10 CHARCOAL                      </t>
  </si>
  <si>
    <t>MHKMF53F8GK002113</t>
  </si>
  <si>
    <t>NRPV:4D5H47GE</t>
  </si>
  <si>
    <t>A000590531</t>
  </si>
  <si>
    <t>2NR-F515488</t>
  </si>
  <si>
    <t xml:space="preserve">1E7 SILVER STREAK MICA / FV10 CHARCOAL                      </t>
  </si>
  <si>
    <t>MHKMF53E4GK001421</t>
  </si>
  <si>
    <t>NRPV:4D5H48ED</t>
  </si>
  <si>
    <t>A000590532</t>
  </si>
  <si>
    <t>2NR-F515994</t>
  </si>
  <si>
    <t>MHKMF53E8GK001423</t>
  </si>
  <si>
    <t>NRPV:46FP5CLA</t>
  </si>
  <si>
    <t>A000590533</t>
  </si>
  <si>
    <t>155137885003908</t>
  </si>
  <si>
    <t>2TR-9034325</t>
  </si>
  <si>
    <t>JTFPX22P8F0061967</t>
  </si>
  <si>
    <t>NRPV:4D5H49JJ</t>
  </si>
  <si>
    <t>A000590534</t>
  </si>
  <si>
    <t>2TR-9032729</t>
  </si>
  <si>
    <t>JTFSX23P3F6165207</t>
  </si>
  <si>
    <t>NRPV:4D5H4AIJ</t>
  </si>
  <si>
    <t>A000590535</t>
  </si>
  <si>
    <t>2TR-9033231</t>
  </si>
  <si>
    <t>JTFSX23P1F6165271</t>
  </si>
  <si>
    <t>NRPV:4D5H4CCF</t>
  </si>
  <si>
    <t>A000590536</t>
  </si>
  <si>
    <t>2TR-9033223</t>
  </si>
  <si>
    <t>JTFSX23P4F6165278</t>
  </si>
  <si>
    <t>NRPV:4D5H4DO2</t>
  </si>
  <si>
    <t>A000590537</t>
  </si>
  <si>
    <t>2TR-9032876</t>
  </si>
  <si>
    <t>JTFSX23P5F6165306</t>
  </si>
  <si>
    <t>NRPV:546EDG8E</t>
  </si>
  <si>
    <t>A000590538</t>
  </si>
  <si>
    <t>2TR-9034143</t>
  </si>
  <si>
    <t>JTFSX23P3F6165434</t>
  </si>
  <si>
    <t>NRPV:4D5H4EJO</t>
  </si>
  <si>
    <t>A000590539</t>
  </si>
  <si>
    <t>74932016</t>
  </si>
  <si>
    <t>2TR-8869817</t>
  </si>
  <si>
    <t>MR0EX8CB3G1391843</t>
  </si>
  <si>
    <t>NRPV:4D5H4FL1</t>
  </si>
  <si>
    <t>1520104</t>
  </si>
  <si>
    <t>A000592032</t>
  </si>
  <si>
    <t>P54-0267512</t>
  </si>
  <si>
    <t>3MYDLAYV3GY120200</t>
  </si>
  <si>
    <t>NRPV:4D831FOG</t>
  </si>
  <si>
    <t>A000592033</t>
  </si>
  <si>
    <t>P54-0267602</t>
  </si>
  <si>
    <t>3MYDLAYV9GY120766</t>
  </si>
  <si>
    <t>NRPV:3F599B33</t>
  </si>
  <si>
    <t>A000592034</t>
  </si>
  <si>
    <t>P54-0265990</t>
  </si>
  <si>
    <t>3MYDLAYV9GY120945</t>
  </si>
  <si>
    <t>NRPV:4D831HF9</t>
  </si>
  <si>
    <t>A000592179</t>
  </si>
  <si>
    <t>152437705042882</t>
  </si>
  <si>
    <t>2ZR-L917807</t>
  </si>
  <si>
    <t>5YFBURHE2GP417797</t>
  </si>
  <si>
    <t>NRPV:35K618NE</t>
  </si>
  <si>
    <t>A000592180</t>
  </si>
  <si>
    <t>17972016</t>
  </si>
  <si>
    <t>152437705043912</t>
  </si>
  <si>
    <t>2ZR-L940902</t>
  </si>
  <si>
    <t>5YFBURHE2GP425768</t>
  </si>
  <si>
    <t>NRPV:479095FN</t>
  </si>
  <si>
    <t>0520218</t>
  </si>
  <si>
    <t>A000592181</t>
  </si>
  <si>
    <t>44932016</t>
  </si>
  <si>
    <t>152437705043049</t>
  </si>
  <si>
    <t>2AR-N073586</t>
  </si>
  <si>
    <t xml:space="preserve">9AH BLACK CURRANT METALL / FB20 FB20                        </t>
  </si>
  <si>
    <t>2T3ZFREV3GW235593</t>
  </si>
  <si>
    <t>NRPV:4D75AOL6</t>
  </si>
  <si>
    <t>0520809</t>
  </si>
  <si>
    <t>A000592182</t>
  </si>
  <si>
    <t>150730735010968</t>
  </si>
  <si>
    <t>7GR-M095876</t>
  </si>
  <si>
    <t>3TMAZ5CN1GM001406</t>
  </si>
  <si>
    <t>NRPV:4D75B10F</t>
  </si>
  <si>
    <t>A000592591</t>
  </si>
  <si>
    <t>44952016</t>
  </si>
  <si>
    <t>152437705042702</t>
  </si>
  <si>
    <t>2AR-N071709</t>
  </si>
  <si>
    <t xml:space="preserve">040 SUPER WHITE / EB20 BLACK                                </t>
  </si>
  <si>
    <t>2T3JFREV3GW409210</t>
  </si>
  <si>
    <t>NRPV:2M94EHMC</t>
  </si>
  <si>
    <t>0520818</t>
  </si>
  <si>
    <t>A000592592</t>
  </si>
  <si>
    <t>152437705043327</t>
  </si>
  <si>
    <t>2AR-X250563</t>
  </si>
  <si>
    <t xml:space="preserve">040 SUPER WHITE / EB30 RIOJA RED                            </t>
  </si>
  <si>
    <t>2T3JFREV5GW411539</t>
  </si>
  <si>
    <t>NRPV:3HCGF81K</t>
  </si>
  <si>
    <t>A000592593</t>
  </si>
  <si>
    <t>152437705043917</t>
  </si>
  <si>
    <t>2AR-N082391</t>
  </si>
  <si>
    <t xml:space="preserve">3R3 BARCELONA RED MET. / EB20 BLACK                         </t>
  </si>
  <si>
    <t>2T3JFREV0GW415904</t>
  </si>
  <si>
    <t>NRPV:4KFOFNLI</t>
  </si>
  <si>
    <t>A000592594</t>
  </si>
  <si>
    <t>44982016</t>
  </si>
  <si>
    <t>152437705043576</t>
  </si>
  <si>
    <t>2AR-X251613</t>
  </si>
  <si>
    <t>2T3RFREV1GW413730</t>
  </si>
  <si>
    <t>NRPV:4D778LHP</t>
  </si>
  <si>
    <t>0520819</t>
  </si>
  <si>
    <t>A000592595</t>
  </si>
  <si>
    <t>69802016</t>
  </si>
  <si>
    <t>152437705043319</t>
  </si>
  <si>
    <t>2GR-E958845</t>
  </si>
  <si>
    <t>5TDKKRFH5GS121621</t>
  </si>
  <si>
    <t>NRPV:4D778NL5</t>
  </si>
  <si>
    <t>A000592596</t>
  </si>
  <si>
    <t>69862016</t>
  </si>
  <si>
    <t>152437705042958</t>
  </si>
  <si>
    <t>2GR-E955558</t>
  </si>
  <si>
    <t>5TDYKRFHXGS120653</t>
  </si>
  <si>
    <t>NRPV:5DEKHG8F</t>
  </si>
  <si>
    <t>A000592789</t>
  </si>
  <si>
    <t>10912016</t>
  </si>
  <si>
    <t>1NZ-E967848</t>
  </si>
  <si>
    <t xml:space="preserve">3R3 BARCELONA RED MET. / FG10 GRAY                          </t>
  </si>
  <si>
    <t>JTDBT9K31G1444780</t>
  </si>
  <si>
    <t>NRPV:3KN6KCK0</t>
  </si>
  <si>
    <t>0521702</t>
  </si>
  <si>
    <t>A000592790</t>
  </si>
  <si>
    <t>1NZ-E968883</t>
  </si>
  <si>
    <t>JTDBT9K30G1444866</t>
  </si>
  <si>
    <t>NRPV:3PFBOBO9</t>
  </si>
  <si>
    <t>A000592791</t>
  </si>
  <si>
    <t>1NZ-E969368</t>
  </si>
  <si>
    <t>JTDBT9K37G1444962</t>
  </si>
  <si>
    <t>NRPV:2IP3DDB7</t>
  </si>
  <si>
    <t>A000592792</t>
  </si>
  <si>
    <t>1NZ-E972548</t>
  </si>
  <si>
    <t>JTDBT9K36G1445195</t>
  </si>
  <si>
    <t>NRPV:4BEKL15O</t>
  </si>
  <si>
    <t>A000592793</t>
  </si>
  <si>
    <t>1NZ-E976490</t>
  </si>
  <si>
    <t>JTDBT9K36G1445570</t>
  </si>
  <si>
    <t>NRPV:3IPFJPJK</t>
  </si>
  <si>
    <t>A000592794</t>
  </si>
  <si>
    <t>1NZ-E965261</t>
  </si>
  <si>
    <t>JTDBT9K31G1444407</t>
  </si>
  <si>
    <t>NRPV:54OG16IM</t>
  </si>
  <si>
    <t>A000592795</t>
  </si>
  <si>
    <t>1NZ-E965574</t>
  </si>
  <si>
    <t>JTDBT9K34G1444434</t>
  </si>
  <si>
    <t>NRPV:2KK70AGN</t>
  </si>
  <si>
    <t>A000592796</t>
  </si>
  <si>
    <t>1NZ-E967047</t>
  </si>
  <si>
    <t>JTDBT9K30G1444642</t>
  </si>
  <si>
    <t>NRPV:4D77PG3N</t>
  </si>
  <si>
    <t>A000592797</t>
  </si>
  <si>
    <t>1NZ-E971506</t>
  </si>
  <si>
    <t>JTDBT9K34G1445101</t>
  </si>
  <si>
    <t>NRPV:4D77PH0L</t>
  </si>
  <si>
    <t>A000592798</t>
  </si>
  <si>
    <t>1NZ-E976881</t>
  </si>
  <si>
    <t>JTDBT9K30G1445564</t>
  </si>
  <si>
    <t>NRPV:3F4A177L</t>
  </si>
  <si>
    <t>A000593390</t>
  </si>
  <si>
    <t>154337095002147</t>
  </si>
  <si>
    <t>1NZ-E937388</t>
  </si>
  <si>
    <t>VNKKTUD33FA055581</t>
  </si>
  <si>
    <t>NRPV:37NDDIGF</t>
  </si>
  <si>
    <t>A000593391</t>
  </si>
  <si>
    <t>1NZ-E934463</t>
  </si>
  <si>
    <t>VNKKTUD37FA055549</t>
  </si>
  <si>
    <t>NRPV:3HMJJC9N</t>
  </si>
  <si>
    <t>A000593392</t>
  </si>
  <si>
    <t>1NZ-E933587</t>
  </si>
  <si>
    <t>VNKKTUD38FA055558</t>
  </si>
  <si>
    <t>NRPV:4D83MHF4</t>
  </si>
  <si>
    <t>A000594433</t>
  </si>
  <si>
    <t>152437705044544</t>
  </si>
  <si>
    <t>2ZR-L953163</t>
  </si>
  <si>
    <t>5YFBURHE5GP430690</t>
  </si>
  <si>
    <t>NRPV:2L4P183C</t>
  </si>
  <si>
    <t>A000594434</t>
  </si>
  <si>
    <t>152437705044065</t>
  </si>
  <si>
    <t>2AR-X254121</t>
  </si>
  <si>
    <t xml:space="preserve">1D6 SILVER SKY METALLIC / EA20 BLACK                        </t>
  </si>
  <si>
    <t>2T3RFREV7GW416549</t>
  </si>
  <si>
    <t>NRPV:32I0BMAE</t>
  </si>
  <si>
    <t>A000594435</t>
  </si>
  <si>
    <t>152437705043903</t>
  </si>
  <si>
    <t>2GR-E963079</t>
  </si>
  <si>
    <t xml:space="preserve">3T0 OOH LA LA ROUGE MICA / LB00 LB00                        </t>
  </si>
  <si>
    <t>5TDKKRFH5GS122543</t>
  </si>
  <si>
    <t>NRPV:4D92J20N</t>
  </si>
  <si>
    <t>A000594436</t>
  </si>
  <si>
    <t>69812016</t>
  </si>
  <si>
    <t>152437705043901</t>
  </si>
  <si>
    <t>2GR-E962805</t>
  </si>
  <si>
    <t xml:space="preserve">1D6 SILVER SKY METALLIC / FB10 FB10                         </t>
  </si>
  <si>
    <t>5TDZKRFH8GS122325</t>
  </si>
  <si>
    <t>NRPV:4D92J3IG</t>
  </si>
  <si>
    <t>A000594876</t>
  </si>
  <si>
    <t>155137885004082</t>
  </si>
  <si>
    <t>1NZ-E977881</t>
  </si>
  <si>
    <t>JTDBT9K37G1445643</t>
  </si>
  <si>
    <t>NRPV:3C5MMPM7</t>
  </si>
  <si>
    <t>A000595005</t>
  </si>
  <si>
    <t>155137885004083</t>
  </si>
  <si>
    <t>2TR-8873916</t>
  </si>
  <si>
    <t xml:space="preserve">1D6 SILVER SKY METALLIC / FA20 FA20                         </t>
  </si>
  <si>
    <t>MR0EX8CB8G1391935</t>
  </si>
  <si>
    <t>NRPV:4DAA17G9</t>
  </si>
  <si>
    <t>A000595006</t>
  </si>
  <si>
    <t>2TR-8872064</t>
  </si>
  <si>
    <t>MR0EX8DD6G0243837</t>
  </si>
  <si>
    <t>NRPV:384P77O0</t>
  </si>
  <si>
    <t>A000595007</t>
  </si>
  <si>
    <t>155137885004153</t>
  </si>
  <si>
    <t>2TR-8879185</t>
  </si>
  <si>
    <t>MR0EX8DDXG0244280</t>
  </si>
  <si>
    <t>NRPV:2G98HO64</t>
  </si>
  <si>
    <t>A000595055</t>
  </si>
  <si>
    <t>155137885004084</t>
  </si>
  <si>
    <t>2NR-F518968</t>
  </si>
  <si>
    <t>MHKMF53E9GK001821</t>
  </si>
  <si>
    <t>NRPV:4DAA2AMJ</t>
  </si>
  <si>
    <t>A000595056</t>
  </si>
  <si>
    <t>2NR-F516424</t>
  </si>
  <si>
    <t>MHKMF53F1GK002454</t>
  </si>
  <si>
    <t>NRPV:4DAA2CML</t>
  </si>
  <si>
    <t>A000595057</t>
  </si>
  <si>
    <t>2NR-F518285</t>
  </si>
  <si>
    <t>MHKMF53F9GK002606</t>
  </si>
  <si>
    <t>NRPV:3A5E6F12</t>
  </si>
  <si>
    <t>A000595058</t>
  </si>
  <si>
    <t>2TR-8876952</t>
  </si>
  <si>
    <t>MR0EX8CB2G1391994</t>
  </si>
  <si>
    <t>NRPV:376IKMEC</t>
  </si>
  <si>
    <t>A000595059</t>
  </si>
  <si>
    <t>2TR-8879715</t>
  </si>
  <si>
    <t>MR0EX8DD3G0166554</t>
  </si>
  <si>
    <t>NRPV:4DAA2DMM</t>
  </si>
  <si>
    <t>A000595060</t>
  </si>
  <si>
    <t>2TR-8880109</t>
  </si>
  <si>
    <t>MR0EX8DDXG0166566</t>
  </si>
  <si>
    <t>NRPV:2J6AOINO</t>
  </si>
  <si>
    <t>A000595061</t>
  </si>
  <si>
    <t>2TR-8881622</t>
  </si>
  <si>
    <t>MR0EX8DD1G0244247</t>
  </si>
  <si>
    <t>NRPV:2N555996</t>
  </si>
  <si>
    <t>A000595062</t>
  </si>
  <si>
    <t>2TR-8882471</t>
  </si>
  <si>
    <t>MR0EX8DD7G0244253</t>
  </si>
  <si>
    <t>NRPV:4DAA2ELM</t>
  </si>
  <si>
    <t>A000595410</t>
  </si>
  <si>
    <t>2NR-F515932</t>
  </si>
  <si>
    <t>MHKMF53F0GK002252</t>
  </si>
  <si>
    <t>NRPV:4DAAH9K5</t>
  </si>
  <si>
    <t>A000595411</t>
  </si>
  <si>
    <t>2NR-F517110</t>
  </si>
  <si>
    <t xml:space="preserve">X12 BLACK ME / FV10 CHARCOAL                                </t>
  </si>
  <si>
    <t>MHKMF53F8GK002404</t>
  </si>
  <si>
    <t>NRPV:5C0PDDA0</t>
  </si>
  <si>
    <t>A000595412</t>
  </si>
  <si>
    <t>2NR-F517997</t>
  </si>
  <si>
    <t>MHKMF53FXGK002467</t>
  </si>
  <si>
    <t>NRPV:3AED1CDE</t>
  </si>
  <si>
    <t>A000595413</t>
  </si>
  <si>
    <t>2TR-8880073</t>
  </si>
  <si>
    <t>MR0EX8CB2G1392059</t>
  </si>
  <si>
    <t>NRPV:462CO804</t>
  </si>
  <si>
    <t>A000595414</t>
  </si>
  <si>
    <t>2TR-8874849</t>
  </si>
  <si>
    <t>MR0EX8DD6G0166452</t>
  </si>
  <si>
    <t>NRPV:2JLFKDI4</t>
  </si>
  <si>
    <t>A000595415</t>
  </si>
  <si>
    <t>2TR-8874826</t>
  </si>
  <si>
    <t>MR0EX8DD9G0243959</t>
  </si>
  <si>
    <t>NRPV:2M9BO2E6</t>
  </si>
  <si>
    <t>A000595416</t>
  </si>
  <si>
    <t>2TR-8878287</t>
  </si>
  <si>
    <t>MR0EX8DD8G0244097</t>
  </si>
  <si>
    <t>NRPV:383B85J5</t>
  </si>
  <si>
    <t>A000595587</t>
  </si>
  <si>
    <t>152437705044539</t>
  </si>
  <si>
    <t>2AR-N088382</t>
  </si>
  <si>
    <t xml:space="preserve">202 BLACK / EA20 BLACK                                      </t>
  </si>
  <si>
    <t>2T3RFREVXGW419039</t>
  </si>
  <si>
    <t>NRPV:5MDNJ2GM</t>
  </si>
  <si>
    <t>A000595588</t>
  </si>
  <si>
    <t>152437705044632</t>
  </si>
  <si>
    <t>2AR-N088728</t>
  </si>
  <si>
    <t>2T3RFREV5GW419210</t>
  </si>
  <si>
    <t>NRPV:4DAAO2O9</t>
  </si>
  <si>
    <t>A000595589</t>
  </si>
  <si>
    <t>150730735019117</t>
  </si>
  <si>
    <t>7GR-M139103</t>
  </si>
  <si>
    <t>3TMAZ5CN0GM009903</t>
  </si>
  <si>
    <t>NRPV:58MOPC7P</t>
  </si>
  <si>
    <t>A000597036</t>
  </si>
  <si>
    <t>44922016</t>
  </si>
  <si>
    <t>152437705043566</t>
  </si>
  <si>
    <t>2AR-N078004</t>
  </si>
  <si>
    <t>2T3RFREV3GW413082</t>
  </si>
  <si>
    <t>NRPV:4DC512CN</t>
  </si>
  <si>
    <t>0520815</t>
  </si>
  <si>
    <t>A000597037</t>
  </si>
  <si>
    <t>152437705043628</t>
  </si>
  <si>
    <t>2AR-N078834</t>
  </si>
  <si>
    <t xml:space="preserve">3R3 BARCELONA RED MET. / FC20 FC20                          </t>
  </si>
  <si>
    <t>2T3RFREV0GW413699</t>
  </si>
  <si>
    <t>NRPV:34KEAHA0</t>
  </si>
  <si>
    <t>A000597038</t>
  </si>
  <si>
    <t>152437705043630</t>
  </si>
  <si>
    <t>2AR-N079424</t>
  </si>
  <si>
    <t>2T3RFREV2GW414272</t>
  </si>
  <si>
    <t>NRPV:4DC514H4</t>
  </si>
  <si>
    <t>A000597039</t>
  </si>
  <si>
    <t>152437705043955</t>
  </si>
  <si>
    <t>2AR-N082936</t>
  </si>
  <si>
    <t xml:space="preserve">1D6 SILVER SKY METALLIC / FC20 FC20                         </t>
  </si>
  <si>
    <t>2T3RFREV6GW416042</t>
  </si>
  <si>
    <t>NRPV:4DC5192K</t>
  </si>
  <si>
    <t>A000597040</t>
  </si>
  <si>
    <t>152437705044180</t>
  </si>
  <si>
    <t>2AR-X252894</t>
  </si>
  <si>
    <t xml:space="preserve">1D6 SILVER SKY METALLIC / EB20 BLACK                        </t>
  </si>
  <si>
    <t>2T3JFREVXGW417465</t>
  </si>
  <si>
    <t>NRPV:4EN554DG</t>
  </si>
  <si>
    <t>A000598017</t>
  </si>
  <si>
    <t>P54-0270424</t>
  </si>
  <si>
    <t>3MYDLAYV9GY122789</t>
  </si>
  <si>
    <t>A000598018</t>
  </si>
  <si>
    <t>P54-0272629</t>
  </si>
  <si>
    <t>3MYDLAYV3GY123520</t>
  </si>
  <si>
    <t>A000598019</t>
  </si>
  <si>
    <t>P54-0272751</t>
  </si>
  <si>
    <t>3MYDLAYV7GY123651</t>
  </si>
  <si>
    <t>A000598020</t>
  </si>
  <si>
    <t>P54-0274393</t>
  </si>
  <si>
    <t xml:space="preserve">41W STEALTH / AZ70 AZ70                                     </t>
  </si>
  <si>
    <t>3MYDLAYV5GY124605</t>
  </si>
  <si>
    <t>A000598021</t>
  </si>
  <si>
    <t>P54-0275119</t>
  </si>
  <si>
    <t>3MYDLAYV0GY125130</t>
  </si>
  <si>
    <t>A000598273</t>
  </si>
  <si>
    <t>17962016</t>
  </si>
  <si>
    <t>152437705047447</t>
  </si>
  <si>
    <t>2ZR-L943814</t>
  </si>
  <si>
    <t>5YFBURHE7GP437138</t>
  </si>
  <si>
    <t>0520223</t>
  </si>
  <si>
    <t>A000598274</t>
  </si>
  <si>
    <t>152437705047530</t>
  </si>
  <si>
    <t>2ZR-L968943</t>
  </si>
  <si>
    <t>5YFBURHE3GP437900</t>
  </si>
  <si>
    <t>A000598275</t>
  </si>
  <si>
    <t>152437705044790</t>
  </si>
  <si>
    <t>2AR-X257137</t>
  </si>
  <si>
    <t xml:space="preserve">3R3 BARCELONA RED MET. / FC10 FC10                          </t>
  </si>
  <si>
    <t>2T3RFREV3GW421411</t>
  </si>
  <si>
    <t>A000598276</t>
  </si>
  <si>
    <t>152437705044439</t>
  </si>
  <si>
    <t>2GR-E969694</t>
  </si>
  <si>
    <t>5TDKKRFH8GS124044</t>
  </si>
  <si>
    <t>A000599615</t>
  </si>
  <si>
    <t>2NR-F517767</t>
  </si>
  <si>
    <t>MHKMF53E6GK001680</t>
  </si>
  <si>
    <t>A000599616</t>
  </si>
  <si>
    <t>2NR-F518450</t>
  </si>
  <si>
    <t>MHKMF53E3GK001765</t>
  </si>
  <si>
    <t xml:space="preserve"> </t>
  </si>
  <si>
    <t>A000570617</t>
  </si>
  <si>
    <t>152437705039121</t>
  </si>
  <si>
    <t>2AR-A730162</t>
  </si>
  <si>
    <t>4T1BF1FK5GU137021</t>
  </si>
  <si>
    <t>NRPV:4CAIDJFD</t>
  </si>
  <si>
    <t>A000570618</t>
  </si>
  <si>
    <t>152437705038648</t>
  </si>
  <si>
    <t>2AR-N022839</t>
  </si>
  <si>
    <t>2T3ZF4EV4FW221073</t>
  </si>
  <si>
    <t>NRPV:4CAIDL55</t>
  </si>
  <si>
    <t>A000570619</t>
  </si>
  <si>
    <t>152437705038885</t>
  </si>
  <si>
    <t>2AR-N026276</t>
  </si>
  <si>
    <t>2T3ZF4EV3FW222098</t>
  </si>
  <si>
    <t>NRPV:2MIHO1HN</t>
  </si>
  <si>
    <t>A000570620</t>
  </si>
  <si>
    <t>152437705038751</t>
  </si>
  <si>
    <t>2GR-E915293</t>
  </si>
  <si>
    <t>5TDZK3DC3FS656139</t>
  </si>
  <si>
    <t>NRPV:5G5H0GFM</t>
  </si>
  <si>
    <t>0520509</t>
  </si>
  <si>
    <t>A000570621</t>
  </si>
  <si>
    <t>152437705039290</t>
  </si>
  <si>
    <t>2GR-E919460</t>
  </si>
  <si>
    <t>5TDYK3DC5FS658163</t>
  </si>
  <si>
    <t>NRPV:4HH97CK8</t>
  </si>
  <si>
    <t>A000570782</t>
  </si>
  <si>
    <t>152437705038252</t>
  </si>
  <si>
    <t>2ZR-L840820</t>
  </si>
  <si>
    <t>5YFBURHE6GP384464</t>
  </si>
  <si>
    <t>NRPV:3O79KEFE</t>
  </si>
  <si>
    <t>A000570783</t>
  </si>
  <si>
    <t>152437705037981</t>
  </si>
  <si>
    <t>2ZR-L838656</t>
  </si>
  <si>
    <t>5YFBURHE4GP381921</t>
  </si>
  <si>
    <t>NRPV:3A4AMHNB</t>
  </si>
  <si>
    <t>A000570784</t>
  </si>
  <si>
    <t>152437705038378</t>
  </si>
  <si>
    <t>2AR-A720869</t>
  </si>
  <si>
    <t>4T1BF1FK4GU514096</t>
  </si>
  <si>
    <t>NRPV:3DB6E01M</t>
  </si>
  <si>
    <t>A000571459</t>
  </si>
  <si>
    <t xml:space="preserve">P5 0249315 </t>
  </si>
  <si>
    <t>3MYDLAYV2GY109401</t>
  </si>
  <si>
    <t>NRPV:3IN34BI2</t>
  </si>
  <si>
    <t>A000571579</t>
  </si>
  <si>
    <t xml:space="preserve">P5 0248733 </t>
  </si>
  <si>
    <t>3MYDLAYV0GY108926</t>
  </si>
  <si>
    <t>NRPV:3GJNLE80</t>
  </si>
  <si>
    <t>A000571790</t>
  </si>
  <si>
    <t>152437705039114</t>
  </si>
  <si>
    <t>2AR-X231450</t>
  </si>
  <si>
    <t>2T3RF4EV8FW385846</t>
  </si>
  <si>
    <t>NRPV:431CAGOI</t>
  </si>
  <si>
    <t>A000571791</t>
  </si>
  <si>
    <t>150730735013384</t>
  </si>
  <si>
    <t>7GR-M097083</t>
  </si>
  <si>
    <t>3TMAZ5CNXGM001663</t>
  </si>
  <si>
    <t>NRPV:4CB8JMKI</t>
  </si>
  <si>
    <t>A000571792</t>
  </si>
  <si>
    <t>150730735013591</t>
  </si>
  <si>
    <t>7GR-M096462</t>
  </si>
  <si>
    <t>3TMCZ5AN9GM001312</t>
  </si>
  <si>
    <t>NRPV:37LND24L</t>
  </si>
  <si>
    <t>A000571793</t>
  </si>
  <si>
    <t>74412016</t>
  </si>
  <si>
    <t>7GR-M093354</t>
  </si>
  <si>
    <t>3TMCZ5AN4GM001864</t>
  </si>
  <si>
    <t>NRPV:4CB8JNFE</t>
  </si>
  <si>
    <t>A000572714</t>
  </si>
  <si>
    <t>155137885003406</t>
  </si>
  <si>
    <t>1NZ-E951848</t>
  </si>
  <si>
    <t>JTDBT9K3XG1442929</t>
  </si>
  <si>
    <t>NRPV:4CC61LJN</t>
  </si>
  <si>
    <t>A000572715</t>
  </si>
  <si>
    <t>1NZ-E953684</t>
  </si>
  <si>
    <t>JTDBT9K37G1443150</t>
  </si>
  <si>
    <t>NRPV:2EE7KKLK</t>
  </si>
  <si>
    <t>A000572716</t>
  </si>
  <si>
    <t>1NZ-E953838</t>
  </si>
  <si>
    <t>JTDBT9K38G1443173</t>
  </si>
  <si>
    <t>NRPV:5G42M8O3</t>
  </si>
  <si>
    <t>A000572717</t>
  </si>
  <si>
    <t>1NZ-E954027</t>
  </si>
  <si>
    <t>JTDBT9K35G1443177</t>
  </si>
  <si>
    <t>NRPV:3G9M3PAA</t>
  </si>
  <si>
    <t>A000572718</t>
  </si>
  <si>
    <t>2ZR-6542796</t>
  </si>
  <si>
    <t>JTDKN3DU6F1984931</t>
  </si>
  <si>
    <t>NRPV:3O0FDOGH</t>
  </si>
  <si>
    <t>A000572719</t>
  </si>
  <si>
    <t>2ZR-6553404</t>
  </si>
  <si>
    <t xml:space="preserve">781 SEA GLASS PEARL / FB10 FB10                             </t>
  </si>
  <si>
    <t>JTDKN3DU6F1987831</t>
  </si>
  <si>
    <t>NRPV:365608CE</t>
  </si>
  <si>
    <t>A000572720</t>
  </si>
  <si>
    <t>2ZR-6548592</t>
  </si>
  <si>
    <t>JTDKN3DU1F1986487</t>
  </si>
  <si>
    <t>NRPV:4CC6263J</t>
  </si>
  <si>
    <t>A000572721</t>
  </si>
  <si>
    <t>2TR-9022700</t>
  </si>
  <si>
    <t>JTFSX23P0F6163849</t>
  </si>
  <si>
    <t>NRPV:4CC628NF</t>
  </si>
  <si>
    <t>A000573057</t>
  </si>
  <si>
    <t>1NZ-E951932</t>
  </si>
  <si>
    <t>JTDBT9K3XG1442946</t>
  </si>
  <si>
    <t>NRPV:2LK6KD48</t>
  </si>
  <si>
    <t>A000573058</t>
  </si>
  <si>
    <t>1NZ-E952821</t>
  </si>
  <si>
    <t>JTDBT9K39G1443103</t>
  </si>
  <si>
    <t>NRPV:3EL37JB0</t>
  </si>
  <si>
    <t>A000573059</t>
  </si>
  <si>
    <t>1NZ-E953256</t>
  </si>
  <si>
    <t>JTDBT9K31G1443130</t>
  </si>
  <si>
    <t>NRPV:4CC7B3JG</t>
  </si>
  <si>
    <t>A000573060</t>
  </si>
  <si>
    <t>1NZ-E955115</t>
  </si>
  <si>
    <t>JTDBT9K38G1443299</t>
  </si>
  <si>
    <t>NRPV:5HD18LF2</t>
  </si>
  <si>
    <t>A000573334</t>
  </si>
  <si>
    <t>152437705038735</t>
  </si>
  <si>
    <t>2AR-N000029</t>
  </si>
  <si>
    <t xml:space="preserve">3R3 BARCELONA RED MET. / EA30 TERRA COTTA                   </t>
  </si>
  <si>
    <t>2T3DF4EVXFW379833</t>
  </si>
  <si>
    <t>NRPV:4CC7PD0L</t>
  </si>
  <si>
    <t>A000573335</t>
  </si>
  <si>
    <t>152437705039480</t>
  </si>
  <si>
    <t>2AR-N032864</t>
  </si>
  <si>
    <t>2T3DF4EV9FW388460</t>
  </si>
  <si>
    <t>NRPV:3D1KGPOO</t>
  </si>
  <si>
    <t>A000573336</t>
  </si>
  <si>
    <t>152437705039308</t>
  </si>
  <si>
    <t>2GR-E921280</t>
  </si>
  <si>
    <t>5TDYK3DC4FS658753</t>
  </si>
  <si>
    <t>NRPV:59GA2E59</t>
  </si>
  <si>
    <t>A000573337</t>
  </si>
  <si>
    <t>150730735013589</t>
  </si>
  <si>
    <t>7GR-M098277</t>
  </si>
  <si>
    <t>3TMAZ5CN2GM001446</t>
  </si>
  <si>
    <t>NRPV:2G7K15LK</t>
  </si>
  <si>
    <t>A000574425</t>
  </si>
  <si>
    <t>155137885003430</t>
  </si>
  <si>
    <t>2TR-8824018</t>
  </si>
  <si>
    <t>MR0EX8DD8G0164928</t>
  </si>
  <si>
    <t>NRPV:5GF0KP69</t>
  </si>
  <si>
    <t>A000574663</t>
  </si>
  <si>
    <t>25922016</t>
  </si>
  <si>
    <t>152437705039854</t>
  </si>
  <si>
    <t>2AR-A739883</t>
  </si>
  <si>
    <t xml:space="preserve">218 MIDNIGHT BLACK METAL / FC10 FC10                        </t>
  </si>
  <si>
    <t>4T1BF1FK7GU142883</t>
  </si>
  <si>
    <t>NRPV:2EOFD2KC</t>
  </si>
  <si>
    <t>0520111</t>
  </si>
  <si>
    <t>A000574664</t>
  </si>
  <si>
    <t>2AR-A730719</t>
  </si>
  <si>
    <t xml:space="preserve">8W6 PARISIAN NIGHT PEARL / LA00 LA00                        </t>
  </si>
  <si>
    <t>4T1BF1FK9GU518676</t>
  </si>
  <si>
    <t>NRPV:3AF8KMLL</t>
  </si>
  <si>
    <t>A000574665</t>
  </si>
  <si>
    <t>152437705039850</t>
  </si>
  <si>
    <t>2GR-E926379</t>
  </si>
  <si>
    <t xml:space="preserve">1H1 PREDAWN GRAY MICA / FD14 FD14                           </t>
  </si>
  <si>
    <t>5TDYK3DC9FS661261</t>
  </si>
  <si>
    <t>NRPV:34LOA5G5</t>
  </si>
  <si>
    <t>A000574666</t>
  </si>
  <si>
    <t>150730735014144</t>
  </si>
  <si>
    <t>7GR-M100152</t>
  </si>
  <si>
    <t>3TMAZ5CN4GM002677</t>
  </si>
  <si>
    <t>NRPV:383IB7FD</t>
  </si>
  <si>
    <t>A000574667</t>
  </si>
  <si>
    <t>7GR-M093204</t>
  </si>
  <si>
    <t>3TMCZ5AN0GM001764</t>
  </si>
  <si>
    <t>NRPV:464DOFI6</t>
  </si>
  <si>
    <t>1520304</t>
  </si>
  <si>
    <t>A000574668</t>
  </si>
  <si>
    <t>150730735014146</t>
  </si>
  <si>
    <t>7GR-M093418</t>
  </si>
  <si>
    <t>3TMCZ5AN3GM001824</t>
  </si>
  <si>
    <t>NRPV:4MM26BC1</t>
  </si>
  <si>
    <t>A000576125</t>
  </si>
  <si>
    <t>155137885003534</t>
  </si>
  <si>
    <t>2NR-F501232</t>
  </si>
  <si>
    <t>MHKMF53E4GK000091</t>
  </si>
  <si>
    <t>NRPV:4CFO470E</t>
  </si>
  <si>
    <t>A000576126</t>
  </si>
  <si>
    <t>2NR-F504277</t>
  </si>
  <si>
    <t>MHKMF53E2GK000171</t>
  </si>
  <si>
    <t>NRPV:41NOAG22</t>
  </si>
  <si>
    <t>A000576297</t>
  </si>
  <si>
    <t>152437705040571</t>
  </si>
  <si>
    <t>2AR-N043420</t>
  </si>
  <si>
    <t>2T3ZF4EV4FW227827</t>
  </si>
  <si>
    <t>NRPV:5MGOJP6D</t>
  </si>
  <si>
    <t>A000576298</t>
  </si>
  <si>
    <t>152437705040189</t>
  </si>
  <si>
    <t>2GR-E929064</t>
  </si>
  <si>
    <t>5TDYK3DC8FS662966</t>
  </si>
  <si>
    <t>NRPV:3D9PM813</t>
  </si>
  <si>
    <t>A000576745</t>
  </si>
  <si>
    <t>155137885003560</t>
  </si>
  <si>
    <t>2NR-F505037</t>
  </si>
  <si>
    <t>MHKMF53F9GK000340</t>
  </si>
  <si>
    <t>NRPV:344K824J</t>
  </si>
  <si>
    <t>A000576746</t>
  </si>
  <si>
    <t>2NR-F506059</t>
  </si>
  <si>
    <t>MHKMF53F1GK000557</t>
  </si>
  <si>
    <t>NRPV:4F5AHJ7P</t>
  </si>
  <si>
    <t>A000576747</t>
  </si>
  <si>
    <t>2NR-F506133</t>
  </si>
  <si>
    <t>MHKMF53E4GK000365</t>
  </si>
  <si>
    <t>NRPV:524J0E5N</t>
  </si>
  <si>
    <t>A000576748</t>
  </si>
  <si>
    <t>155137885003558</t>
  </si>
  <si>
    <t>2TR-8833677</t>
  </si>
  <si>
    <t>MR0EX8DD5G0165292</t>
  </si>
  <si>
    <t>NRPV:3E9LMFFL</t>
  </si>
  <si>
    <t>A000576749</t>
  </si>
  <si>
    <t>2TR-8833815</t>
  </si>
  <si>
    <t>MR0EX8DD6G0165298</t>
  </si>
  <si>
    <t>NRPV:4CH600J6</t>
  </si>
  <si>
    <t>A000576959</t>
  </si>
  <si>
    <t>155137885003564</t>
  </si>
  <si>
    <t>1NZ-E957827</t>
  </si>
  <si>
    <t>JTDBT9K34G1443607</t>
  </si>
  <si>
    <t>NRPV:5GHLM48F</t>
  </si>
  <si>
    <t>A000577443</t>
  </si>
  <si>
    <t>2NR-F505803</t>
  </si>
  <si>
    <t>MHKMF53E8GK000322</t>
  </si>
  <si>
    <t>NRPV:4CH6FN65</t>
  </si>
  <si>
    <t>A000577444</t>
  </si>
  <si>
    <t>2NR-F507325</t>
  </si>
  <si>
    <t>MHKMF53E7GK000442</t>
  </si>
  <si>
    <t>NRPV:4CH6G069</t>
  </si>
  <si>
    <t>A000577445</t>
  </si>
  <si>
    <t>2TR-8828955</t>
  </si>
  <si>
    <t>MR0EX8CB3G1391082</t>
  </si>
  <si>
    <t>NRPV:4CH6G104</t>
  </si>
  <si>
    <t>A000577446</t>
  </si>
  <si>
    <t>2TR-8834827</t>
  </si>
  <si>
    <t>MR0EX8DD5G0165342</t>
  </si>
  <si>
    <t>NRPV:30GOCC1G</t>
  </si>
  <si>
    <t>A000577687</t>
  </si>
  <si>
    <t>152437705040693</t>
  </si>
  <si>
    <t>2ZR-L881436</t>
  </si>
  <si>
    <t>5YFBURHE1GP400599</t>
  </si>
  <si>
    <t>NRPV:3DNB9BKC</t>
  </si>
  <si>
    <t>A000577688</t>
  </si>
  <si>
    <t>152437705040577</t>
  </si>
  <si>
    <t>2AR-A747072</t>
  </si>
  <si>
    <t>4T1BF1FK5GU147192</t>
  </si>
  <si>
    <t>NRPV:3A0554HI</t>
  </si>
  <si>
    <t>A000577689</t>
  </si>
  <si>
    <t>150730735014602</t>
  </si>
  <si>
    <t>7GR-M102520</t>
  </si>
  <si>
    <t>3TMAZ5CN7GM004228</t>
  </si>
  <si>
    <t>NRPV:5C227IJD</t>
  </si>
  <si>
    <t>A000577690</t>
  </si>
  <si>
    <t>150730735014651</t>
  </si>
  <si>
    <t>7GR-M103685</t>
  </si>
  <si>
    <t>3TMCZ5AN8GM004556</t>
  </si>
  <si>
    <t>NRPV:4CH6LF96</t>
  </si>
  <si>
    <t>A000577958</t>
  </si>
  <si>
    <t>1NZ-E958698</t>
  </si>
  <si>
    <t>JTDBT9K30G1443703</t>
  </si>
  <si>
    <t>NRPV:4CHE3KJB</t>
  </si>
  <si>
    <t>A000577959</t>
  </si>
  <si>
    <t>1NZ-E958710</t>
  </si>
  <si>
    <t>JTDBT9K39G1443912</t>
  </si>
  <si>
    <t>NRPV:4LDAKPG5</t>
  </si>
  <si>
    <t>A000577960</t>
  </si>
  <si>
    <t>2TR-9025216</t>
  </si>
  <si>
    <t>JTFSX23P5F6164303</t>
  </si>
  <si>
    <t>NRPV:31CFC4KF</t>
  </si>
  <si>
    <t>A000577961</t>
  </si>
  <si>
    <t>2TR-9026729</t>
  </si>
  <si>
    <t>JTFSX23P1F6164377</t>
  </si>
  <si>
    <t>NRPV:4CHE3PA7</t>
  </si>
  <si>
    <t>A000578080</t>
  </si>
  <si>
    <t xml:space="preserve">P5 0256919 </t>
  </si>
  <si>
    <t xml:space="preserve">41W STEALTH / AZ80 MID GRAY                                 </t>
  </si>
  <si>
    <t>3MYDLAYV7GY114285</t>
  </si>
  <si>
    <t>A000578081</t>
  </si>
  <si>
    <t>154337095001899</t>
  </si>
  <si>
    <t xml:space="preserve">1NZE889608 </t>
  </si>
  <si>
    <t>VNKKTUD39FA053687</t>
  </si>
  <si>
    <t>NRPV:4OEF0BOE</t>
  </si>
  <si>
    <t>A000578082</t>
  </si>
  <si>
    <t xml:space="preserve">1NZE889039 </t>
  </si>
  <si>
    <t>VNKKTUD3XFA053827</t>
  </si>
  <si>
    <t>NRPV:3BA60DKB</t>
  </si>
  <si>
    <t>A000578083</t>
  </si>
  <si>
    <t xml:space="preserve">1NZE890464 </t>
  </si>
  <si>
    <t>VNKKTUD3XFA053858</t>
  </si>
  <si>
    <t>NRPV:4CHEFJBE</t>
  </si>
  <si>
    <t>A000578084</t>
  </si>
  <si>
    <t xml:space="preserve">1NZE931013 </t>
  </si>
  <si>
    <t>VNKKTUD30FA054095</t>
  </si>
  <si>
    <t>NRPV:4CHEFP3C</t>
  </si>
  <si>
    <t>A000578085</t>
  </si>
  <si>
    <t>152437705040696</t>
  </si>
  <si>
    <t xml:space="preserve">2ARN045149 </t>
  </si>
  <si>
    <t>2T3RF4EV6FW394903</t>
  </si>
  <si>
    <t>NRPV:4CHEG07I</t>
  </si>
  <si>
    <t>A000578086</t>
  </si>
  <si>
    <t>152437705040699</t>
  </si>
  <si>
    <t xml:space="preserve">2GRE931813 </t>
  </si>
  <si>
    <t>5TDYK3DC7FS664904</t>
  </si>
  <si>
    <t>NRPV:3050PMP2</t>
  </si>
  <si>
    <t>A000578087</t>
  </si>
  <si>
    <t>69872015</t>
  </si>
  <si>
    <t>152437705040585</t>
  </si>
  <si>
    <t xml:space="preserve">2GRE932941 </t>
  </si>
  <si>
    <t>5TDYKRFH9FS114406</t>
  </si>
  <si>
    <t>NRPV:31ECCOC0</t>
  </si>
  <si>
    <t>A000578088</t>
  </si>
  <si>
    <t>150730735014626</t>
  </si>
  <si>
    <t xml:space="preserve">7GRM099304 </t>
  </si>
  <si>
    <t xml:space="preserve">202 BLACK / FD15 GRAPHITE W/ GUN METAL                      </t>
  </si>
  <si>
    <t>3TMAZ5CN6GM004382</t>
  </si>
  <si>
    <t>NRPV:317OAEFM</t>
  </si>
  <si>
    <t>A000578328</t>
  </si>
  <si>
    <t>152437705040277</t>
  </si>
  <si>
    <t>2ZR-L875805</t>
  </si>
  <si>
    <t xml:space="preserve">4V8 BROWN SUGAR METALLIC / FB01 IVORY                       </t>
  </si>
  <si>
    <t>5YFBURHE3GP398693</t>
  </si>
  <si>
    <t>NRPV:38KA4BCG</t>
  </si>
  <si>
    <t>A000579703</t>
  </si>
  <si>
    <t>P54-0257297</t>
  </si>
  <si>
    <t xml:space="preserve">41G PULSE / AZ80 MID GRAY                                   </t>
  </si>
  <si>
    <t>3MYDLAYV6GY114486</t>
  </si>
  <si>
    <t>A000579704</t>
  </si>
  <si>
    <t>P54-0258113</t>
  </si>
  <si>
    <t xml:space="preserve">38P STERLING / AZ80 MID GRAY                                </t>
  </si>
  <si>
    <t>3MYDLAYV4GY115037</t>
  </si>
  <si>
    <t>A000579705</t>
  </si>
  <si>
    <t>10612016</t>
  </si>
  <si>
    <t>P54-0248488</t>
  </si>
  <si>
    <t>3MYDLAYV7GY111001</t>
  </si>
  <si>
    <t>0522402</t>
  </si>
  <si>
    <t>A000579706</t>
  </si>
  <si>
    <t>P54-0250370</t>
  </si>
  <si>
    <t>3MYDLAYV5GY110123</t>
  </si>
  <si>
    <t>A000579707</t>
  </si>
  <si>
    <t>P54-0251585</t>
  </si>
  <si>
    <t>3MYDLAYV2GY110919</t>
  </si>
  <si>
    <t>A000579708</t>
  </si>
  <si>
    <t>P54-0253657</t>
  </si>
  <si>
    <t>3MYDLAYV5GY112440</t>
  </si>
  <si>
    <t>A000579709</t>
  </si>
  <si>
    <t>P54-0257007</t>
  </si>
  <si>
    <t>3MYDLAYV4GY114244</t>
  </si>
  <si>
    <t>A000579855</t>
  </si>
  <si>
    <t xml:space="preserve">2TR9026375 </t>
  </si>
  <si>
    <t>JTFSX23PXF6164331</t>
  </si>
  <si>
    <t>A000579856</t>
  </si>
  <si>
    <t xml:space="preserve">2TR9028820 </t>
  </si>
  <si>
    <t>JTFSX23P3F6164638</t>
  </si>
  <si>
    <t>231-00?</t>
  </si>
  <si>
    <t>600-00?</t>
  </si>
  <si>
    <t>324-004</t>
  </si>
  <si>
    <t>300-0000?/??</t>
  </si>
  <si>
    <t>AJUSTE</t>
  </si>
  <si>
    <t>D2550</t>
  </si>
  <si>
    <t>0938-TCN15</t>
  </si>
  <si>
    <t>0937-TCN15</t>
  </si>
  <si>
    <t>0935-TCN15</t>
  </si>
  <si>
    <t>0933-TCN15</t>
  </si>
  <si>
    <t>0931-TCN15</t>
  </si>
  <si>
    <t>0930-TCN15</t>
  </si>
  <si>
    <t>0926-TCN15</t>
  </si>
  <si>
    <t>0925-TCN15</t>
  </si>
  <si>
    <t>0923-TCN15</t>
  </si>
  <si>
    <t>0922-TCN15</t>
  </si>
  <si>
    <t>0921-TCN15</t>
  </si>
  <si>
    <t>0920-TCN15</t>
  </si>
  <si>
    <t>0919-TCN15</t>
  </si>
  <si>
    <t>0918-TCN15</t>
  </si>
  <si>
    <t>0917-TCN15</t>
  </si>
  <si>
    <t>0916-TCN15</t>
  </si>
  <si>
    <t>0915-TCN15</t>
  </si>
  <si>
    <t>0911-TCN15</t>
  </si>
  <si>
    <t>0910-TCN15</t>
  </si>
  <si>
    <t>0046-TCN16</t>
  </si>
  <si>
    <t>0045-TCN16</t>
  </si>
  <si>
    <t>0044-TCN16</t>
  </si>
  <si>
    <t>0043-TCN16</t>
  </si>
  <si>
    <t>0042-TCN16</t>
  </si>
  <si>
    <t>0041-TCN16</t>
  </si>
  <si>
    <t>0040-TCN16</t>
  </si>
  <si>
    <t>0039-TCN16</t>
  </si>
  <si>
    <t>0038-TCN16</t>
  </si>
  <si>
    <t>0037-TCN16</t>
  </si>
  <si>
    <t>0036-TCN16</t>
  </si>
  <si>
    <t>0035-TCN16</t>
  </si>
  <si>
    <t>0034-TCN16</t>
  </si>
  <si>
    <t>0032-TCN16</t>
  </si>
  <si>
    <t>0031-TCN16</t>
  </si>
  <si>
    <t>0028-TCN16</t>
  </si>
  <si>
    <t>0027-TCN16</t>
  </si>
  <si>
    <t>0022-TCN16</t>
  </si>
  <si>
    <t>0021-TCN16</t>
  </si>
  <si>
    <t>0026-TCN16</t>
  </si>
  <si>
    <t>0019-TCN16</t>
  </si>
  <si>
    <t>0018-TCN16</t>
  </si>
  <si>
    <t>0017-TCN16</t>
  </si>
  <si>
    <t>0066-TCN16</t>
  </si>
  <si>
    <t>0064-TCN16</t>
  </si>
  <si>
    <t>OCTUBRE</t>
  </si>
  <si>
    <t>0052-TCN16</t>
  </si>
  <si>
    <t>0106-TCN16</t>
  </si>
  <si>
    <t>0110-TCN16</t>
  </si>
  <si>
    <t>0121-TCN16</t>
  </si>
  <si>
    <t>0125-TCN16</t>
  </si>
  <si>
    <t>0124-TCN16</t>
  </si>
  <si>
    <t>0073-TCN16</t>
  </si>
  <si>
    <t>0128-TCN16</t>
  </si>
  <si>
    <t>0140-TCN16</t>
  </si>
  <si>
    <t>NOVIEMBRE</t>
  </si>
  <si>
    <t>0072-TCN16</t>
  </si>
  <si>
    <t>0127-TCN16</t>
  </si>
  <si>
    <t>0070-TCN16</t>
  </si>
  <si>
    <t>0051-TCN16</t>
  </si>
  <si>
    <t>0123-TCN16</t>
  </si>
  <si>
    <t>0138-TCN16</t>
  </si>
  <si>
    <t>0083-TCN16</t>
  </si>
  <si>
    <t>0133-TCN16</t>
  </si>
  <si>
    <t>0130-TCN16</t>
  </si>
  <si>
    <t>0137-TCN16</t>
  </si>
  <si>
    <t>0947-TCN15</t>
  </si>
  <si>
    <t>0974-TCN15</t>
  </si>
  <si>
    <t>0948-TCN15</t>
  </si>
  <si>
    <t>0975-TCN15</t>
  </si>
  <si>
    <t>0955-TCN15</t>
  </si>
  <si>
    <t>0950-TCN15</t>
  </si>
  <si>
    <t>0949-TCN15</t>
  </si>
  <si>
    <t>0971-TCN15</t>
  </si>
  <si>
    <t>0957-TCN15</t>
  </si>
  <si>
    <t>0964-TCN15</t>
  </si>
  <si>
    <t>0980-TCN15</t>
  </si>
  <si>
    <t>0959-TCN15</t>
  </si>
  <si>
    <t>0952-TCN15</t>
  </si>
  <si>
    <t>0951-TCN15</t>
  </si>
  <si>
    <t>0967-TCN15</t>
  </si>
  <si>
    <t>0063-TCN16</t>
  </si>
  <si>
    <t>0067-TCN16</t>
  </si>
  <si>
    <t>0144-TCN16</t>
  </si>
  <si>
    <t>0145-TCN16</t>
  </si>
  <si>
    <t>0147-TCN16</t>
  </si>
  <si>
    <t>0146-TCN16</t>
  </si>
  <si>
    <t>0103-TCN16</t>
  </si>
  <si>
    <t>0049-TCN16</t>
  </si>
  <si>
    <t>0056-TCN16</t>
  </si>
  <si>
    <t>0071-TCN16</t>
  </si>
  <si>
    <t>0105-TCN16</t>
  </si>
  <si>
    <t>0048-TCN16</t>
  </si>
  <si>
    <t>0055-TCN16</t>
  </si>
  <si>
    <t>0057-TCN16</t>
  </si>
  <si>
    <t>0050-TCN16</t>
  </si>
  <si>
    <t>0077-TCN16</t>
  </si>
  <si>
    <t>0062-TCN16</t>
  </si>
  <si>
    <t>0059-TCN16</t>
  </si>
  <si>
    <t>0120-TCN16</t>
  </si>
  <si>
    <t>0088-TCN16</t>
  </si>
  <si>
    <t>0099-TCN16</t>
  </si>
  <si>
    <t>0965-TCN15</t>
  </si>
  <si>
    <t>0956-TCN15</t>
  </si>
  <si>
    <t>0976-TCN15</t>
  </si>
  <si>
    <t>0968-TCN15</t>
  </si>
  <si>
    <t>0966-TCN15</t>
  </si>
  <si>
    <t>0953-TCN15</t>
  </si>
  <si>
    <t>0111-TCN16</t>
  </si>
  <si>
    <t>0126-TCN16</t>
  </si>
  <si>
    <t>0061-TCN16</t>
  </si>
  <si>
    <t>0060-TCN16</t>
  </si>
  <si>
    <t>0139-TCN16</t>
  </si>
  <si>
    <t>0097-TCN16</t>
  </si>
  <si>
    <t>0131-TCN16</t>
  </si>
  <si>
    <t>0094-TCN16</t>
  </si>
  <si>
    <t>0092-TCN16</t>
  </si>
  <si>
    <t>0093-TCN16</t>
  </si>
  <si>
    <t>0098-TCN16</t>
  </si>
  <si>
    <t>0096-TCN16</t>
  </si>
  <si>
    <t>0132-TCN16</t>
  </si>
  <si>
    <t>0091-TCN16</t>
  </si>
  <si>
    <t>0095-TCN16</t>
  </si>
  <si>
    <t>0962-TCN15</t>
  </si>
  <si>
    <t>0960-TCN15</t>
  </si>
  <si>
    <t>0963-TCN15</t>
  </si>
  <si>
    <t>0101-TCN16</t>
  </si>
  <si>
    <t>0100-TCN16</t>
  </si>
  <si>
    <t>0143-TCN16</t>
  </si>
  <si>
    <t>0118-TCN16</t>
  </si>
  <si>
    <t>0142-TCN16</t>
  </si>
  <si>
    <t>0109-TCN16</t>
  </si>
  <si>
    <t>0089-TCN16</t>
  </si>
  <si>
    <t>0087-TCN16</t>
  </si>
  <si>
    <t>0086-TCN16</t>
  </si>
  <si>
    <t>0085-TCN16</t>
  </si>
  <si>
    <t>0075-TCN16</t>
  </si>
  <si>
    <t>0136-TCN16</t>
  </si>
  <si>
    <t>0134-TCN16</t>
  </si>
  <si>
    <t>0135-TCN16</t>
  </si>
  <si>
    <t>0996-TCN15</t>
  </si>
  <si>
    <t>0141-TCN16</t>
  </si>
  <si>
    <t>0984-TCN15</t>
  </si>
  <si>
    <t>0978-TCN15</t>
  </si>
  <si>
    <t>1017-TCN15</t>
  </si>
  <si>
    <t>0977-TCN15</t>
  </si>
  <si>
    <t>0979-TCN15</t>
  </si>
  <si>
    <t>0164-TCN16</t>
  </si>
  <si>
    <t>0162-TCN16</t>
  </si>
  <si>
    <t>0156-TCN16</t>
  </si>
  <si>
    <t>Inventario</t>
  </si>
  <si>
    <t>Diferencia</t>
  </si>
  <si>
    <t>Contabilidad</t>
  </si>
  <si>
    <t>0961-TCN15</t>
  </si>
  <si>
    <t>0265-TCN16</t>
  </si>
  <si>
    <t>0266-TCN16</t>
  </si>
  <si>
    <t>0325-TCN16</t>
  </si>
  <si>
    <t>0352-TCN16</t>
  </si>
  <si>
    <t>0330-TCN16</t>
  </si>
  <si>
    <t>0301-TCN16</t>
  </si>
  <si>
    <t>0296-TCN16</t>
  </si>
  <si>
    <t>0240-TCN16</t>
  </si>
  <si>
    <t>0339-TCN16</t>
  </si>
  <si>
    <t>0350-TCN16</t>
  </si>
  <si>
    <t>0351-TCN16</t>
  </si>
  <si>
    <t>0347-TCN16</t>
  </si>
  <si>
    <t>0324-TCN16</t>
  </si>
  <si>
    <t>0252-TCN16</t>
  </si>
  <si>
    <t>0314-TCN16</t>
  </si>
  <si>
    <t>0245-TCN16</t>
  </si>
  <si>
    <t>0238-TCN16</t>
  </si>
  <si>
    <t>0258-TCN16</t>
  </si>
  <si>
    <t>0336-TCN16</t>
  </si>
  <si>
    <t>0310-TCN16</t>
  </si>
  <si>
    <t>0246-TCN16</t>
  </si>
  <si>
    <t>0241-TCN16</t>
  </si>
  <si>
    <t>0270-TCN16</t>
  </si>
  <si>
    <t>0354-TCN16</t>
  </si>
  <si>
    <t>0242-TCN16</t>
  </si>
  <si>
    <t>0327-TCN16</t>
  </si>
  <si>
    <t>0326-TCN16</t>
  </si>
  <si>
    <t>0353-TCN16</t>
  </si>
  <si>
    <t>0346-TCN16</t>
  </si>
  <si>
    <t>0341-TCN16</t>
  </si>
  <si>
    <t>0277-TCN16</t>
  </si>
  <si>
    <t>0305-TCN16</t>
  </si>
  <si>
    <t>0255-TCN16</t>
  </si>
  <si>
    <t>0338-TCN16</t>
  </si>
  <si>
    <t>0250-TCN16</t>
  </si>
  <si>
    <t>0299-TCN16</t>
  </si>
  <si>
    <t>0257-TCN16</t>
  </si>
  <si>
    <t>0271-TCN16</t>
  </si>
  <si>
    <t>0348-TCN16</t>
  </si>
  <si>
    <t>1010-TCN15</t>
  </si>
  <si>
    <t>1022-TCN15</t>
  </si>
  <si>
    <t>0344-TCN16</t>
  </si>
  <si>
    <t>1024-TCN15</t>
  </si>
  <si>
    <t>1025-TCN15</t>
  </si>
  <si>
    <t>0342-TCN16</t>
  </si>
  <si>
    <t>0278-TCN16</t>
  </si>
  <si>
    <t>0343-TCN16</t>
  </si>
  <si>
    <t>0294-TCN16</t>
  </si>
  <si>
    <t>0323-TCN16</t>
  </si>
  <si>
    <t>0276-TCN16</t>
  </si>
  <si>
    <t>0249-TCN16</t>
  </si>
  <si>
    <t>0349-TCN16</t>
  </si>
  <si>
    <t>0251-TCN16</t>
  </si>
  <si>
    <t>0312-TCN16</t>
  </si>
  <si>
    <t>0282-TCN16</t>
  </si>
  <si>
    <t>0280-TCN16</t>
  </si>
  <si>
    <t>0281-TCN16</t>
  </si>
  <si>
    <t>0287-TCN16</t>
  </si>
  <si>
    <t>0284-TCN16</t>
  </si>
  <si>
    <t>0279-TCN16</t>
  </si>
  <si>
    <t>0288-TCN16</t>
  </si>
  <si>
    <t>0298-TCN16</t>
  </si>
  <si>
    <t>0290-TCN16</t>
  </si>
  <si>
    <t>0289-TCN16</t>
  </si>
  <si>
    <t>0286-TCN16</t>
  </si>
  <si>
    <t>0262-TCN16</t>
  </si>
  <si>
    <t>0285-TCN16</t>
  </si>
  <si>
    <t>1018-TCN15</t>
  </si>
  <si>
    <t>1023-TCN15</t>
  </si>
  <si>
    <t>1013-TCN15</t>
  </si>
  <si>
    <t>D  1,477</t>
  </si>
  <si>
    <t>D  1,416</t>
  </si>
  <si>
    <t>D  1,908</t>
  </si>
  <si>
    <t>D  2,150</t>
  </si>
  <si>
    <t>D  1,932</t>
  </si>
  <si>
    <t>D    659</t>
  </si>
  <si>
    <t>D    461</t>
  </si>
  <si>
    <t>D  2,625</t>
  </si>
  <si>
    <t>D  1,413</t>
  </si>
  <si>
    <t>D  2,428</t>
  </si>
  <si>
    <t>D  2,266</t>
  </si>
  <si>
    <t>D  2,420</t>
  </si>
  <si>
    <t>D  2,436</t>
  </si>
  <si>
    <t>D  2,320</t>
  </si>
  <si>
    <t>D    876</t>
  </si>
  <si>
    <t>D  1,546</t>
  </si>
  <si>
    <t>0029-TCN16</t>
  </si>
  <si>
    <t>DIFERENCIAS</t>
  </si>
  <si>
    <t>MODELO</t>
  </si>
  <si>
    <t>VIN</t>
  </si>
  <si>
    <t>INV</t>
  </si>
  <si>
    <t>TOTAL DIF</t>
  </si>
  <si>
    <t>600-020</t>
  </si>
  <si>
    <t>600-021</t>
  </si>
  <si>
    <t>600-022</t>
  </si>
  <si>
    <t>600-011</t>
  </si>
  <si>
    <t>600-016</t>
  </si>
  <si>
    <t>300-????n/??</t>
  </si>
  <si>
    <t>0054-TCN15</t>
  </si>
  <si>
    <t>0054-TCN16</t>
  </si>
  <si>
    <t>300-</t>
  </si>
  <si>
    <t>SEPTIEMBRE</t>
  </si>
  <si>
    <t>600-00</t>
  </si>
  <si>
    <t>600-010</t>
  </si>
  <si>
    <t>300-???????</t>
  </si>
  <si>
    <t xml:space="preserve">OCTUBRE </t>
  </si>
  <si>
    <t>0283-TCN16</t>
  </si>
  <si>
    <t>1026-TCN15</t>
  </si>
  <si>
    <t>0365-TCN16</t>
  </si>
  <si>
    <t>0185-TCN16</t>
  </si>
  <si>
    <t>0211-TCN16</t>
  </si>
  <si>
    <t>0229-TCN16</t>
  </si>
  <si>
    <t>0316-TCN16</t>
  </si>
  <si>
    <t>0313-TCN16</t>
  </si>
  <si>
    <t>0315-TCN16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</si>
</sst>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2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Protection="1">
      <protection locked="0" hidden="1"/>
    </xf>
    <xf numFmtId="14" fontId="3" fillId="0" borderId="0" xfId="0" applyNumberFormat="1" applyFont="1" applyProtection="1">
      <protection locked="0" hidden="1"/>
    </xf>
    <xf numFmtId="49" fontId="3" fillId="0" borderId="0" xfId="0" applyNumberFormat="1" applyFont="1" applyProtection="1">
      <protection locked="0" hidden="1"/>
    </xf>
    <xf numFmtId="4" fontId="3" fillId="0" borderId="0" xfId="0" applyNumberFormat="1" applyFont="1" applyProtection="1">
      <protection locked="0" hidden="1"/>
    </xf>
    <xf numFmtId="0" fontId="4" fillId="0" borderId="0" xfId="0" applyFont="1" applyFill="1" applyBorder="1" applyProtection="1">
      <protection locked="0" hidden="1"/>
    </xf>
    <xf numFmtId="0" fontId="1" fillId="0" borderId="0" xfId="0" applyNumberFormat="1" applyFont="1" applyFill="1" applyProtection="1">
      <protection locked="0" hidden="1"/>
    </xf>
    <xf numFmtId="0" fontId="1" fillId="0" borderId="0" xfId="0" applyNumberFormat="1" applyFont="1" applyFill="1" applyAlignment="1" applyProtection="1">
      <alignment horizontal="center"/>
      <protection locked="0" hidden="1"/>
    </xf>
    <xf numFmtId="0" fontId="1" fillId="0" borderId="0" xfId="0" applyFont="1" applyFill="1" applyProtection="1">
      <protection locked="0"/>
    </xf>
    <xf numFmtId="4" fontId="0" fillId="0" borderId="0" xfId="0" applyNumberFormat="1"/>
    <xf numFmtId="0" fontId="0" fillId="0" borderId="0" xfId="0" applyFill="1"/>
    <xf numFmtId="0" fontId="5" fillId="0" borderId="0" xfId="0" applyFont="1" applyFill="1" applyProtection="1">
      <protection locked="0" hidden="1"/>
    </xf>
    <xf numFmtId="0" fontId="6" fillId="0" borderId="0" xfId="0" applyFont="1" applyProtection="1">
      <protection locked="0" hidden="1"/>
    </xf>
    <xf numFmtId="0" fontId="7" fillId="0" borderId="0" xfId="0" applyFont="1" applyFill="1" applyBorder="1" applyProtection="1">
      <protection locked="0" hidden="1"/>
    </xf>
    <xf numFmtId="14" fontId="6" fillId="0" borderId="0" xfId="0" applyNumberFormat="1" applyFont="1" applyProtection="1">
      <protection locked="0" hidden="1"/>
    </xf>
    <xf numFmtId="49" fontId="6" fillId="0" borderId="0" xfId="0" applyNumberFormat="1" applyFont="1" applyProtection="1">
      <protection locked="0" hidden="1"/>
    </xf>
    <xf numFmtId="4" fontId="6" fillId="0" borderId="0" xfId="0" applyNumberFormat="1" applyFont="1" applyProtection="1">
      <protection locked="0" hidden="1"/>
    </xf>
    <xf numFmtId="4" fontId="0" fillId="2" borderId="0" xfId="0" applyNumberForma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14" fontId="9" fillId="0" borderId="0" xfId="0" applyNumberFormat="1" applyFont="1" applyProtection="1">
      <protection locked="0" hidden="1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 applyFill="1"/>
    <xf numFmtId="0" fontId="6" fillId="0" borderId="0" xfId="0" applyFont="1" applyFill="1" applyProtection="1">
      <protection locked="0" hidden="1"/>
    </xf>
    <xf numFmtId="14" fontId="6" fillId="0" borderId="0" xfId="0" applyNumberFormat="1" applyFont="1" applyFill="1" applyProtection="1">
      <protection locked="0" hidden="1"/>
    </xf>
    <xf numFmtId="49" fontId="6" fillId="0" borderId="0" xfId="0" applyNumberFormat="1" applyFont="1" applyFill="1" applyProtection="1">
      <protection locked="0" hidden="1"/>
    </xf>
    <xf numFmtId="4" fontId="6" fillId="0" borderId="0" xfId="0" applyNumberFormat="1" applyFont="1" applyFill="1" applyProtection="1">
      <protection locked="0" hidden="1"/>
    </xf>
    <xf numFmtId="0" fontId="0" fillId="0" borderId="0" xfId="0" applyAlignment="1"/>
    <xf numFmtId="14" fontId="0" fillId="0" borderId="0" xfId="0" applyNumberFormat="1"/>
    <xf numFmtId="0" fontId="3" fillId="0" borderId="0" xfId="0" applyFont="1" applyFill="1" applyProtection="1">
      <protection locked="0" hidden="1"/>
    </xf>
    <xf numFmtId="14" fontId="3" fillId="0" borderId="0" xfId="0" applyNumberFormat="1" applyFont="1" applyFill="1" applyProtection="1">
      <protection locked="0" hidden="1"/>
    </xf>
    <xf numFmtId="49" fontId="3" fillId="0" borderId="0" xfId="0" applyNumberFormat="1" applyFont="1" applyFill="1" applyProtection="1">
      <protection locked="0" hidden="1"/>
    </xf>
    <xf numFmtId="4" fontId="3" fillId="0" borderId="0" xfId="0" applyNumberFormat="1" applyFont="1" applyFill="1" applyProtection="1">
      <protection locked="0" hidden="1"/>
    </xf>
    <xf numFmtId="4" fontId="3" fillId="4" borderId="0" xfId="0" applyNumberFormat="1" applyFont="1" applyFill="1" applyProtection="1">
      <protection locked="0" hidden="1"/>
    </xf>
    <xf numFmtId="4" fontId="3" fillId="5" borderId="0" xfId="0" applyNumberFormat="1" applyFont="1" applyFill="1" applyProtection="1">
      <protection locked="0" hidden="1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4" fillId="6" borderId="0" xfId="0" applyFont="1" applyFill="1" applyBorder="1" applyProtection="1">
      <protection locked="0" hidden="1"/>
    </xf>
    <xf numFmtId="0" fontId="4" fillId="7" borderId="0" xfId="0" applyFont="1" applyFill="1" applyBorder="1" applyProtection="1">
      <protection locked="0" hidden="1"/>
    </xf>
    <xf numFmtId="14" fontId="4" fillId="0" borderId="0" xfId="0" applyNumberFormat="1" applyFont="1" applyFill="1" applyBorder="1" applyAlignment="1" applyProtection="1">
      <alignment horizontal="left"/>
      <protection locked="0" hidden="1"/>
    </xf>
    <xf numFmtId="14" fontId="4" fillId="0" borderId="0" xfId="0" applyNumberFormat="1" applyFont="1" applyFill="1" applyBorder="1" applyProtection="1">
      <protection locked="0" hidden="1"/>
    </xf>
    <xf numFmtId="0" fontId="4" fillId="0" borderId="0" xfId="0" applyFont="1" applyFill="1" applyBorder="1" applyAlignment="1" applyProtection="1">
      <alignment horizontal="right"/>
      <protection locked="0" hidden="1"/>
    </xf>
    <xf numFmtId="0" fontId="4" fillId="0" borderId="0" xfId="0" applyFont="1" applyFill="1" applyBorder="1" applyAlignment="1" applyProtection="1">
      <alignment horizontal="left"/>
      <protection locked="0" hidden="1"/>
    </xf>
    <xf numFmtId="0" fontId="0" fillId="0" borderId="0" xfId="0" applyAlignment="1">
      <alignment horizontal="center"/>
    </xf>
    <xf numFmtId="43" fontId="0" fillId="0" borderId="0" xfId="1" applyFont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" fontId="14" fillId="0" borderId="0" xfId="0" applyNumberFormat="1" applyFont="1" applyProtection="1">
      <protection locked="0" hidden="1"/>
    </xf>
    <xf numFmtId="0" fontId="12" fillId="0" borderId="0" xfId="0" applyNumberFormat="1" applyFont="1" applyFill="1" applyProtection="1">
      <protection locked="0" hidden="1"/>
    </xf>
    <xf numFmtId="0" fontId="12" fillId="0" borderId="0" xfId="0" applyFont="1" applyFill="1" applyProtection="1">
      <protection locked="0"/>
    </xf>
    <xf numFmtId="0" fontId="11" fillId="0" borderId="0" xfId="0" applyFont="1"/>
    <xf numFmtId="43" fontId="0" fillId="0" borderId="0" xfId="0" applyNumberFormat="1"/>
    <xf numFmtId="4" fontId="15" fillId="0" borderId="0" xfId="0" applyNumberFormat="1" applyFont="1" applyProtection="1">
      <protection locked="0" hidden="1"/>
    </xf>
    <xf numFmtId="0" fontId="1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 hidden="1"/>
    </xf>
    <xf numFmtId="0" fontId="1" fillId="0" borderId="0" xfId="0" applyFont="1" applyFill="1" applyAlignment="1" applyProtection="1">
      <alignment horizontal="center"/>
      <protection locked="0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Fill="1"/>
    <xf numFmtId="14" fontId="3" fillId="0" borderId="0" xfId="0" applyNumberFormat="1" applyFont="1"/>
    <xf numFmtId="16" fontId="3" fillId="0" borderId="0" xfId="0" applyNumberFormat="1" applyFont="1"/>
    <xf numFmtId="43" fontId="3" fillId="0" borderId="0" xfId="1" applyFont="1"/>
    <xf numFmtId="4" fontId="3" fillId="0" borderId="0" xfId="0" applyNumberFormat="1" applyFont="1" applyFill="1"/>
    <xf numFmtId="0" fontId="16" fillId="0" borderId="0" xfId="0" applyFont="1"/>
    <xf numFmtId="0" fontId="1" fillId="0" borderId="0" xfId="0" applyFont="1"/>
    <xf numFmtId="43" fontId="3" fillId="0" borderId="0" xfId="1" applyFont="1" applyProtection="1">
      <protection locked="0" hidden="1"/>
    </xf>
    <xf numFmtId="0" fontId="2" fillId="0" borderId="0" xfId="0" applyNumberFormat="1" applyFont="1" applyFill="1" applyBorder="1" applyAlignment="1" applyProtection="1">
      <protection locked="0" hidden="1"/>
    </xf>
    <xf numFmtId="0" fontId="2" fillId="0" borderId="2" xfId="0" applyNumberFormat="1" applyFont="1" applyFill="1" applyBorder="1" applyAlignment="1" applyProtection="1">
      <alignment horizontal="center"/>
      <protection locked="0" hidden="1"/>
    </xf>
    <xf numFmtId="0" fontId="2" fillId="0" borderId="3" xfId="0" applyNumberFormat="1" applyFont="1" applyFill="1" applyBorder="1" applyAlignment="1" applyProtection="1">
      <alignment horizontal="center"/>
      <protection locked="0" hidden="1"/>
    </xf>
    <xf numFmtId="0" fontId="2" fillId="0" borderId="1" xfId="0" applyNumberFormat="1" applyFont="1" applyFill="1" applyBorder="1" applyAlignment="1" applyProtection="1">
      <alignment horizontal="center"/>
      <protection locked="0" hidden="1"/>
    </xf>
    <xf numFmtId="0" fontId="2" fillId="0" borderId="4" xfId="0" applyNumberFormat="1" applyFont="1" applyFill="1" applyBorder="1" applyAlignment="1" applyProtection="1">
      <alignment horizontal="center"/>
      <protection locked="0" hidden="1"/>
    </xf>
    <xf numFmtId="43" fontId="1" fillId="0" borderId="0" xfId="1" applyFont="1" applyFill="1" applyProtection="1">
      <protection locked="0" hidden="1"/>
    </xf>
    <xf numFmtId="43" fontId="2" fillId="0" borderId="0" xfId="1" applyFont="1" applyFill="1" applyProtection="1">
      <protection locked="0" hidden="1"/>
    </xf>
    <xf numFmtId="0" fontId="2" fillId="0" borderId="0" xfId="0" applyNumberFormat="1" applyFont="1" applyFill="1" applyProtection="1">
      <protection locked="0" hidden="1"/>
    </xf>
    <xf numFmtId="43" fontId="3" fillId="0" borderId="0" xfId="1" applyFont="1" applyFill="1"/>
    <xf numFmtId="0" fontId="17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43" fontId="2" fillId="0" borderId="0" xfId="1" applyFont="1" applyFill="1"/>
    <xf numFmtId="43" fontId="17" fillId="0" borderId="0" xfId="1" applyFont="1"/>
    <xf numFmtId="43" fontId="1" fillId="0" borderId="0" xfId="0" applyNumberFormat="1" applyFont="1" applyFill="1" applyProtection="1">
      <protection locked="0" hidden="1"/>
    </xf>
    <xf numFmtId="43" fontId="18" fillId="0" borderId="0" xfId="0" applyNumberFormat="1" applyFont="1" applyFill="1" applyProtection="1">
      <protection locked="0" hidden="1"/>
    </xf>
    <xf numFmtId="0" fontId="3" fillId="4" borderId="0" xfId="0" applyFont="1" applyFill="1"/>
    <xf numFmtId="43" fontId="19" fillId="0" borderId="0" xfId="1" applyFont="1"/>
    <xf numFmtId="43" fontId="1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3" fillId="0" borderId="0" xfId="1" applyFont="1" applyFill="1" applyProtection="1">
      <protection locked="0" hidden="1"/>
    </xf>
    <xf numFmtId="43" fontId="1" fillId="0" borderId="0" xfId="1" applyFont="1" applyFill="1" applyProtection="1">
      <protection locked="0"/>
    </xf>
    <xf numFmtId="165" fontId="3" fillId="0" borderId="0" xfId="1" applyNumberFormat="1" applyFont="1"/>
    <xf numFmtId="165" fontId="1" fillId="0" borderId="0" xfId="1" applyNumberFormat="1" applyFont="1" applyFill="1" applyProtection="1">
      <protection locked="0" hidden="1"/>
    </xf>
    <xf numFmtId="43" fontId="1" fillId="0" borderId="5" xfId="1" applyFont="1" applyFill="1" applyBorder="1" applyProtection="1">
      <protection locked="0" hidden="1"/>
    </xf>
    <xf numFmtId="43" fontId="3" fillId="0" borderId="0" xfId="0" applyNumberFormat="1" applyFont="1"/>
    <xf numFmtId="0" fontId="20" fillId="0" borderId="0" xfId="0" applyFont="1" applyFill="1" applyBorder="1" applyProtection="1">
      <protection locked="0" hidden="1"/>
    </xf>
    <xf numFmtId="43" fontId="21" fillId="0" borderId="0" xfId="1" applyFo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/>
      <protection locked="0" hidden="1"/>
    </xf>
    <xf numFmtId="0" fontId="2" fillId="0" borderId="3" xfId="0" applyNumberFormat="1" applyFont="1" applyFill="1" applyBorder="1" applyAlignment="1" applyProtection="1">
      <alignment horizontal="center"/>
      <protection locked="0" hidden="1"/>
    </xf>
    <xf numFmtId="0" fontId="2" fillId="0" borderId="4" xfId="0" applyNumberFormat="1" applyFont="1" applyFill="1" applyBorder="1" applyAlignment="1" applyProtection="1">
      <alignment horizontal="center"/>
      <protection locked="0" hidden="1"/>
    </xf>
    <xf numFmtId="0" fontId="2" fillId="0" borderId="5" xfId="0" applyNumberFormat="1" applyFont="1" applyFill="1" applyBorder="1" applyAlignment="1" applyProtection="1">
      <alignment horizontal="center"/>
      <protection locked="0" hidden="1"/>
    </xf>
    <xf numFmtId="0" fontId="2" fillId="0" borderId="1" xfId="0" applyNumberFormat="1" applyFont="1" applyFill="1" applyBorder="1" applyAlignment="1" applyProtection="1">
      <alignment horizontal="center"/>
      <protection locked="0" hidden="1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43" fontId="22" fillId="0" borderId="0" xfId="1" applyFont="1"/>
    <xf numFmtId="0" fontId="3" fillId="0" borderId="0" xfId="1" applyNumberFormat="1" applyFont="1"/>
    <xf numFmtId="0" fontId="3" fillId="0" borderId="0" xfId="0" applyNumberFormat="1" applyFont="1"/>
    <xf numFmtId="0" fontId="22" fillId="0" borderId="0" xfId="0" applyNumberFormat="1" applyFont="1"/>
    <xf numFmtId="43" fontId="4" fillId="0" borderId="0" xfId="2" applyFont="1" applyFill="1" applyBorder="1" applyAlignment="1" applyProtection="1">
      <alignment horizontal="center"/>
      <protection locked="0" hidden="1"/>
    </xf>
    <xf numFmtId="49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Alignment="1">
      <alignment horizontal="center"/>
    </xf>
  </cellXfs>
  <cellStyles count="3">
    <cellStyle name="Comma 5" xfId="2"/>
    <cellStyle name="Millares" xfId="1" builtinId="3"/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9</xdr:col>
      <xdr:colOff>738188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781050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514350</xdr:colOff>
      <xdr:row>4</xdr:row>
      <xdr:rowOff>132108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781050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595313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428625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9</xdr:col>
      <xdr:colOff>764381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19051</xdr:rowOff>
    </xdr:from>
    <xdr:to>
      <xdr:col>14</xdr:col>
      <xdr:colOff>78611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9051"/>
          <a:ext cx="243128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619125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14</xdr:col>
      <xdr:colOff>809625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19051</xdr:rowOff>
    </xdr:from>
    <xdr:to>
      <xdr:col>9</xdr:col>
      <xdr:colOff>60133</xdr:colOff>
      <xdr:row>5</xdr:row>
      <xdr:rowOff>133350</xdr:rowOff>
    </xdr:to>
    <xdr:pic>
      <xdr:nvPicPr>
        <xdr:cNvPr id="3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9051"/>
          <a:ext cx="1307907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9</xdr:col>
      <xdr:colOff>495300</xdr:colOff>
      <xdr:row>5</xdr:row>
      <xdr:rowOff>95250</xdr:rowOff>
    </xdr:to>
    <xdr:pic>
      <xdr:nvPicPr>
        <xdr:cNvPr id="3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I523"/>
  <sheetViews>
    <sheetView topLeftCell="A6" zoomScale="80" zoomScaleNormal="80" workbookViewId="0">
      <selection activeCell="AC28" sqref="AC28"/>
    </sheetView>
  </sheetViews>
  <sheetFormatPr baseColWidth="10" defaultColWidth="11.42578125" defaultRowHeight="15"/>
  <cols>
    <col min="1" max="1" width="10.28515625" bestFit="1" customWidth="1"/>
    <col min="2" max="2" width="12.28515625" bestFit="1" customWidth="1"/>
    <col min="3" max="3" width="11.5703125" customWidth="1"/>
    <col min="4" max="4" width="13.5703125" hidden="1" customWidth="1"/>
    <col min="5" max="5" width="23.140625" hidden="1" customWidth="1"/>
    <col min="6" max="6" width="17.140625" hidden="1" customWidth="1"/>
    <col min="7" max="7" width="18.85546875" hidden="1" customWidth="1"/>
    <col min="8" max="8" width="18" style="48" hidden="1" customWidth="1"/>
    <col min="9" max="9" width="14.28515625" hidden="1" customWidth="1"/>
    <col min="10" max="10" width="14.28515625" bestFit="1" customWidth="1"/>
    <col min="11" max="11" width="10.85546875" bestFit="1" customWidth="1"/>
    <col min="12" max="12" width="17.42578125" hidden="1" customWidth="1"/>
    <col min="13" max="13" width="13" hidden="1" customWidth="1"/>
    <col min="14" max="14" width="45.85546875" hidden="1" customWidth="1"/>
    <col min="15" max="15" width="20.5703125" bestFit="1" customWidth="1"/>
    <col min="16" max="16" width="16.28515625" hidden="1" customWidth="1"/>
    <col min="17" max="20" width="17.85546875" hidden="1" customWidth="1"/>
    <col min="21" max="21" width="26" bestFit="1" customWidth="1"/>
    <col min="22" max="22" width="14.140625" bestFit="1" customWidth="1"/>
    <col min="23" max="23" width="16.7109375" bestFit="1" customWidth="1"/>
    <col min="24" max="24" width="17.7109375" style="55" bestFit="1" customWidth="1"/>
    <col min="25" max="25" width="10.85546875" bestFit="1" customWidth="1"/>
    <col min="26" max="26" width="10.5703125" bestFit="1" customWidth="1"/>
    <col min="27" max="27" width="13.7109375" bestFit="1" customWidth="1"/>
    <col min="28" max="28" width="10.85546875" hidden="1" customWidth="1"/>
    <col min="29" max="29" width="13.7109375" bestFit="1" customWidth="1"/>
    <col min="32" max="32" width="13.42578125" bestFit="1" customWidth="1"/>
    <col min="34" max="34" width="12.28515625" bestFit="1" customWidth="1"/>
    <col min="257" max="257" width="10.28515625" bestFit="1" customWidth="1"/>
    <col min="258" max="258" width="9.140625" customWidth="1"/>
    <col min="259" max="259" width="11.5703125" customWidth="1"/>
    <col min="260" max="260" width="13.5703125" customWidth="1"/>
    <col min="261" max="261" width="10.28515625" bestFit="1" customWidth="1"/>
    <col min="262" max="262" width="9.5703125" bestFit="1" customWidth="1"/>
    <col min="263" max="263" width="16.42578125" bestFit="1" customWidth="1"/>
    <col min="264" max="264" width="10.28515625" bestFit="1" customWidth="1"/>
    <col min="265" max="265" width="6.85546875" bestFit="1" customWidth="1"/>
    <col min="266" max="266" width="13.7109375" bestFit="1" customWidth="1"/>
    <col min="267" max="267" width="4.42578125" bestFit="1" customWidth="1"/>
    <col min="268" max="268" width="9.5703125" bestFit="1" customWidth="1"/>
    <col min="269" max="269" width="10.5703125" bestFit="1" customWidth="1"/>
    <col min="270" max="270" width="45.7109375" bestFit="1" customWidth="1"/>
    <col min="271" max="271" width="16.5703125" bestFit="1" customWidth="1"/>
    <col min="272" max="272" width="8.7109375" bestFit="1" customWidth="1"/>
    <col min="273" max="276" width="13.85546875" bestFit="1" customWidth="1"/>
    <col min="277" max="277" width="16.85546875" bestFit="1" customWidth="1"/>
    <col min="278" max="278" width="7" bestFit="1" customWidth="1"/>
    <col min="279" max="279" width="9" bestFit="1" customWidth="1"/>
    <col min="280" max="280" width="9.5703125" bestFit="1" customWidth="1"/>
    <col min="281" max="281" width="8.7109375" bestFit="1" customWidth="1"/>
    <col min="282" max="282" width="7.85546875" bestFit="1" customWidth="1"/>
    <col min="283" max="283" width="8.7109375" bestFit="1" customWidth="1"/>
    <col min="284" max="284" width="7" bestFit="1" customWidth="1"/>
    <col min="513" max="513" width="10.28515625" bestFit="1" customWidth="1"/>
    <col min="514" max="514" width="9.140625" customWidth="1"/>
    <col min="515" max="515" width="11.5703125" customWidth="1"/>
    <col min="516" max="516" width="13.5703125" customWidth="1"/>
    <col min="517" max="517" width="10.28515625" bestFit="1" customWidth="1"/>
    <col min="518" max="518" width="9.5703125" bestFit="1" customWidth="1"/>
    <col min="519" max="519" width="16.42578125" bestFit="1" customWidth="1"/>
    <col min="520" max="520" width="10.28515625" bestFit="1" customWidth="1"/>
    <col min="521" max="521" width="6.85546875" bestFit="1" customWidth="1"/>
    <col min="522" max="522" width="13.7109375" bestFit="1" customWidth="1"/>
    <col min="523" max="523" width="4.42578125" bestFit="1" customWidth="1"/>
    <col min="524" max="524" width="9.5703125" bestFit="1" customWidth="1"/>
    <col min="525" max="525" width="10.5703125" bestFit="1" customWidth="1"/>
    <col min="526" max="526" width="45.7109375" bestFit="1" customWidth="1"/>
    <col min="527" max="527" width="16.5703125" bestFit="1" customWidth="1"/>
    <col min="528" max="528" width="8.7109375" bestFit="1" customWidth="1"/>
    <col min="529" max="532" width="13.85546875" bestFit="1" customWidth="1"/>
    <col min="533" max="533" width="16.85546875" bestFit="1" customWidth="1"/>
    <col min="534" max="534" width="7" bestFit="1" customWidth="1"/>
    <col min="535" max="535" width="9" bestFit="1" customWidth="1"/>
    <col min="536" max="536" width="9.5703125" bestFit="1" customWidth="1"/>
    <col min="537" max="537" width="8.7109375" bestFit="1" customWidth="1"/>
    <col min="538" max="538" width="7.85546875" bestFit="1" customWidth="1"/>
    <col min="539" max="539" width="8.7109375" bestFit="1" customWidth="1"/>
    <col min="540" max="540" width="7" bestFit="1" customWidth="1"/>
    <col min="769" max="769" width="10.28515625" bestFit="1" customWidth="1"/>
    <col min="770" max="770" width="9.140625" customWidth="1"/>
    <col min="771" max="771" width="11.5703125" customWidth="1"/>
    <col min="772" max="772" width="13.5703125" customWidth="1"/>
    <col min="773" max="773" width="10.28515625" bestFit="1" customWidth="1"/>
    <col min="774" max="774" width="9.5703125" bestFit="1" customWidth="1"/>
    <col min="775" max="775" width="16.42578125" bestFit="1" customWidth="1"/>
    <col min="776" max="776" width="10.28515625" bestFit="1" customWidth="1"/>
    <col min="777" max="777" width="6.85546875" bestFit="1" customWidth="1"/>
    <col min="778" max="778" width="13.7109375" bestFit="1" customWidth="1"/>
    <col min="779" max="779" width="4.42578125" bestFit="1" customWidth="1"/>
    <col min="780" max="780" width="9.5703125" bestFit="1" customWidth="1"/>
    <col min="781" max="781" width="10.5703125" bestFit="1" customWidth="1"/>
    <col min="782" max="782" width="45.7109375" bestFit="1" customWidth="1"/>
    <col min="783" max="783" width="16.5703125" bestFit="1" customWidth="1"/>
    <col min="784" max="784" width="8.7109375" bestFit="1" customWidth="1"/>
    <col min="785" max="788" width="13.85546875" bestFit="1" customWidth="1"/>
    <col min="789" max="789" width="16.85546875" bestFit="1" customWidth="1"/>
    <col min="790" max="790" width="7" bestFit="1" customWidth="1"/>
    <col min="791" max="791" width="9" bestFit="1" customWidth="1"/>
    <col min="792" max="792" width="9.5703125" bestFit="1" customWidth="1"/>
    <col min="793" max="793" width="8.7109375" bestFit="1" customWidth="1"/>
    <col min="794" max="794" width="7.85546875" bestFit="1" customWidth="1"/>
    <col min="795" max="795" width="8.7109375" bestFit="1" customWidth="1"/>
    <col min="796" max="796" width="7" bestFit="1" customWidth="1"/>
    <col min="1025" max="1025" width="10.28515625" bestFit="1" customWidth="1"/>
    <col min="1026" max="1026" width="9.140625" customWidth="1"/>
    <col min="1027" max="1027" width="11.5703125" customWidth="1"/>
    <col min="1028" max="1028" width="13.5703125" customWidth="1"/>
    <col min="1029" max="1029" width="10.28515625" bestFit="1" customWidth="1"/>
    <col min="1030" max="1030" width="9.5703125" bestFit="1" customWidth="1"/>
    <col min="1031" max="1031" width="16.42578125" bestFit="1" customWidth="1"/>
    <col min="1032" max="1032" width="10.28515625" bestFit="1" customWidth="1"/>
    <col min="1033" max="1033" width="6.85546875" bestFit="1" customWidth="1"/>
    <col min="1034" max="1034" width="13.7109375" bestFit="1" customWidth="1"/>
    <col min="1035" max="1035" width="4.42578125" bestFit="1" customWidth="1"/>
    <col min="1036" max="1036" width="9.5703125" bestFit="1" customWidth="1"/>
    <col min="1037" max="1037" width="10.5703125" bestFit="1" customWidth="1"/>
    <col min="1038" max="1038" width="45.7109375" bestFit="1" customWidth="1"/>
    <col min="1039" max="1039" width="16.5703125" bestFit="1" customWidth="1"/>
    <col min="1040" max="1040" width="8.7109375" bestFit="1" customWidth="1"/>
    <col min="1041" max="1044" width="13.85546875" bestFit="1" customWidth="1"/>
    <col min="1045" max="1045" width="16.85546875" bestFit="1" customWidth="1"/>
    <col min="1046" max="1046" width="7" bestFit="1" customWidth="1"/>
    <col min="1047" max="1047" width="9" bestFit="1" customWidth="1"/>
    <col min="1048" max="1048" width="9.5703125" bestFit="1" customWidth="1"/>
    <col min="1049" max="1049" width="8.7109375" bestFit="1" customWidth="1"/>
    <col min="1050" max="1050" width="7.85546875" bestFit="1" customWidth="1"/>
    <col min="1051" max="1051" width="8.7109375" bestFit="1" customWidth="1"/>
    <col min="1052" max="1052" width="7" bestFit="1" customWidth="1"/>
    <col min="1281" max="1281" width="10.28515625" bestFit="1" customWidth="1"/>
    <col min="1282" max="1282" width="9.140625" customWidth="1"/>
    <col min="1283" max="1283" width="11.5703125" customWidth="1"/>
    <col min="1284" max="1284" width="13.5703125" customWidth="1"/>
    <col min="1285" max="1285" width="10.28515625" bestFit="1" customWidth="1"/>
    <col min="1286" max="1286" width="9.5703125" bestFit="1" customWidth="1"/>
    <col min="1287" max="1287" width="16.42578125" bestFit="1" customWidth="1"/>
    <col min="1288" max="1288" width="10.28515625" bestFit="1" customWidth="1"/>
    <col min="1289" max="1289" width="6.85546875" bestFit="1" customWidth="1"/>
    <col min="1290" max="1290" width="13.7109375" bestFit="1" customWidth="1"/>
    <col min="1291" max="1291" width="4.42578125" bestFit="1" customWidth="1"/>
    <col min="1292" max="1292" width="9.5703125" bestFit="1" customWidth="1"/>
    <col min="1293" max="1293" width="10.5703125" bestFit="1" customWidth="1"/>
    <col min="1294" max="1294" width="45.7109375" bestFit="1" customWidth="1"/>
    <col min="1295" max="1295" width="16.5703125" bestFit="1" customWidth="1"/>
    <col min="1296" max="1296" width="8.7109375" bestFit="1" customWidth="1"/>
    <col min="1297" max="1300" width="13.85546875" bestFit="1" customWidth="1"/>
    <col min="1301" max="1301" width="16.85546875" bestFit="1" customWidth="1"/>
    <col min="1302" max="1302" width="7" bestFit="1" customWidth="1"/>
    <col min="1303" max="1303" width="9" bestFit="1" customWidth="1"/>
    <col min="1304" max="1304" width="9.5703125" bestFit="1" customWidth="1"/>
    <col min="1305" max="1305" width="8.7109375" bestFit="1" customWidth="1"/>
    <col min="1306" max="1306" width="7.85546875" bestFit="1" customWidth="1"/>
    <col min="1307" max="1307" width="8.7109375" bestFit="1" customWidth="1"/>
    <col min="1308" max="1308" width="7" bestFit="1" customWidth="1"/>
    <col min="1537" max="1537" width="10.28515625" bestFit="1" customWidth="1"/>
    <col min="1538" max="1538" width="9.140625" customWidth="1"/>
    <col min="1539" max="1539" width="11.5703125" customWidth="1"/>
    <col min="1540" max="1540" width="13.5703125" customWidth="1"/>
    <col min="1541" max="1541" width="10.28515625" bestFit="1" customWidth="1"/>
    <col min="1542" max="1542" width="9.5703125" bestFit="1" customWidth="1"/>
    <col min="1543" max="1543" width="16.42578125" bestFit="1" customWidth="1"/>
    <col min="1544" max="1544" width="10.28515625" bestFit="1" customWidth="1"/>
    <col min="1545" max="1545" width="6.85546875" bestFit="1" customWidth="1"/>
    <col min="1546" max="1546" width="13.7109375" bestFit="1" customWidth="1"/>
    <col min="1547" max="1547" width="4.42578125" bestFit="1" customWidth="1"/>
    <col min="1548" max="1548" width="9.5703125" bestFit="1" customWidth="1"/>
    <col min="1549" max="1549" width="10.5703125" bestFit="1" customWidth="1"/>
    <col min="1550" max="1550" width="45.7109375" bestFit="1" customWidth="1"/>
    <col min="1551" max="1551" width="16.5703125" bestFit="1" customWidth="1"/>
    <col min="1552" max="1552" width="8.7109375" bestFit="1" customWidth="1"/>
    <col min="1553" max="1556" width="13.85546875" bestFit="1" customWidth="1"/>
    <col min="1557" max="1557" width="16.85546875" bestFit="1" customWidth="1"/>
    <col min="1558" max="1558" width="7" bestFit="1" customWidth="1"/>
    <col min="1559" max="1559" width="9" bestFit="1" customWidth="1"/>
    <col min="1560" max="1560" width="9.5703125" bestFit="1" customWidth="1"/>
    <col min="1561" max="1561" width="8.7109375" bestFit="1" customWidth="1"/>
    <col min="1562" max="1562" width="7.85546875" bestFit="1" customWidth="1"/>
    <col min="1563" max="1563" width="8.7109375" bestFit="1" customWidth="1"/>
    <col min="1564" max="1564" width="7" bestFit="1" customWidth="1"/>
    <col min="1793" max="1793" width="10.28515625" bestFit="1" customWidth="1"/>
    <col min="1794" max="1794" width="9.140625" customWidth="1"/>
    <col min="1795" max="1795" width="11.5703125" customWidth="1"/>
    <col min="1796" max="1796" width="13.5703125" customWidth="1"/>
    <col min="1797" max="1797" width="10.28515625" bestFit="1" customWidth="1"/>
    <col min="1798" max="1798" width="9.5703125" bestFit="1" customWidth="1"/>
    <col min="1799" max="1799" width="16.42578125" bestFit="1" customWidth="1"/>
    <col min="1800" max="1800" width="10.28515625" bestFit="1" customWidth="1"/>
    <col min="1801" max="1801" width="6.85546875" bestFit="1" customWidth="1"/>
    <col min="1802" max="1802" width="13.7109375" bestFit="1" customWidth="1"/>
    <col min="1803" max="1803" width="4.42578125" bestFit="1" customWidth="1"/>
    <col min="1804" max="1804" width="9.5703125" bestFit="1" customWidth="1"/>
    <col min="1805" max="1805" width="10.5703125" bestFit="1" customWidth="1"/>
    <col min="1806" max="1806" width="45.7109375" bestFit="1" customWidth="1"/>
    <col min="1807" max="1807" width="16.5703125" bestFit="1" customWidth="1"/>
    <col min="1808" max="1808" width="8.7109375" bestFit="1" customWidth="1"/>
    <col min="1809" max="1812" width="13.85546875" bestFit="1" customWidth="1"/>
    <col min="1813" max="1813" width="16.85546875" bestFit="1" customWidth="1"/>
    <col min="1814" max="1814" width="7" bestFit="1" customWidth="1"/>
    <col min="1815" max="1815" width="9" bestFit="1" customWidth="1"/>
    <col min="1816" max="1816" width="9.5703125" bestFit="1" customWidth="1"/>
    <col min="1817" max="1817" width="8.7109375" bestFit="1" customWidth="1"/>
    <col min="1818" max="1818" width="7.85546875" bestFit="1" customWidth="1"/>
    <col min="1819" max="1819" width="8.7109375" bestFit="1" customWidth="1"/>
    <col min="1820" max="1820" width="7" bestFit="1" customWidth="1"/>
    <col min="2049" max="2049" width="10.28515625" bestFit="1" customWidth="1"/>
    <col min="2050" max="2050" width="9.140625" customWidth="1"/>
    <col min="2051" max="2051" width="11.5703125" customWidth="1"/>
    <col min="2052" max="2052" width="13.5703125" customWidth="1"/>
    <col min="2053" max="2053" width="10.28515625" bestFit="1" customWidth="1"/>
    <col min="2054" max="2054" width="9.5703125" bestFit="1" customWidth="1"/>
    <col min="2055" max="2055" width="16.42578125" bestFit="1" customWidth="1"/>
    <col min="2056" max="2056" width="10.28515625" bestFit="1" customWidth="1"/>
    <col min="2057" max="2057" width="6.85546875" bestFit="1" customWidth="1"/>
    <col min="2058" max="2058" width="13.7109375" bestFit="1" customWidth="1"/>
    <col min="2059" max="2059" width="4.42578125" bestFit="1" customWidth="1"/>
    <col min="2060" max="2060" width="9.5703125" bestFit="1" customWidth="1"/>
    <col min="2061" max="2061" width="10.5703125" bestFit="1" customWidth="1"/>
    <col min="2062" max="2062" width="45.7109375" bestFit="1" customWidth="1"/>
    <col min="2063" max="2063" width="16.5703125" bestFit="1" customWidth="1"/>
    <col min="2064" max="2064" width="8.7109375" bestFit="1" customWidth="1"/>
    <col min="2065" max="2068" width="13.85546875" bestFit="1" customWidth="1"/>
    <col min="2069" max="2069" width="16.85546875" bestFit="1" customWidth="1"/>
    <col min="2070" max="2070" width="7" bestFit="1" customWidth="1"/>
    <col min="2071" max="2071" width="9" bestFit="1" customWidth="1"/>
    <col min="2072" max="2072" width="9.5703125" bestFit="1" customWidth="1"/>
    <col min="2073" max="2073" width="8.7109375" bestFit="1" customWidth="1"/>
    <col min="2074" max="2074" width="7.85546875" bestFit="1" customWidth="1"/>
    <col min="2075" max="2075" width="8.7109375" bestFit="1" customWidth="1"/>
    <col min="2076" max="2076" width="7" bestFit="1" customWidth="1"/>
    <col min="2305" max="2305" width="10.28515625" bestFit="1" customWidth="1"/>
    <col min="2306" max="2306" width="9.140625" customWidth="1"/>
    <col min="2307" max="2307" width="11.5703125" customWidth="1"/>
    <col min="2308" max="2308" width="13.5703125" customWidth="1"/>
    <col min="2309" max="2309" width="10.28515625" bestFit="1" customWidth="1"/>
    <col min="2310" max="2310" width="9.5703125" bestFit="1" customWidth="1"/>
    <col min="2311" max="2311" width="16.42578125" bestFit="1" customWidth="1"/>
    <col min="2312" max="2312" width="10.28515625" bestFit="1" customWidth="1"/>
    <col min="2313" max="2313" width="6.85546875" bestFit="1" customWidth="1"/>
    <col min="2314" max="2314" width="13.7109375" bestFit="1" customWidth="1"/>
    <col min="2315" max="2315" width="4.42578125" bestFit="1" customWidth="1"/>
    <col min="2316" max="2316" width="9.5703125" bestFit="1" customWidth="1"/>
    <col min="2317" max="2317" width="10.5703125" bestFit="1" customWidth="1"/>
    <col min="2318" max="2318" width="45.7109375" bestFit="1" customWidth="1"/>
    <col min="2319" max="2319" width="16.5703125" bestFit="1" customWidth="1"/>
    <col min="2320" max="2320" width="8.7109375" bestFit="1" customWidth="1"/>
    <col min="2321" max="2324" width="13.85546875" bestFit="1" customWidth="1"/>
    <col min="2325" max="2325" width="16.85546875" bestFit="1" customWidth="1"/>
    <col min="2326" max="2326" width="7" bestFit="1" customWidth="1"/>
    <col min="2327" max="2327" width="9" bestFit="1" customWidth="1"/>
    <col min="2328" max="2328" width="9.5703125" bestFit="1" customWidth="1"/>
    <col min="2329" max="2329" width="8.7109375" bestFit="1" customWidth="1"/>
    <col min="2330" max="2330" width="7.85546875" bestFit="1" customWidth="1"/>
    <col min="2331" max="2331" width="8.7109375" bestFit="1" customWidth="1"/>
    <col min="2332" max="2332" width="7" bestFit="1" customWidth="1"/>
    <col min="2561" max="2561" width="10.28515625" bestFit="1" customWidth="1"/>
    <col min="2562" max="2562" width="9.140625" customWidth="1"/>
    <col min="2563" max="2563" width="11.5703125" customWidth="1"/>
    <col min="2564" max="2564" width="13.5703125" customWidth="1"/>
    <col min="2565" max="2565" width="10.28515625" bestFit="1" customWidth="1"/>
    <col min="2566" max="2566" width="9.5703125" bestFit="1" customWidth="1"/>
    <col min="2567" max="2567" width="16.42578125" bestFit="1" customWidth="1"/>
    <col min="2568" max="2568" width="10.28515625" bestFit="1" customWidth="1"/>
    <col min="2569" max="2569" width="6.85546875" bestFit="1" customWidth="1"/>
    <col min="2570" max="2570" width="13.7109375" bestFit="1" customWidth="1"/>
    <col min="2571" max="2571" width="4.42578125" bestFit="1" customWidth="1"/>
    <col min="2572" max="2572" width="9.5703125" bestFit="1" customWidth="1"/>
    <col min="2573" max="2573" width="10.5703125" bestFit="1" customWidth="1"/>
    <col min="2574" max="2574" width="45.7109375" bestFit="1" customWidth="1"/>
    <col min="2575" max="2575" width="16.5703125" bestFit="1" customWidth="1"/>
    <col min="2576" max="2576" width="8.7109375" bestFit="1" customWidth="1"/>
    <col min="2577" max="2580" width="13.85546875" bestFit="1" customWidth="1"/>
    <col min="2581" max="2581" width="16.85546875" bestFit="1" customWidth="1"/>
    <col min="2582" max="2582" width="7" bestFit="1" customWidth="1"/>
    <col min="2583" max="2583" width="9" bestFit="1" customWidth="1"/>
    <col min="2584" max="2584" width="9.5703125" bestFit="1" customWidth="1"/>
    <col min="2585" max="2585" width="8.7109375" bestFit="1" customWidth="1"/>
    <col min="2586" max="2586" width="7.85546875" bestFit="1" customWidth="1"/>
    <col min="2587" max="2587" width="8.7109375" bestFit="1" customWidth="1"/>
    <col min="2588" max="2588" width="7" bestFit="1" customWidth="1"/>
    <col min="2817" max="2817" width="10.28515625" bestFit="1" customWidth="1"/>
    <col min="2818" max="2818" width="9.140625" customWidth="1"/>
    <col min="2819" max="2819" width="11.5703125" customWidth="1"/>
    <col min="2820" max="2820" width="13.5703125" customWidth="1"/>
    <col min="2821" max="2821" width="10.28515625" bestFit="1" customWidth="1"/>
    <col min="2822" max="2822" width="9.5703125" bestFit="1" customWidth="1"/>
    <col min="2823" max="2823" width="16.42578125" bestFit="1" customWidth="1"/>
    <col min="2824" max="2824" width="10.28515625" bestFit="1" customWidth="1"/>
    <col min="2825" max="2825" width="6.85546875" bestFit="1" customWidth="1"/>
    <col min="2826" max="2826" width="13.7109375" bestFit="1" customWidth="1"/>
    <col min="2827" max="2827" width="4.42578125" bestFit="1" customWidth="1"/>
    <col min="2828" max="2828" width="9.5703125" bestFit="1" customWidth="1"/>
    <col min="2829" max="2829" width="10.5703125" bestFit="1" customWidth="1"/>
    <col min="2830" max="2830" width="45.7109375" bestFit="1" customWidth="1"/>
    <col min="2831" max="2831" width="16.5703125" bestFit="1" customWidth="1"/>
    <col min="2832" max="2832" width="8.7109375" bestFit="1" customWidth="1"/>
    <col min="2833" max="2836" width="13.85546875" bestFit="1" customWidth="1"/>
    <col min="2837" max="2837" width="16.85546875" bestFit="1" customWidth="1"/>
    <col min="2838" max="2838" width="7" bestFit="1" customWidth="1"/>
    <col min="2839" max="2839" width="9" bestFit="1" customWidth="1"/>
    <col min="2840" max="2840" width="9.5703125" bestFit="1" customWidth="1"/>
    <col min="2841" max="2841" width="8.7109375" bestFit="1" customWidth="1"/>
    <col min="2842" max="2842" width="7.85546875" bestFit="1" customWidth="1"/>
    <col min="2843" max="2843" width="8.7109375" bestFit="1" customWidth="1"/>
    <col min="2844" max="2844" width="7" bestFit="1" customWidth="1"/>
    <col min="3073" max="3073" width="10.28515625" bestFit="1" customWidth="1"/>
    <col min="3074" max="3074" width="9.140625" customWidth="1"/>
    <col min="3075" max="3075" width="11.5703125" customWidth="1"/>
    <col min="3076" max="3076" width="13.5703125" customWidth="1"/>
    <col min="3077" max="3077" width="10.28515625" bestFit="1" customWidth="1"/>
    <col min="3078" max="3078" width="9.5703125" bestFit="1" customWidth="1"/>
    <col min="3079" max="3079" width="16.42578125" bestFit="1" customWidth="1"/>
    <col min="3080" max="3080" width="10.28515625" bestFit="1" customWidth="1"/>
    <col min="3081" max="3081" width="6.85546875" bestFit="1" customWidth="1"/>
    <col min="3082" max="3082" width="13.7109375" bestFit="1" customWidth="1"/>
    <col min="3083" max="3083" width="4.42578125" bestFit="1" customWidth="1"/>
    <col min="3084" max="3084" width="9.5703125" bestFit="1" customWidth="1"/>
    <col min="3085" max="3085" width="10.5703125" bestFit="1" customWidth="1"/>
    <col min="3086" max="3086" width="45.7109375" bestFit="1" customWidth="1"/>
    <col min="3087" max="3087" width="16.5703125" bestFit="1" customWidth="1"/>
    <col min="3088" max="3088" width="8.7109375" bestFit="1" customWidth="1"/>
    <col min="3089" max="3092" width="13.85546875" bestFit="1" customWidth="1"/>
    <col min="3093" max="3093" width="16.85546875" bestFit="1" customWidth="1"/>
    <col min="3094" max="3094" width="7" bestFit="1" customWidth="1"/>
    <col min="3095" max="3095" width="9" bestFit="1" customWidth="1"/>
    <col min="3096" max="3096" width="9.5703125" bestFit="1" customWidth="1"/>
    <col min="3097" max="3097" width="8.7109375" bestFit="1" customWidth="1"/>
    <col min="3098" max="3098" width="7.85546875" bestFit="1" customWidth="1"/>
    <col min="3099" max="3099" width="8.7109375" bestFit="1" customWidth="1"/>
    <col min="3100" max="3100" width="7" bestFit="1" customWidth="1"/>
    <col min="3329" max="3329" width="10.28515625" bestFit="1" customWidth="1"/>
    <col min="3330" max="3330" width="9.140625" customWidth="1"/>
    <col min="3331" max="3331" width="11.5703125" customWidth="1"/>
    <col min="3332" max="3332" width="13.5703125" customWidth="1"/>
    <col min="3333" max="3333" width="10.28515625" bestFit="1" customWidth="1"/>
    <col min="3334" max="3334" width="9.5703125" bestFit="1" customWidth="1"/>
    <col min="3335" max="3335" width="16.42578125" bestFit="1" customWidth="1"/>
    <col min="3336" max="3336" width="10.28515625" bestFit="1" customWidth="1"/>
    <col min="3337" max="3337" width="6.85546875" bestFit="1" customWidth="1"/>
    <col min="3338" max="3338" width="13.7109375" bestFit="1" customWidth="1"/>
    <col min="3339" max="3339" width="4.42578125" bestFit="1" customWidth="1"/>
    <col min="3340" max="3340" width="9.5703125" bestFit="1" customWidth="1"/>
    <col min="3341" max="3341" width="10.5703125" bestFit="1" customWidth="1"/>
    <col min="3342" max="3342" width="45.7109375" bestFit="1" customWidth="1"/>
    <col min="3343" max="3343" width="16.5703125" bestFit="1" customWidth="1"/>
    <col min="3344" max="3344" width="8.7109375" bestFit="1" customWidth="1"/>
    <col min="3345" max="3348" width="13.85546875" bestFit="1" customWidth="1"/>
    <col min="3349" max="3349" width="16.85546875" bestFit="1" customWidth="1"/>
    <col min="3350" max="3350" width="7" bestFit="1" customWidth="1"/>
    <col min="3351" max="3351" width="9" bestFit="1" customWidth="1"/>
    <col min="3352" max="3352" width="9.5703125" bestFit="1" customWidth="1"/>
    <col min="3353" max="3353" width="8.7109375" bestFit="1" customWidth="1"/>
    <col min="3354" max="3354" width="7.85546875" bestFit="1" customWidth="1"/>
    <col min="3355" max="3355" width="8.7109375" bestFit="1" customWidth="1"/>
    <col min="3356" max="3356" width="7" bestFit="1" customWidth="1"/>
    <col min="3585" max="3585" width="10.28515625" bestFit="1" customWidth="1"/>
    <col min="3586" max="3586" width="9.140625" customWidth="1"/>
    <col min="3587" max="3587" width="11.5703125" customWidth="1"/>
    <col min="3588" max="3588" width="13.5703125" customWidth="1"/>
    <col min="3589" max="3589" width="10.28515625" bestFit="1" customWidth="1"/>
    <col min="3590" max="3590" width="9.5703125" bestFit="1" customWidth="1"/>
    <col min="3591" max="3591" width="16.42578125" bestFit="1" customWidth="1"/>
    <col min="3592" max="3592" width="10.28515625" bestFit="1" customWidth="1"/>
    <col min="3593" max="3593" width="6.85546875" bestFit="1" customWidth="1"/>
    <col min="3594" max="3594" width="13.7109375" bestFit="1" customWidth="1"/>
    <col min="3595" max="3595" width="4.42578125" bestFit="1" customWidth="1"/>
    <col min="3596" max="3596" width="9.5703125" bestFit="1" customWidth="1"/>
    <col min="3597" max="3597" width="10.5703125" bestFit="1" customWidth="1"/>
    <col min="3598" max="3598" width="45.7109375" bestFit="1" customWidth="1"/>
    <col min="3599" max="3599" width="16.5703125" bestFit="1" customWidth="1"/>
    <col min="3600" max="3600" width="8.7109375" bestFit="1" customWidth="1"/>
    <col min="3601" max="3604" width="13.85546875" bestFit="1" customWidth="1"/>
    <col min="3605" max="3605" width="16.85546875" bestFit="1" customWidth="1"/>
    <col min="3606" max="3606" width="7" bestFit="1" customWidth="1"/>
    <col min="3607" max="3607" width="9" bestFit="1" customWidth="1"/>
    <col min="3608" max="3608" width="9.5703125" bestFit="1" customWidth="1"/>
    <col min="3609" max="3609" width="8.7109375" bestFit="1" customWidth="1"/>
    <col min="3610" max="3610" width="7.85546875" bestFit="1" customWidth="1"/>
    <col min="3611" max="3611" width="8.7109375" bestFit="1" customWidth="1"/>
    <col min="3612" max="3612" width="7" bestFit="1" customWidth="1"/>
    <col min="3841" max="3841" width="10.28515625" bestFit="1" customWidth="1"/>
    <col min="3842" max="3842" width="9.140625" customWidth="1"/>
    <col min="3843" max="3843" width="11.5703125" customWidth="1"/>
    <col min="3844" max="3844" width="13.5703125" customWidth="1"/>
    <col min="3845" max="3845" width="10.28515625" bestFit="1" customWidth="1"/>
    <col min="3846" max="3846" width="9.5703125" bestFit="1" customWidth="1"/>
    <col min="3847" max="3847" width="16.42578125" bestFit="1" customWidth="1"/>
    <col min="3848" max="3848" width="10.28515625" bestFit="1" customWidth="1"/>
    <col min="3849" max="3849" width="6.85546875" bestFit="1" customWidth="1"/>
    <col min="3850" max="3850" width="13.7109375" bestFit="1" customWidth="1"/>
    <col min="3851" max="3851" width="4.42578125" bestFit="1" customWidth="1"/>
    <col min="3852" max="3852" width="9.5703125" bestFit="1" customWidth="1"/>
    <col min="3853" max="3853" width="10.5703125" bestFit="1" customWidth="1"/>
    <col min="3854" max="3854" width="45.7109375" bestFit="1" customWidth="1"/>
    <col min="3855" max="3855" width="16.5703125" bestFit="1" customWidth="1"/>
    <col min="3856" max="3856" width="8.7109375" bestFit="1" customWidth="1"/>
    <col min="3857" max="3860" width="13.85546875" bestFit="1" customWidth="1"/>
    <col min="3861" max="3861" width="16.85546875" bestFit="1" customWidth="1"/>
    <col min="3862" max="3862" width="7" bestFit="1" customWidth="1"/>
    <col min="3863" max="3863" width="9" bestFit="1" customWidth="1"/>
    <col min="3864" max="3864" width="9.5703125" bestFit="1" customWidth="1"/>
    <col min="3865" max="3865" width="8.7109375" bestFit="1" customWidth="1"/>
    <col min="3866" max="3866" width="7.85546875" bestFit="1" customWidth="1"/>
    <col min="3867" max="3867" width="8.7109375" bestFit="1" customWidth="1"/>
    <col min="3868" max="3868" width="7" bestFit="1" customWidth="1"/>
    <col min="4097" max="4097" width="10.28515625" bestFit="1" customWidth="1"/>
    <col min="4098" max="4098" width="9.140625" customWidth="1"/>
    <col min="4099" max="4099" width="11.5703125" customWidth="1"/>
    <col min="4100" max="4100" width="13.5703125" customWidth="1"/>
    <col min="4101" max="4101" width="10.28515625" bestFit="1" customWidth="1"/>
    <col min="4102" max="4102" width="9.5703125" bestFit="1" customWidth="1"/>
    <col min="4103" max="4103" width="16.42578125" bestFit="1" customWidth="1"/>
    <col min="4104" max="4104" width="10.28515625" bestFit="1" customWidth="1"/>
    <col min="4105" max="4105" width="6.85546875" bestFit="1" customWidth="1"/>
    <col min="4106" max="4106" width="13.7109375" bestFit="1" customWidth="1"/>
    <col min="4107" max="4107" width="4.42578125" bestFit="1" customWidth="1"/>
    <col min="4108" max="4108" width="9.5703125" bestFit="1" customWidth="1"/>
    <col min="4109" max="4109" width="10.5703125" bestFit="1" customWidth="1"/>
    <col min="4110" max="4110" width="45.7109375" bestFit="1" customWidth="1"/>
    <col min="4111" max="4111" width="16.5703125" bestFit="1" customWidth="1"/>
    <col min="4112" max="4112" width="8.7109375" bestFit="1" customWidth="1"/>
    <col min="4113" max="4116" width="13.85546875" bestFit="1" customWidth="1"/>
    <col min="4117" max="4117" width="16.85546875" bestFit="1" customWidth="1"/>
    <col min="4118" max="4118" width="7" bestFit="1" customWidth="1"/>
    <col min="4119" max="4119" width="9" bestFit="1" customWidth="1"/>
    <col min="4120" max="4120" width="9.5703125" bestFit="1" customWidth="1"/>
    <col min="4121" max="4121" width="8.7109375" bestFit="1" customWidth="1"/>
    <col min="4122" max="4122" width="7.85546875" bestFit="1" customWidth="1"/>
    <col min="4123" max="4123" width="8.7109375" bestFit="1" customWidth="1"/>
    <col min="4124" max="4124" width="7" bestFit="1" customWidth="1"/>
    <col min="4353" max="4353" width="10.28515625" bestFit="1" customWidth="1"/>
    <col min="4354" max="4354" width="9.140625" customWidth="1"/>
    <col min="4355" max="4355" width="11.5703125" customWidth="1"/>
    <col min="4356" max="4356" width="13.5703125" customWidth="1"/>
    <col min="4357" max="4357" width="10.28515625" bestFit="1" customWidth="1"/>
    <col min="4358" max="4358" width="9.5703125" bestFit="1" customWidth="1"/>
    <col min="4359" max="4359" width="16.42578125" bestFit="1" customWidth="1"/>
    <col min="4360" max="4360" width="10.28515625" bestFit="1" customWidth="1"/>
    <col min="4361" max="4361" width="6.85546875" bestFit="1" customWidth="1"/>
    <col min="4362" max="4362" width="13.7109375" bestFit="1" customWidth="1"/>
    <col min="4363" max="4363" width="4.42578125" bestFit="1" customWidth="1"/>
    <col min="4364" max="4364" width="9.5703125" bestFit="1" customWidth="1"/>
    <col min="4365" max="4365" width="10.5703125" bestFit="1" customWidth="1"/>
    <col min="4366" max="4366" width="45.7109375" bestFit="1" customWidth="1"/>
    <col min="4367" max="4367" width="16.5703125" bestFit="1" customWidth="1"/>
    <col min="4368" max="4368" width="8.7109375" bestFit="1" customWidth="1"/>
    <col min="4369" max="4372" width="13.85546875" bestFit="1" customWidth="1"/>
    <col min="4373" max="4373" width="16.85546875" bestFit="1" customWidth="1"/>
    <col min="4374" max="4374" width="7" bestFit="1" customWidth="1"/>
    <col min="4375" max="4375" width="9" bestFit="1" customWidth="1"/>
    <col min="4376" max="4376" width="9.5703125" bestFit="1" customWidth="1"/>
    <col min="4377" max="4377" width="8.7109375" bestFit="1" customWidth="1"/>
    <col min="4378" max="4378" width="7.85546875" bestFit="1" customWidth="1"/>
    <col min="4379" max="4379" width="8.7109375" bestFit="1" customWidth="1"/>
    <col min="4380" max="4380" width="7" bestFit="1" customWidth="1"/>
    <col min="4609" max="4609" width="10.28515625" bestFit="1" customWidth="1"/>
    <col min="4610" max="4610" width="9.140625" customWidth="1"/>
    <col min="4611" max="4611" width="11.5703125" customWidth="1"/>
    <col min="4612" max="4612" width="13.5703125" customWidth="1"/>
    <col min="4613" max="4613" width="10.28515625" bestFit="1" customWidth="1"/>
    <col min="4614" max="4614" width="9.5703125" bestFit="1" customWidth="1"/>
    <col min="4615" max="4615" width="16.42578125" bestFit="1" customWidth="1"/>
    <col min="4616" max="4616" width="10.28515625" bestFit="1" customWidth="1"/>
    <col min="4617" max="4617" width="6.85546875" bestFit="1" customWidth="1"/>
    <col min="4618" max="4618" width="13.7109375" bestFit="1" customWidth="1"/>
    <col min="4619" max="4619" width="4.42578125" bestFit="1" customWidth="1"/>
    <col min="4620" max="4620" width="9.5703125" bestFit="1" customWidth="1"/>
    <col min="4621" max="4621" width="10.5703125" bestFit="1" customWidth="1"/>
    <col min="4622" max="4622" width="45.7109375" bestFit="1" customWidth="1"/>
    <col min="4623" max="4623" width="16.5703125" bestFit="1" customWidth="1"/>
    <col min="4624" max="4624" width="8.7109375" bestFit="1" customWidth="1"/>
    <col min="4625" max="4628" width="13.85546875" bestFit="1" customWidth="1"/>
    <col min="4629" max="4629" width="16.85546875" bestFit="1" customWidth="1"/>
    <col min="4630" max="4630" width="7" bestFit="1" customWidth="1"/>
    <col min="4631" max="4631" width="9" bestFit="1" customWidth="1"/>
    <col min="4632" max="4632" width="9.5703125" bestFit="1" customWidth="1"/>
    <col min="4633" max="4633" width="8.7109375" bestFit="1" customWidth="1"/>
    <col min="4634" max="4634" width="7.85546875" bestFit="1" customWidth="1"/>
    <col min="4635" max="4635" width="8.7109375" bestFit="1" customWidth="1"/>
    <col min="4636" max="4636" width="7" bestFit="1" customWidth="1"/>
    <col min="4865" max="4865" width="10.28515625" bestFit="1" customWidth="1"/>
    <col min="4866" max="4866" width="9.140625" customWidth="1"/>
    <col min="4867" max="4867" width="11.5703125" customWidth="1"/>
    <col min="4868" max="4868" width="13.5703125" customWidth="1"/>
    <col min="4869" max="4869" width="10.28515625" bestFit="1" customWidth="1"/>
    <col min="4870" max="4870" width="9.5703125" bestFit="1" customWidth="1"/>
    <col min="4871" max="4871" width="16.42578125" bestFit="1" customWidth="1"/>
    <col min="4872" max="4872" width="10.28515625" bestFit="1" customWidth="1"/>
    <col min="4873" max="4873" width="6.85546875" bestFit="1" customWidth="1"/>
    <col min="4874" max="4874" width="13.7109375" bestFit="1" customWidth="1"/>
    <col min="4875" max="4875" width="4.42578125" bestFit="1" customWidth="1"/>
    <col min="4876" max="4876" width="9.5703125" bestFit="1" customWidth="1"/>
    <col min="4877" max="4877" width="10.5703125" bestFit="1" customWidth="1"/>
    <col min="4878" max="4878" width="45.7109375" bestFit="1" customWidth="1"/>
    <col min="4879" max="4879" width="16.5703125" bestFit="1" customWidth="1"/>
    <col min="4880" max="4880" width="8.7109375" bestFit="1" customWidth="1"/>
    <col min="4881" max="4884" width="13.85546875" bestFit="1" customWidth="1"/>
    <col min="4885" max="4885" width="16.85546875" bestFit="1" customWidth="1"/>
    <col min="4886" max="4886" width="7" bestFit="1" customWidth="1"/>
    <col min="4887" max="4887" width="9" bestFit="1" customWidth="1"/>
    <col min="4888" max="4888" width="9.5703125" bestFit="1" customWidth="1"/>
    <col min="4889" max="4889" width="8.7109375" bestFit="1" customWidth="1"/>
    <col min="4890" max="4890" width="7.85546875" bestFit="1" customWidth="1"/>
    <col min="4891" max="4891" width="8.7109375" bestFit="1" customWidth="1"/>
    <col min="4892" max="4892" width="7" bestFit="1" customWidth="1"/>
    <col min="5121" max="5121" width="10.28515625" bestFit="1" customWidth="1"/>
    <col min="5122" max="5122" width="9.140625" customWidth="1"/>
    <col min="5123" max="5123" width="11.5703125" customWidth="1"/>
    <col min="5124" max="5124" width="13.5703125" customWidth="1"/>
    <col min="5125" max="5125" width="10.28515625" bestFit="1" customWidth="1"/>
    <col min="5126" max="5126" width="9.5703125" bestFit="1" customWidth="1"/>
    <col min="5127" max="5127" width="16.42578125" bestFit="1" customWidth="1"/>
    <col min="5128" max="5128" width="10.28515625" bestFit="1" customWidth="1"/>
    <col min="5129" max="5129" width="6.85546875" bestFit="1" customWidth="1"/>
    <col min="5130" max="5130" width="13.7109375" bestFit="1" customWidth="1"/>
    <col min="5131" max="5131" width="4.42578125" bestFit="1" customWidth="1"/>
    <col min="5132" max="5132" width="9.5703125" bestFit="1" customWidth="1"/>
    <col min="5133" max="5133" width="10.5703125" bestFit="1" customWidth="1"/>
    <col min="5134" max="5134" width="45.7109375" bestFit="1" customWidth="1"/>
    <col min="5135" max="5135" width="16.5703125" bestFit="1" customWidth="1"/>
    <col min="5136" max="5136" width="8.7109375" bestFit="1" customWidth="1"/>
    <col min="5137" max="5140" width="13.85546875" bestFit="1" customWidth="1"/>
    <col min="5141" max="5141" width="16.85546875" bestFit="1" customWidth="1"/>
    <col min="5142" max="5142" width="7" bestFit="1" customWidth="1"/>
    <col min="5143" max="5143" width="9" bestFit="1" customWidth="1"/>
    <col min="5144" max="5144" width="9.5703125" bestFit="1" customWidth="1"/>
    <col min="5145" max="5145" width="8.7109375" bestFit="1" customWidth="1"/>
    <col min="5146" max="5146" width="7.85546875" bestFit="1" customWidth="1"/>
    <col min="5147" max="5147" width="8.7109375" bestFit="1" customWidth="1"/>
    <col min="5148" max="5148" width="7" bestFit="1" customWidth="1"/>
    <col min="5377" max="5377" width="10.28515625" bestFit="1" customWidth="1"/>
    <col min="5378" max="5378" width="9.140625" customWidth="1"/>
    <col min="5379" max="5379" width="11.5703125" customWidth="1"/>
    <col min="5380" max="5380" width="13.5703125" customWidth="1"/>
    <col min="5381" max="5381" width="10.28515625" bestFit="1" customWidth="1"/>
    <col min="5382" max="5382" width="9.5703125" bestFit="1" customWidth="1"/>
    <col min="5383" max="5383" width="16.42578125" bestFit="1" customWidth="1"/>
    <col min="5384" max="5384" width="10.28515625" bestFit="1" customWidth="1"/>
    <col min="5385" max="5385" width="6.85546875" bestFit="1" customWidth="1"/>
    <col min="5386" max="5386" width="13.7109375" bestFit="1" customWidth="1"/>
    <col min="5387" max="5387" width="4.42578125" bestFit="1" customWidth="1"/>
    <col min="5388" max="5388" width="9.5703125" bestFit="1" customWidth="1"/>
    <col min="5389" max="5389" width="10.5703125" bestFit="1" customWidth="1"/>
    <col min="5390" max="5390" width="45.7109375" bestFit="1" customWidth="1"/>
    <col min="5391" max="5391" width="16.5703125" bestFit="1" customWidth="1"/>
    <col min="5392" max="5392" width="8.7109375" bestFit="1" customWidth="1"/>
    <col min="5393" max="5396" width="13.85546875" bestFit="1" customWidth="1"/>
    <col min="5397" max="5397" width="16.85546875" bestFit="1" customWidth="1"/>
    <col min="5398" max="5398" width="7" bestFit="1" customWidth="1"/>
    <col min="5399" max="5399" width="9" bestFit="1" customWidth="1"/>
    <col min="5400" max="5400" width="9.5703125" bestFit="1" customWidth="1"/>
    <col min="5401" max="5401" width="8.7109375" bestFit="1" customWidth="1"/>
    <col min="5402" max="5402" width="7.85546875" bestFit="1" customWidth="1"/>
    <col min="5403" max="5403" width="8.7109375" bestFit="1" customWidth="1"/>
    <col min="5404" max="5404" width="7" bestFit="1" customWidth="1"/>
    <col min="5633" max="5633" width="10.28515625" bestFit="1" customWidth="1"/>
    <col min="5634" max="5634" width="9.140625" customWidth="1"/>
    <col min="5635" max="5635" width="11.5703125" customWidth="1"/>
    <col min="5636" max="5636" width="13.5703125" customWidth="1"/>
    <col min="5637" max="5637" width="10.28515625" bestFit="1" customWidth="1"/>
    <col min="5638" max="5638" width="9.5703125" bestFit="1" customWidth="1"/>
    <col min="5639" max="5639" width="16.42578125" bestFit="1" customWidth="1"/>
    <col min="5640" max="5640" width="10.28515625" bestFit="1" customWidth="1"/>
    <col min="5641" max="5641" width="6.85546875" bestFit="1" customWidth="1"/>
    <col min="5642" max="5642" width="13.7109375" bestFit="1" customWidth="1"/>
    <col min="5643" max="5643" width="4.42578125" bestFit="1" customWidth="1"/>
    <col min="5644" max="5644" width="9.5703125" bestFit="1" customWidth="1"/>
    <col min="5645" max="5645" width="10.5703125" bestFit="1" customWidth="1"/>
    <col min="5646" max="5646" width="45.7109375" bestFit="1" customWidth="1"/>
    <col min="5647" max="5647" width="16.5703125" bestFit="1" customWidth="1"/>
    <col min="5648" max="5648" width="8.7109375" bestFit="1" customWidth="1"/>
    <col min="5649" max="5652" width="13.85546875" bestFit="1" customWidth="1"/>
    <col min="5653" max="5653" width="16.85546875" bestFit="1" customWidth="1"/>
    <col min="5654" max="5654" width="7" bestFit="1" customWidth="1"/>
    <col min="5655" max="5655" width="9" bestFit="1" customWidth="1"/>
    <col min="5656" max="5656" width="9.5703125" bestFit="1" customWidth="1"/>
    <col min="5657" max="5657" width="8.7109375" bestFit="1" customWidth="1"/>
    <col min="5658" max="5658" width="7.85546875" bestFit="1" customWidth="1"/>
    <col min="5659" max="5659" width="8.7109375" bestFit="1" customWidth="1"/>
    <col min="5660" max="5660" width="7" bestFit="1" customWidth="1"/>
    <col min="5889" max="5889" width="10.28515625" bestFit="1" customWidth="1"/>
    <col min="5890" max="5890" width="9.140625" customWidth="1"/>
    <col min="5891" max="5891" width="11.5703125" customWidth="1"/>
    <col min="5892" max="5892" width="13.5703125" customWidth="1"/>
    <col min="5893" max="5893" width="10.28515625" bestFit="1" customWidth="1"/>
    <col min="5894" max="5894" width="9.5703125" bestFit="1" customWidth="1"/>
    <col min="5895" max="5895" width="16.42578125" bestFit="1" customWidth="1"/>
    <col min="5896" max="5896" width="10.28515625" bestFit="1" customWidth="1"/>
    <col min="5897" max="5897" width="6.85546875" bestFit="1" customWidth="1"/>
    <col min="5898" max="5898" width="13.7109375" bestFit="1" customWidth="1"/>
    <col min="5899" max="5899" width="4.42578125" bestFit="1" customWidth="1"/>
    <col min="5900" max="5900" width="9.5703125" bestFit="1" customWidth="1"/>
    <col min="5901" max="5901" width="10.5703125" bestFit="1" customWidth="1"/>
    <col min="5902" max="5902" width="45.7109375" bestFit="1" customWidth="1"/>
    <col min="5903" max="5903" width="16.5703125" bestFit="1" customWidth="1"/>
    <col min="5904" max="5904" width="8.7109375" bestFit="1" customWidth="1"/>
    <col min="5905" max="5908" width="13.85546875" bestFit="1" customWidth="1"/>
    <col min="5909" max="5909" width="16.85546875" bestFit="1" customWidth="1"/>
    <col min="5910" max="5910" width="7" bestFit="1" customWidth="1"/>
    <col min="5911" max="5911" width="9" bestFit="1" customWidth="1"/>
    <col min="5912" max="5912" width="9.5703125" bestFit="1" customWidth="1"/>
    <col min="5913" max="5913" width="8.7109375" bestFit="1" customWidth="1"/>
    <col min="5914" max="5914" width="7.85546875" bestFit="1" customWidth="1"/>
    <col min="5915" max="5915" width="8.7109375" bestFit="1" customWidth="1"/>
    <col min="5916" max="5916" width="7" bestFit="1" customWidth="1"/>
    <col min="6145" max="6145" width="10.28515625" bestFit="1" customWidth="1"/>
    <col min="6146" max="6146" width="9.140625" customWidth="1"/>
    <col min="6147" max="6147" width="11.5703125" customWidth="1"/>
    <col min="6148" max="6148" width="13.5703125" customWidth="1"/>
    <col min="6149" max="6149" width="10.28515625" bestFit="1" customWidth="1"/>
    <col min="6150" max="6150" width="9.5703125" bestFit="1" customWidth="1"/>
    <col min="6151" max="6151" width="16.42578125" bestFit="1" customWidth="1"/>
    <col min="6152" max="6152" width="10.28515625" bestFit="1" customWidth="1"/>
    <col min="6153" max="6153" width="6.85546875" bestFit="1" customWidth="1"/>
    <col min="6154" max="6154" width="13.7109375" bestFit="1" customWidth="1"/>
    <col min="6155" max="6155" width="4.42578125" bestFit="1" customWidth="1"/>
    <col min="6156" max="6156" width="9.5703125" bestFit="1" customWidth="1"/>
    <col min="6157" max="6157" width="10.5703125" bestFit="1" customWidth="1"/>
    <col min="6158" max="6158" width="45.7109375" bestFit="1" customWidth="1"/>
    <col min="6159" max="6159" width="16.5703125" bestFit="1" customWidth="1"/>
    <col min="6160" max="6160" width="8.7109375" bestFit="1" customWidth="1"/>
    <col min="6161" max="6164" width="13.85546875" bestFit="1" customWidth="1"/>
    <col min="6165" max="6165" width="16.85546875" bestFit="1" customWidth="1"/>
    <col min="6166" max="6166" width="7" bestFit="1" customWidth="1"/>
    <col min="6167" max="6167" width="9" bestFit="1" customWidth="1"/>
    <col min="6168" max="6168" width="9.5703125" bestFit="1" customWidth="1"/>
    <col min="6169" max="6169" width="8.7109375" bestFit="1" customWidth="1"/>
    <col min="6170" max="6170" width="7.85546875" bestFit="1" customWidth="1"/>
    <col min="6171" max="6171" width="8.7109375" bestFit="1" customWidth="1"/>
    <col min="6172" max="6172" width="7" bestFit="1" customWidth="1"/>
    <col min="6401" max="6401" width="10.28515625" bestFit="1" customWidth="1"/>
    <col min="6402" max="6402" width="9.140625" customWidth="1"/>
    <col min="6403" max="6403" width="11.5703125" customWidth="1"/>
    <col min="6404" max="6404" width="13.5703125" customWidth="1"/>
    <col min="6405" max="6405" width="10.28515625" bestFit="1" customWidth="1"/>
    <col min="6406" max="6406" width="9.5703125" bestFit="1" customWidth="1"/>
    <col min="6407" max="6407" width="16.42578125" bestFit="1" customWidth="1"/>
    <col min="6408" max="6408" width="10.28515625" bestFit="1" customWidth="1"/>
    <col min="6409" max="6409" width="6.85546875" bestFit="1" customWidth="1"/>
    <col min="6410" max="6410" width="13.7109375" bestFit="1" customWidth="1"/>
    <col min="6411" max="6411" width="4.42578125" bestFit="1" customWidth="1"/>
    <col min="6412" max="6412" width="9.5703125" bestFit="1" customWidth="1"/>
    <col min="6413" max="6413" width="10.5703125" bestFit="1" customWidth="1"/>
    <col min="6414" max="6414" width="45.7109375" bestFit="1" customWidth="1"/>
    <col min="6415" max="6415" width="16.5703125" bestFit="1" customWidth="1"/>
    <col min="6416" max="6416" width="8.7109375" bestFit="1" customWidth="1"/>
    <col min="6417" max="6420" width="13.85546875" bestFit="1" customWidth="1"/>
    <col min="6421" max="6421" width="16.85546875" bestFit="1" customWidth="1"/>
    <col min="6422" max="6422" width="7" bestFit="1" customWidth="1"/>
    <col min="6423" max="6423" width="9" bestFit="1" customWidth="1"/>
    <col min="6424" max="6424" width="9.5703125" bestFit="1" customWidth="1"/>
    <col min="6425" max="6425" width="8.7109375" bestFit="1" customWidth="1"/>
    <col min="6426" max="6426" width="7.85546875" bestFit="1" customWidth="1"/>
    <col min="6427" max="6427" width="8.7109375" bestFit="1" customWidth="1"/>
    <col min="6428" max="6428" width="7" bestFit="1" customWidth="1"/>
    <col min="6657" max="6657" width="10.28515625" bestFit="1" customWidth="1"/>
    <col min="6658" max="6658" width="9.140625" customWidth="1"/>
    <col min="6659" max="6659" width="11.5703125" customWidth="1"/>
    <col min="6660" max="6660" width="13.5703125" customWidth="1"/>
    <col min="6661" max="6661" width="10.28515625" bestFit="1" customWidth="1"/>
    <col min="6662" max="6662" width="9.5703125" bestFit="1" customWidth="1"/>
    <col min="6663" max="6663" width="16.42578125" bestFit="1" customWidth="1"/>
    <col min="6664" max="6664" width="10.28515625" bestFit="1" customWidth="1"/>
    <col min="6665" max="6665" width="6.85546875" bestFit="1" customWidth="1"/>
    <col min="6666" max="6666" width="13.7109375" bestFit="1" customWidth="1"/>
    <col min="6667" max="6667" width="4.42578125" bestFit="1" customWidth="1"/>
    <col min="6668" max="6668" width="9.5703125" bestFit="1" customWidth="1"/>
    <col min="6669" max="6669" width="10.5703125" bestFit="1" customWidth="1"/>
    <col min="6670" max="6670" width="45.7109375" bestFit="1" customWidth="1"/>
    <col min="6671" max="6671" width="16.5703125" bestFit="1" customWidth="1"/>
    <col min="6672" max="6672" width="8.7109375" bestFit="1" customWidth="1"/>
    <col min="6673" max="6676" width="13.85546875" bestFit="1" customWidth="1"/>
    <col min="6677" max="6677" width="16.85546875" bestFit="1" customWidth="1"/>
    <col min="6678" max="6678" width="7" bestFit="1" customWidth="1"/>
    <col min="6679" max="6679" width="9" bestFit="1" customWidth="1"/>
    <col min="6680" max="6680" width="9.5703125" bestFit="1" customWidth="1"/>
    <col min="6681" max="6681" width="8.7109375" bestFit="1" customWidth="1"/>
    <col min="6682" max="6682" width="7.85546875" bestFit="1" customWidth="1"/>
    <col min="6683" max="6683" width="8.7109375" bestFit="1" customWidth="1"/>
    <col min="6684" max="6684" width="7" bestFit="1" customWidth="1"/>
    <col min="6913" max="6913" width="10.28515625" bestFit="1" customWidth="1"/>
    <col min="6914" max="6914" width="9.140625" customWidth="1"/>
    <col min="6915" max="6915" width="11.5703125" customWidth="1"/>
    <col min="6916" max="6916" width="13.5703125" customWidth="1"/>
    <col min="6917" max="6917" width="10.28515625" bestFit="1" customWidth="1"/>
    <col min="6918" max="6918" width="9.5703125" bestFit="1" customWidth="1"/>
    <col min="6919" max="6919" width="16.42578125" bestFit="1" customWidth="1"/>
    <col min="6920" max="6920" width="10.28515625" bestFit="1" customWidth="1"/>
    <col min="6921" max="6921" width="6.85546875" bestFit="1" customWidth="1"/>
    <col min="6922" max="6922" width="13.7109375" bestFit="1" customWidth="1"/>
    <col min="6923" max="6923" width="4.42578125" bestFit="1" customWidth="1"/>
    <col min="6924" max="6924" width="9.5703125" bestFit="1" customWidth="1"/>
    <col min="6925" max="6925" width="10.5703125" bestFit="1" customWidth="1"/>
    <col min="6926" max="6926" width="45.7109375" bestFit="1" customWidth="1"/>
    <col min="6927" max="6927" width="16.5703125" bestFit="1" customWidth="1"/>
    <col min="6928" max="6928" width="8.7109375" bestFit="1" customWidth="1"/>
    <col min="6929" max="6932" width="13.85546875" bestFit="1" customWidth="1"/>
    <col min="6933" max="6933" width="16.85546875" bestFit="1" customWidth="1"/>
    <col min="6934" max="6934" width="7" bestFit="1" customWidth="1"/>
    <col min="6935" max="6935" width="9" bestFit="1" customWidth="1"/>
    <col min="6936" max="6936" width="9.5703125" bestFit="1" customWidth="1"/>
    <col min="6937" max="6937" width="8.7109375" bestFit="1" customWidth="1"/>
    <col min="6938" max="6938" width="7.85546875" bestFit="1" customWidth="1"/>
    <col min="6939" max="6939" width="8.7109375" bestFit="1" customWidth="1"/>
    <col min="6940" max="6940" width="7" bestFit="1" customWidth="1"/>
    <col min="7169" max="7169" width="10.28515625" bestFit="1" customWidth="1"/>
    <col min="7170" max="7170" width="9.140625" customWidth="1"/>
    <col min="7171" max="7171" width="11.5703125" customWidth="1"/>
    <col min="7172" max="7172" width="13.5703125" customWidth="1"/>
    <col min="7173" max="7173" width="10.28515625" bestFit="1" customWidth="1"/>
    <col min="7174" max="7174" width="9.5703125" bestFit="1" customWidth="1"/>
    <col min="7175" max="7175" width="16.42578125" bestFit="1" customWidth="1"/>
    <col min="7176" max="7176" width="10.28515625" bestFit="1" customWidth="1"/>
    <col min="7177" max="7177" width="6.85546875" bestFit="1" customWidth="1"/>
    <col min="7178" max="7178" width="13.7109375" bestFit="1" customWidth="1"/>
    <col min="7179" max="7179" width="4.42578125" bestFit="1" customWidth="1"/>
    <col min="7180" max="7180" width="9.5703125" bestFit="1" customWidth="1"/>
    <col min="7181" max="7181" width="10.5703125" bestFit="1" customWidth="1"/>
    <col min="7182" max="7182" width="45.7109375" bestFit="1" customWidth="1"/>
    <col min="7183" max="7183" width="16.5703125" bestFit="1" customWidth="1"/>
    <col min="7184" max="7184" width="8.7109375" bestFit="1" customWidth="1"/>
    <col min="7185" max="7188" width="13.85546875" bestFit="1" customWidth="1"/>
    <col min="7189" max="7189" width="16.85546875" bestFit="1" customWidth="1"/>
    <col min="7190" max="7190" width="7" bestFit="1" customWidth="1"/>
    <col min="7191" max="7191" width="9" bestFit="1" customWidth="1"/>
    <col min="7192" max="7192" width="9.5703125" bestFit="1" customWidth="1"/>
    <col min="7193" max="7193" width="8.7109375" bestFit="1" customWidth="1"/>
    <col min="7194" max="7194" width="7.85546875" bestFit="1" customWidth="1"/>
    <col min="7195" max="7195" width="8.7109375" bestFit="1" customWidth="1"/>
    <col min="7196" max="7196" width="7" bestFit="1" customWidth="1"/>
    <col min="7425" max="7425" width="10.28515625" bestFit="1" customWidth="1"/>
    <col min="7426" max="7426" width="9.140625" customWidth="1"/>
    <col min="7427" max="7427" width="11.5703125" customWidth="1"/>
    <col min="7428" max="7428" width="13.5703125" customWidth="1"/>
    <col min="7429" max="7429" width="10.28515625" bestFit="1" customWidth="1"/>
    <col min="7430" max="7430" width="9.5703125" bestFit="1" customWidth="1"/>
    <col min="7431" max="7431" width="16.42578125" bestFit="1" customWidth="1"/>
    <col min="7432" max="7432" width="10.28515625" bestFit="1" customWidth="1"/>
    <col min="7433" max="7433" width="6.85546875" bestFit="1" customWidth="1"/>
    <col min="7434" max="7434" width="13.7109375" bestFit="1" customWidth="1"/>
    <col min="7435" max="7435" width="4.42578125" bestFit="1" customWidth="1"/>
    <col min="7436" max="7436" width="9.5703125" bestFit="1" customWidth="1"/>
    <col min="7437" max="7437" width="10.5703125" bestFit="1" customWidth="1"/>
    <col min="7438" max="7438" width="45.7109375" bestFit="1" customWidth="1"/>
    <col min="7439" max="7439" width="16.5703125" bestFit="1" customWidth="1"/>
    <col min="7440" max="7440" width="8.7109375" bestFit="1" customWidth="1"/>
    <col min="7441" max="7444" width="13.85546875" bestFit="1" customWidth="1"/>
    <col min="7445" max="7445" width="16.85546875" bestFit="1" customWidth="1"/>
    <col min="7446" max="7446" width="7" bestFit="1" customWidth="1"/>
    <col min="7447" max="7447" width="9" bestFit="1" customWidth="1"/>
    <col min="7448" max="7448" width="9.5703125" bestFit="1" customWidth="1"/>
    <col min="7449" max="7449" width="8.7109375" bestFit="1" customWidth="1"/>
    <col min="7450" max="7450" width="7.85546875" bestFit="1" customWidth="1"/>
    <col min="7451" max="7451" width="8.7109375" bestFit="1" customWidth="1"/>
    <col min="7452" max="7452" width="7" bestFit="1" customWidth="1"/>
    <col min="7681" max="7681" width="10.28515625" bestFit="1" customWidth="1"/>
    <col min="7682" max="7682" width="9.140625" customWidth="1"/>
    <col min="7683" max="7683" width="11.5703125" customWidth="1"/>
    <col min="7684" max="7684" width="13.5703125" customWidth="1"/>
    <col min="7685" max="7685" width="10.28515625" bestFit="1" customWidth="1"/>
    <col min="7686" max="7686" width="9.5703125" bestFit="1" customWidth="1"/>
    <col min="7687" max="7687" width="16.42578125" bestFit="1" customWidth="1"/>
    <col min="7688" max="7688" width="10.28515625" bestFit="1" customWidth="1"/>
    <col min="7689" max="7689" width="6.85546875" bestFit="1" customWidth="1"/>
    <col min="7690" max="7690" width="13.7109375" bestFit="1" customWidth="1"/>
    <col min="7691" max="7691" width="4.42578125" bestFit="1" customWidth="1"/>
    <col min="7692" max="7692" width="9.5703125" bestFit="1" customWidth="1"/>
    <col min="7693" max="7693" width="10.5703125" bestFit="1" customWidth="1"/>
    <col min="7694" max="7694" width="45.7109375" bestFit="1" customWidth="1"/>
    <col min="7695" max="7695" width="16.5703125" bestFit="1" customWidth="1"/>
    <col min="7696" max="7696" width="8.7109375" bestFit="1" customWidth="1"/>
    <col min="7697" max="7700" width="13.85546875" bestFit="1" customWidth="1"/>
    <col min="7701" max="7701" width="16.85546875" bestFit="1" customWidth="1"/>
    <col min="7702" max="7702" width="7" bestFit="1" customWidth="1"/>
    <col min="7703" max="7703" width="9" bestFit="1" customWidth="1"/>
    <col min="7704" max="7704" width="9.5703125" bestFit="1" customWidth="1"/>
    <col min="7705" max="7705" width="8.7109375" bestFit="1" customWidth="1"/>
    <col min="7706" max="7706" width="7.85546875" bestFit="1" customWidth="1"/>
    <col min="7707" max="7707" width="8.7109375" bestFit="1" customWidth="1"/>
    <col min="7708" max="7708" width="7" bestFit="1" customWidth="1"/>
    <col min="7937" max="7937" width="10.28515625" bestFit="1" customWidth="1"/>
    <col min="7938" max="7938" width="9.140625" customWidth="1"/>
    <col min="7939" max="7939" width="11.5703125" customWidth="1"/>
    <col min="7940" max="7940" width="13.5703125" customWidth="1"/>
    <col min="7941" max="7941" width="10.28515625" bestFit="1" customWidth="1"/>
    <col min="7942" max="7942" width="9.5703125" bestFit="1" customWidth="1"/>
    <col min="7943" max="7943" width="16.42578125" bestFit="1" customWidth="1"/>
    <col min="7944" max="7944" width="10.28515625" bestFit="1" customWidth="1"/>
    <col min="7945" max="7945" width="6.85546875" bestFit="1" customWidth="1"/>
    <col min="7946" max="7946" width="13.7109375" bestFit="1" customWidth="1"/>
    <col min="7947" max="7947" width="4.42578125" bestFit="1" customWidth="1"/>
    <col min="7948" max="7948" width="9.5703125" bestFit="1" customWidth="1"/>
    <col min="7949" max="7949" width="10.5703125" bestFit="1" customWidth="1"/>
    <col min="7950" max="7950" width="45.7109375" bestFit="1" customWidth="1"/>
    <col min="7951" max="7951" width="16.5703125" bestFit="1" customWidth="1"/>
    <col min="7952" max="7952" width="8.7109375" bestFit="1" customWidth="1"/>
    <col min="7953" max="7956" width="13.85546875" bestFit="1" customWidth="1"/>
    <col min="7957" max="7957" width="16.85546875" bestFit="1" customWidth="1"/>
    <col min="7958" max="7958" width="7" bestFit="1" customWidth="1"/>
    <col min="7959" max="7959" width="9" bestFit="1" customWidth="1"/>
    <col min="7960" max="7960" width="9.5703125" bestFit="1" customWidth="1"/>
    <col min="7961" max="7961" width="8.7109375" bestFit="1" customWidth="1"/>
    <col min="7962" max="7962" width="7.85546875" bestFit="1" customWidth="1"/>
    <col min="7963" max="7963" width="8.7109375" bestFit="1" customWidth="1"/>
    <col min="7964" max="7964" width="7" bestFit="1" customWidth="1"/>
    <col min="8193" max="8193" width="10.28515625" bestFit="1" customWidth="1"/>
    <col min="8194" max="8194" width="9.140625" customWidth="1"/>
    <col min="8195" max="8195" width="11.5703125" customWidth="1"/>
    <col min="8196" max="8196" width="13.5703125" customWidth="1"/>
    <col min="8197" max="8197" width="10.28515625" bestFit="1" customWidth="1"/>
    <col min="8198" max="8198" width="9.5703125" bestFit="1" customWidth="1"/>
    <col min="8199" max="8199" width="16.42578125" bestFit="1" customWidth="1"/>
    <col min="8200" max="8200" width="10.28515625" bestFit="1" customWidth="1"/>
    <col min="8201" max="8201" width="6.85546875" bestFit="1" customWidth="1"/>
    <col min="8202" max="8202" width="13.7109375" bestFit="1" customWidth="1"/>
    <col min="8203" max="8203" width="4.42578125" bestFit="1" customWidth="1"/>
    <col min="8204" max="8204" width="9.5703125" bestFit="1" customWidth="1"/>
    <col min="8205" max="8205" width="10.5703125" bestFit="1" customWidth="1"/>
    <col min="8206" max="8206" width="45.7109375" bestFit="1" customWidth="1"/>
    <col min="8207" max="8207" width="16.5703125" bestFit="1" customWidth="1"/>
    <col min="8208" max="8208" width="8.7109375" bestFit="1" customWidth="1"/>
    <col min="8209" max="8212" width="13.85546875" bestFit="1" customWidth="1"/>
    <col min="8213" max="8213" width="16.85546875" bestFit="1" customWidth="1"/>
    <col min="8214" max="8214" width="7" bestFit="1" customWidth="1"/>
    <col min="8215" max="8215" width="9" bestFit="1" customWidth="1"/>
    <col min="8216" max="8216" width="9.5703125" bestFit="1" customWidth="1"/>
    <col min="8217" max="8217" width="8.7109375" bestFit="1" customWidth="1"/>
    <col min="8218" max="8218" width="7.85546875" bestFit="1" customWidth="1"/>
    <col min="8219" max="8219" width="8.7109375" bestFit="1" customWidth="1"/>
    <col min="8220" max="8220" width="7" bestFit="1" customWidth="1"/>
    <col min="8449" max="8449" width="10.28515625" bestFit="1" customWidth="1"/>
    <col min="8450" max="8450" width="9.140625" customWidth="1"/>
    <col min="8451" max="8451" width="11.5703125" customWidth="1"/>
    <col min="8452" max="8452" width="13.5703125" customWidth="1"/>
    <col min="8453" max="8453" width="10.28515625" bestFit="1" customWidth="1"/>
    <col min="8454" max="8454" width="9.5703125" bestFit="1" customWidth="1"/>
    <col min="8455" max="8455" width="16.42578125" bestFit="1" customWidth="1"/>
    <col min="8456" max="8456" width="10.28515625" bestFit="1" customWidth="1"/>
    <col min="8457" max="8457" width="6.85546875" bestFit="1" customWidth="1"/>
    <col min="8458" max="8458" width="13.7109375" bestFit="1" customWidth="1"/>
    <col min="8459" max="8459" width="4.42578125" bestFit="1" customWidth="1"/>
    <col min="8460" max="8460" width="9.5703125" bestFit="1" customWidth="1"/>
    <col min="8461" max="8461" width="10.5703125" bestFit="1" customWidth="1"/>
    <col min="8462" max="8462" width="45.7109375" bestFit="1" customWidth="1"/>
    <col min="8463" max="8463" width="16.5703125" bestFit="1" customWidth="1"/>
    <col min="8464" max="8464" width="8.7109375" bestFit="1" customWidth="1"/>
    <col min="8465" max="8468" width="13.85546875" bestFit="1" customWidth="1"/>
    <col min="8469" max="8469" width="16.85546875" bestFit="1" customWidth="1"/>
    <col min="8470" max="8470" width="7" bestFit="1" customWidth="1"/>
    <col min="8471" max="8471" width="9" bestFit="1" customWidth="1"/>
    <col min="8472" max="8472" width="9.5703125" bestFit="1" customWidth="1"/>
    <col min="8473" max="8473" width="8.7109375" bestFit="1" customWidth="1"/>
    <col min="8474" max="8474" width="7.85546875" bestFit="1" customWidth="1"/>
    <col min="8475" max="8475" width="8.7109375" bestFit="1" customWidth="1"/>
    <col min="8476" max="8476" width="7" bestFit="1" customWidth="1"/>
    <col min="8705" max="8705" width="10.28515625" bestFit="1" customWidth="1"/>
    <col min="8706" max="8706" width="9.140625" customWidth="1"/>
    <col min="8707" max="8707" width="11.5703125" customWidth="1"/>
    <col min="8708" max="8708" width="13.5703125" customWidth="1"/>
    <col min="8709" max="8709" width="10.28515625" bestFit="1" customWidth="1"/>
    <col min="8710" max="8710" width="9.5703125" bestFit="1" customWidth="1"/>
    <col min="8711" max="8711" width="16.42578125" bestFit="1" customWidth="1"/>
    <col min="8712" max="8712" width="10.28515625" bestFit="1" customWidth="1"/>
    <col min="8713" max="8713" width="6.85546875" bestFit="1" customWidth="1"/>
    <col min="8714" max="8714" width="13.7109375" bestFit="1" customWidth="1"/>
    <col min="8715" max="8715" width="4.42578125" bestFit="1" customWidth="1"/>
    <col min="8716" max="8716" width="9.5703125" bestFit="1" customWidth="1"/>
    <col min="8717" max="8717" width="10.5703125" bestFit="1" customWidth="1"/>
    <col min="8718" max="8718" width="45.7109375" bestFit="1" customWidth="1"/>
    <col min="8719" max="8719" width="16.5703125" bestFit="1" customWidth="1"/>
    <col min="8720" max="8720" width="8.7109375" bestFit="1" customWidth="1"/>
    <col min="8721" max="8724" width="13.85546875" bestFit="1" customWidth="1"/>
    <col min="8725" max="8725" width="16.85546875" bestFit="1" customWidth="1"/>
    <col min="8726" max="8726" width="7" bestFit="1" customWidth="1"/>
    <col min="8727" max="8727" width="9" bestFit="1" customWidth="1"/>
    <col min="8728" max="8728" width="9.5703125" bestFit="1" customWidth="1"/>
    <col min="8729" max="8729" width="8.7109375" bestFit="1" customWidth="1"/>
    <col min="8730" max="8730" width="7.85546875" bestFit="1" customWidth="1"/>
    <col min="8731" max="8731" width="8.7109375" bestFit="1" customWidth="1"/>
    <col min="8732" max="8732" width="7" bestFit="1" customWidth="1"/>
    <col min="8961" max="8961" width="10.28515625" bestFit="1" customWidth="1"/>
    <col min="8962" max="8962" width="9.140625" customWidth="1"/>
    <col min="8963" max="8963" width="11.5703125" customWidth="1"/>
    <col min="8964" max="8964" width="13.5703125" customWidth="1"/>
    <col min="8965" max="8965" width="10.28515625" bestFit="1" customWidth="1"/>
    <col min="8966" max="8966" width="9.5703125" bestFit="1" customWidth="1"/>
    <col min="8967" max="8967" width="16.42578125" bestFit="1" customWidth="1"/>
    <col min="8968" max="8968" width="10.28515625" bestFit="1" customWidth="1"/>
    <col min="8969" max="8969" width="6.85546875" bestFit="1" customWidth="1"/>
    <col min="8970" max="8970" width="13.7109375" bestFit="1" customWidth="1"/>
    <col min="8971" max="8971" width="4.42578125" bestFit="1" customWidth="1"/>
    <col min="8972" max="8972" width="9.5703125" bestFit="1" customWidth="1"/>
    <col min="8973" max="8973" width="10.5703125" bestFit="1" customWidth="1"/>
    <col min="8974" max="8974" width="45.7109375" bestFit="1" customWidth="1"/>
    <col min="8975" max="8975" width="16.5703125" bestFit="1" customWidth="1"/>
    <col min="8976" max="8976" width="8.7109375" bestFit="1" customWidth="1"/>
    <col min="8977" max="8980" width="13.85546875" bestFit="1" customWidth="1"/>
    <col min="8981" max="8981" width="16.85546875" bestFit="1" customWidth="1"/>
    <col min="8982" max="8982" width="7" bestFit="1" customWidth="1"/>
    <col min="8983" max="8983" width="9" bestFit="1" customWidth="1"/>
    <col min="8984" max="8984" width="9.5703125" bestFit="1" customWidth="1"/>
    <col min="8985" max="8985" width="8.7109375" bestFit="1" customWidth="1"/>
    <col min="8986" max="8986" width="7.85546875" bestFit="1" customWidth="1"/>
    <col min="8987" max="8987" width="8.7109375" bestFit="1" customWidth="1"/>
    <col min="8988" max="8988" width="7" bestFit="1" customWidth="1"/>
    <col min="9217" max="9217" width="10.28515625" bestFit="1" customWidth="1"/>
    <col min="9218" max="9218" width="9.140625" customWidth="1"/>
    <col min="9219" max="9219" width="11.5703125" customWidth="1"/>
    <col min="9220" max="9220" width="13.5703125" customWidth="1"/>
    <col min="9221" max="9221" width="10.28515625" bestFit="1" customWidth="1"/>
    <col min="9222" max="9222" width="9.5703125" bestFit="1" customWidth="1"/>
    <col min="9223" max="9223" width="16.42578125" bestFit="1" customWidth="1"/>
    <col min="9224" max="9224" width="10.28515625" bestFit="1" customWidth="1"/>
    <col min="9225" max="9225" width="6.85546875" bestFit="1" customWidth="1"/>
    <col min="9226" max="9226" width="13.7109375" bestFit="1" customWidth="1"/>
    <col min="9227" max="9227" width="4.42578125" bestFit="1" customWidth="1"/>
    <col min="9228" max="9228" width="9.5703125" bestFit="1" customWidth="1"/>
    <col min="9229" max="9229" width="10.5703125" bestFit="1" customWidth="1"/>
    <col min="9230" max="9230" width="45.7109375" bestFit="1" customWidth="1"/>
    <col min="9231" max="9231" width="16.5703125" bestFit="1" customWidth="1"/>
    <col min="9232" max="9232" width="8.7109375" bestFit="1" customWidth="1"/>
    <col min="9233" max="9236" width="13.85546875" bestFit="1" customWidth="1"/>
    <col min="9237" max="9237" width="16.85546875" bestFit="1" customWidth="1"/>
    <col min="9238" max="9238" width="7" bestFit="1" customWidth="1"/>
    <col min="9239" max="9239" width="9" bestFit="1" customWidth="1"/>
    <col min="9240" max="9240" width="9.5703125" bestFit="1" customWidth="1"/>
    <col min="9241" max="9241" width="8.7109375" bestFit="1" customWidth="1"/>
    <col min="9242" max="9242" width="7.85546875" bestFit="1" customWidth="1"/>
    <col min="9243" max="9243" width="8.7109375" bestFit="1" customWidth="1"/>
    <col min="9244" max="9244" width="7" bestFit="1" customWidth="1"/>
    <col min="9473" max="9473" width="10.28515625" bestFit="1" customWidth="1"/>
    <col min="9474" max="9474" width="9.140625" customWidth="1"/>
    <col min="9475" max="9475" width="11.5703125" customWidth="1"/>
    <col min="9476" max="9476" width="13.5703125" customWidth="1"/>
    <col min="9477" max="9477" width="10.28515625" bestFit="1" customWidth="1"/>
    <col min="9478" max="9478" width="9.5703125" bestFit="1" customWidth="1"/>
    <col min="9479" max="9479" width="16.42578125" bestFit="1" customWidth="1"/>
    <col min="9480" max="9480" width="10.28515625" bestFit="1" customWidth="1"/>
    <col min="9481" max="9481" width="6.85546875" bestFit="1" customWidth="1"/>
    <col min="9482" max="9482" width="13.7109375" bestFit="1" customWidth="1"/>
    <col min="9483" max="9483" width="4.42578125" bestFit="1" customWidth="1"/>
    <col min="9484" max="9484" width="9.5703125" bestFit="1" customWidth="1"/>
    <col min="9485" max="9485" width="10.5703125" bestFit="1" customWidth="1"/>
    <col min="9486" max="9486" width="45.7109375" bestFit="1" customWidth="1"/>
    <col min="9487" max="9487" width="16.5703125" bestFit="1" customWidth="1"/>
    <col min="9488" max="9488" width="8.7109375" bestFit="1" customWidth="1"/>
    <col min="9489" max="9492" width="13.85546875" bestFit="1" customWidth="1"/>
    <col min="9493" max="9493" width="16.85546875" bestFit="1" customWidth="1"/>
    <col min="9494" max="9494" width="7" bestFit="1" customWidth="1"/>
    <col min="9495" max="9495" width="9" bestFit="1" customWidth="1"/>
    <col min="9496" max="9496" width="9.5703125" bestFit="1" customWidth="1"/>
    <col min="9497" max="9497" width="8.7109375" bestFit="1" customWidth="1"/>
    <col min="9498" max="9498" width="7.85546875" bestFit="1" customWidth="1"/>
    <col min="9499" max="9499" width="8.7109375" bestFit="1" customWidth="1"/>
    <col min="9500" max="9500" width="7" bestFit="1" customWidth="1"/>
    <col min="9729" max="9729" width="10.28515625" bestFit="1" customWidth="1"/>
    <col min="9730" max="9730" width="9.140625" customWidth="1"/>
    <col min="9731" max="9731" width="11.5703125" customWidth="1"/>
    <col min="9732" max="9732" width="13.5703125" customWidth="1"/>
    <col min="9733" max="9733" width="10.28515625" bestFit="1" customWidth="1"/>
    <col min="9734" max="9734" width="9.5703125" bestFit="1" customWidth="1"/>
    <col min="9735" max="9735" width="16.42578125" bestFit="1" customWidth="1"/>
    <col min="9736" max="9736" width="10.28515625" bestFit="1" customWidth="1"/>
    <col min="9737" max="9737" width="6.85546875" bestFit="1" customWidth="1"/>
    <col min="9738" max="9738" width="13.7109375" bestFit="1" customWidth="1"/>
    <col min="9739" max="9739" width="4.42578125" bestFit="1" customWidth="1"/>
    <col min="9740" max="9740" width="9.5703125" bestFit="1" customWidth="1"/>
    <col min="9741" max="9741" width="10.5703125" bestFit="1" customWidth="1"/>
    <col min="9742" max="9742" width="45.7109375" bestFit="1" customWidth="1"/>
    <col min="9743" max="9743" width="16.5703125" bestFit="1" customWidth="1"/>
    <col min="9744" max="9744" width="8.7109375" bestFit="1" customWidth="1"/>
    <col min="9745" max="9748" width="13.85546875" bestFit="1" customWidth="1"/>
    <col min="9749" max="9749" width="16.85546875" bestFit="1" customWidth="1"/>
    <col min="9750" max="9750" width="7" bestFit="1" customWidth="1"/>
    <col min="9751" max="9751" width="9" bestFit="1" customWidth="1"/>
    <col min="9752" max="9752" width="9.5703125" bestFit="1" customWidth="1"/>
    <col min="9753" max="9753" width="8.7109375" bestFit="1" customWidth="1"/>
    <col min="9754" max="9754" width="7.85546875" bestFit="1" customWidth="1"/>
    <col min="9755" max="9755" width="8.7109375" bestFit="1" customWidth="1"/>
    <col min="9756" max="9756" width="7" bestFit="1" customWidth="1"/>
    <col min="9985" max="9985" width="10.28515625" bestFit="1" customWidth="1"/>
    <col min="9986" max="9986" width="9.140625" customWidth="1"/>
    <col min="9987" max="9987" width="11.5703125" customWidth="1"/>
    <col min="9988" max="9988" width="13.5703125" customWidth="1"/>
    <col min="9989" max="9989" width="10.28515625" bestFit="1" customWidth="1"/>
    <col min="9990" max="9990" width="9.5703125" bestFit="1" customWidth="1"/>
    <col min="9991" max="9991" width="16.42578125" bestFit="1" customWidth="1"/>
    <col min="9992" max="9992" width="10.28515625" bestFit="1" customWidth="1"/>
    <col min="9993" max="9993" width="6.85546875" bestFit="1" customWidth="1"/>
    <col min="9994" max="9994" width="13.7109375" bestFit="1" customWidth="1"/>
    <col min="9995" max="9995" width="4.42578125" bestFit="1" customWidth="1"/>
    <col min="9996" max="9996" width="9.5703125" bestFit="1" customWidth="1"/>
    <col min="9997" max="9997" width="10.5703125" bestFit="1" customWidth="1"/>
    <col min="9998" max="9998" width="45.7109375" bestFit="1" customWidth="1"/>
    <col min="9999" max="9999" width="16.5703125" bestFit="1" customWidth="1"/>
    <col min="10000" max="10000" width="8.7109375" bestFit="1" customWidth="1"/>
    <col min="10001" max="10004" width="13.85546875" bestFit="1" customWidth="1"/>
    <col min="10005" max="10005" width="16.85546875" bestFit="1" customWidth="1"/>
    <col min="10006" max="10006" width="7" bestFit="1" customWidth="1"/>
    <col min="10007" max="10007" width="9" bestFit="1" customWidth="1"/>
    <col min="10008" max="10008" width="9.5703125" bestFit="1" customWidth="1"/>
    <col min="10009" max="10009" width="8.7109375" bestFit="1" customWidth="1"/>
    <col min="10010" max="10010" width="7.85546875" bestFit="1" customWidth="1"/>
    <col min="10011" max="10011" width="8.7109375" bestFit="1" customWidth="1"/>
    <col min="10012" max="10012" width="7" bestFit="1" customWidth="1"/>
    <col min="10241" max="10241" width="10.28515625" bestFit="1" customWidth="1"/>
    <col min="10242" max="10242" width="9.140625" customWidth="1"/>
    <col min="10243" max="10243" width="11.5703125" customWidth="1"/>
    <col min="10244" max="10244" width="13.5703125" customWidth="1"/>
    <col min="10245" max="10245" width="10.28515625" bestFit="1" customWidth="1"/>
    <col min="10246" max="10246" width="9.5703125" bestFit="1" customWidth="1"/>
    <col min="10247" max="10247" width="16.42578125" bestFit="1" customWidth="1"/>
    <col min="10248" max="10248" width="10.28515625" bestFit="1" customWidth="1"/>
    <col min="10249" max="10249" width="6.85546875" bestFit="1" customWidth="1"/>
    <col min="10250" max="10250" width="13.7109375" bestFit="1" customWidth="1"/>
    <col min="10251" max="10251" width="4.42578125" bestFit="1" customWidth="1"/>
    <col min="10252" max="10252" width="9.5703125" bestFit="1" customWidth="1"/>
    <col min="10253" max="10253" width="10.5703125" bestFit="1" customWidth="1"/>
    <col min="10254" max="10254" width="45.7109375" bestFit="1" customWidth="1"/>
    <col min="10255" max="10255" width="16.5703125" bestFit="1" customWidth="1"/>
    <col min="10256" max="10256" width="8.7109375" bestFit="1" customWidth="1"/>
    <col min="10257" max="10260" width="13.85546875" bestFit="1" customWidth="1"/>
    <col min="10261" max="10261" width="16.85546875" bestFit="1" customWidth="1"/>
    <col min="10262" max="10262" width="7" bestFit="1" customWidth="1"/>
    <col min="10263" max="10263" width="9" bestFit="1" customWidth="1"/>
    <col min="10264" max="10264" width="9.5703125" bestFit="1" customWidth="1"/>
    <col min="10265" max="10265" width="8.7109375" bestFit="1" customWidth="1"/>
    <col min="10266" max="10266" width="7.85546875" bestFit="1" customWidth="1"/>
    <col min="10267" max="10267" width="8.7109375" bestFit="1" customWidth="1"/>
    <col min="10268" max="10268" width="7" bestFit="1" customWidth="1"/>
    <col min="10497" max="10497" width="10.28515625" bestFit="1" customWidth="1"/>
    <col min="10498" max="10498" width="9.140625" customWidth="1"/>
    <col min="10499" max="10499" width="11.5703125" customWidth="1"/>
    <col min="10500" max="10500" width="13.5703125" customWidth="1"/>
    <col min="10501" max="10501" width="10.28515625" bestFit="1" customWidth="1"/>
    <col min="10502" max="10502" width="9.5703125" bestFit="1" customWidth="1"/>
    <col min="10503" max="10503" width="16.42578125" bestFit="1" customWidth="1"/>
    <col min="10504" max="10504" width="10.28515625" bestFit="1" customWidth="1"/>
    <col min="10505" max="10505" width="6.85546875" bestFit="1" customWidth="1"/>
    <col min="10506" max="10506" width="13.7109375" bestFit="1" customWidth="1"/>
    <col min="10507" max="10507" width="4.42578125" bestFit="1" customWidth="1"/>
    <col min="10508" max="10508" width="9.5703125" bestFit="1" customWidth="1"/>
    <col min="10509" max="10509" width="10.5703125" bestFit="1" customWidth="1"/>
    <col min="10510" max="10510" width="45.7109375" bestFit="1" customWidth="1"/>
    <col min="10511" max="10511" width="16.5703125" bestFit="1" customWidth="1"/>
    <col min="10512" max="10512" width="8.7109375" bestFit="1" customWidth="1"/>
    <col min="10513" max="10516" width="13.85546875" bestFit="1" customWidth="1"/>
    <col min="10517" max="10517" width="16.85546875" bestFit="1" customWidth="1"/>
    <col min="10518" max="10518" width="7" bestFit="1" customWidth="1"/>
    <col min="10519" max="10519" width="9" bestFit="1" customWidth="1"/>
    <col min="10520" max="10520" width="9.5703125" bestFit="1" customWidth="1"/>
    <col min="10521" max="10521" width="8.7109375" bestFit="1" customWidth="1"/>
    <col min="10522" max="10522" width="7.85546875" bestFit="1" customWidth="1"/>
    <col min="10523" max="10523" width="8.7109375" bestFit="1" customWidth="1"/>
    <col min="10524" max="10524" width="7" bestFit="1" customWidth="1"/>
    <col min="10753" max="10753" width="10.28515625" bestFit="1" customWidth="1"/>
    <col min="10754" max="10754" width="9.140625" customWidth="1"/>
    <col min="10755" max="10755" width="11.5703125" customWidth="1"/>
    <col min="10756" max="10756" width="13.5703125" customWidth="1"/>
    <col min="10757" max="10757" width="10.28515625" bestFit="1" customWidth="1"/>
    <col min="10758" max="10758" width="9.5703125" bestFit="1" customWidth="1"/>
    <col min="10759" max="10759" width="16.42578125" bestFit="1" customWidth="1"/>
    <col min="10760" max="10760" width="10.28515625" bestFit="1" customWidth="1"/>
    <col min="10761" max="10761" width="6.85546875" bestFit="1" customWidth="1"/>
    <col min="10762" max="10762" width="13.7109375" bestFit="1" customWidth="1"/>
    <col min="10763" max="10763" width="4.42578125" bestFit="1" customWidth="1"/>
    <col min="10764" max="10764" width="9.5703125" bestFit="1" customWidth="1"/>
    <col min="10765" max="10765" width="10.5703125" bestFit="1" customWidth="1"/>
    <col min="10766" max="10766" width="45.7109375" bestFit="1" customWidth="1"/>
    <col min="10767" max="10767" width="16.5703125" bestFit="1" customWidth="1"/>
    <col min="10768" max="10768" width="8.7109375" bestFit="1" customWidth="1"/>
    <col min="10769" max="10772" width="13.85546875" bestFit="1" customWidth="1"/>
    <col min="10773" max="10773" width="16.85546875" bestFit="1" customWidth="1"/>
    <col min="10774" max="10774" width="7" bestFit="1" customWidth="1"/>
    <col min="10775" max="10775" width="9" bestFit="1" customWidth="1"/>
    <col min="10776" max="10776" width="9.5703125" bestFit="1" customWidth="1"/>
    <col min="10777" max="10777" width="8.7109375" bestFit="1" customWidth="1"/>
    <col min="10778" max="10778" width="7.85546875" bestFit="1" customWidth="1"/>
    <col min="10779" max="10779" width="8.7109375" bestFit="1" customWidth="1"/>
    <col min="10780" max="10780" width="7" bestFit="1" customWidth="1"/>
    <col min="11009" max="11009" width="10.28515625" bestFit="1" customWidth="1"/>
    <col min="11010" max="11010" width="9.140625" customWidth="1"/>
    <col min="11011" max="11011" width="11.5703125" customWidth="1"/>
    <col min="11012" max="11012" width="13.5703125" customWidth="1"/>
    <col min="11013" max="11013" width="10.28515625" bestFit="1" customWidth="1"/>
    <col min="11014" max="11014" width="9.5703125" bestFit="1" customWidth="1"/>
    <col min="11015" max="11015" width="16.42578125" bestFit="1" customWidth="1"/>
    <col min="11016" max="11016" width="10.28515625" bestFit="1" customWidth="1"/>
    <col min="11017" max="11017" width="6.85546875" bestFit="1" customWidth="1"/>
    <col min="11018" max="11018" width="13.7109375" bestFit="1" customWidth="1"/>
    <col min="11019" max="11019" width="4.42578125" bestFit="1" customWidth="1"/>
    <col min="11020" max="11020" width="9.5703125" bestFit="1" customWidth="1"/>
    <col min="11021" max="11021" width="10.5703125" bestFit="1" customWidth="1"/>
    <col min="11022" max="11022" width="45.7109375" bestFit="1" customWidth="1"/>
    <col min="11023" max="11023" width="16.5703125" bestFit="1" customWidth="1"/>
    <col min="11024" max="11024" width="8.7109375" bestFit="1" customWidth="1"/>
    <col min="11025" max="11028" width="13.85546875" bestFit="1" customWidth="1"/>
    <col min="11029" max="11029" width="16.85546875" bestFit="1" customWidth="1"/>
    <col min="11030" max="11030" width="7" bestFit="1" customWidth="1"/>
    <col min="11031" max="11031" width="9" bestFit="1" customWidth="1"/>
    <col min="11032" max="11032" width="9.5703125" bestFit="1" customWidth="1"/>
    <col min="11033" max="11033" width="8.7109375" bestFit="1" customWidth="1"/>
    <col min="11034" max="11034" width="7.85546875" bestFit="1" customWidth="1"/>
    <col min="11035" max="11035" width="8.7109375" bestFit="1" customWidth="1"/>
    <col min="11036" max="11036" width="7" bestFit="1" customWidth="1"/>
    <col min="11265" max="11265" width="10.28515625" bestFit="1" customWidth="1"/>
    <col min="11266" max="11266" width="9.140625" customWidth="1"/>
    <col min="11267" max="11267" width="11.5703125" customWidth="1"/>
    <col min="11268" max="11268" width="13.5703125" customWidth="1"/>
    <col min="11269" max="11269" width="10.28515625" bestFit="1" customWidth="1"/>
    <col min="11270" max="11270" width="9.5703125" bestFit="1" customWidth="1"/>
    <col min="11271" max="11271" width="16.42578125" bestFit="1" customWidth="1"/>
    <col min="11272" max="11272" width="10.28515625" bestFit="1" customWidth="1"/>
    <col min="11273" max="11273" width="6.85546875" bestFit="1" customWidth="1"/>
    <col min="11274" max="11274" width="13.7109375" bestFit="1" customWidth="1"/>
    <col min="11275" max="11275" width="4.42578125" bestFit="1" customWidth="1"/>
    <col min="11276" max="11276" width="9.5703125" bestFit="1" customWidth="1"/>
    <col min="11277" max="11277" width="10.5703125" bestFit="1" customWidth="1"/>
    <col min="11278" max="11278" width="45.7109375" bestFit="1" customWidth="1"/>
    <col min="11279" max="11279" width="16.5703125" bestFit="1" customWidth="1"/>
    <col min="11280" max="11280" width="8.7109375" bestFit="1" customWidth="1"/>
    <col min="11281" max="11284" width="13.85546875" bestFit="1" customWidth="1"/>
    <col min="11285" max="11285" width="16.85546875" bestFit="1" customWidth="1"/>
    <col min="11286" max="11286" width="7" bestFit="1" customWidth="1"/>
    <col min="11287" max="11287" width="9" bestFit="1" customWidth="1"/>
    <col min="11288" max="11288" width="9.5703125" bestFit="1" customWidth="1"/>
    <col min="11289" max="11289" width="8.7109375" bestFit="1" customWidth="1"/>
    <col min="11290" max="11290" width="7.85546875" bestFit="1" customWidth="1"/>
    <col min="11291" max="11291" width="8.7109375" bestFit="1" customWidth="1"/>
    <col min="11292" max="11292" width="7" bestFit="1" customWidth="1"/>
    <col min="11521" max="11521" width="10.28515625" bestFit="1" customWidth="1"/>
    <col min="11522" max="11522" width="9.140625" customWidth="1"/>
    <col min="11523" max="11523" width="11.5703125" customWidth="1"/>
    <col min="11524" max="11524" width="13.5703125" customWidth="1"/>
    <col min="11525" max="11525" width="10.28515625" bestFit="1" customWidth="1"/>
    <col min="11526" max="11526" width="9.5703125" bestFit="1" customWidth="1"/>
    <col min="11527" max="11527" width="16.42578125" bestFit="1" customWidth="1"/>
    <col min="11528" max="11528" width="10.28515625" bestFit="1" customWidth="1"/>
    <col min="11529" max="11529" width="6.85546875" bestFit="1" customWidth="1"/>
    <col min="11530" max="11530" width="13.7109375" bestFit="1" customWidth="1"/>
    <col min="11531" max="11531" width="4.42578125" bestFit="1" customWidth="1"/>
    <col min="11532" max="11532" width="9.5703125" bestFit="1" customWidth="1"/>
    <col min="11533" max="11533" width="10.5703125" bestFit="1" customWidth="1"/>
    <col min="11534" max="11534" width="45.7109375" bestFit="1" customWidth="1"/>
    <col min="11535" max="11535" width="16.5703125" bestFit="1" customWidth="1"/>
    <col min="11536" max="11536" width="8.7109375" bestFit="1" customWidth="1"/>
    <col min="11537" max="11540" width="13.85546875" bestFit="1" customWidth="1"/>
    <col min="11541" max="11541" width="16.85546875" bestFit="1" customWidth="1"/>
    <col min="11542" max="11542" width="7" bestFit="1" customWidth="1"/>
    <col min="11543" max="11543" width="9" bestFit="1" customWidth="1"/>
    <col min="11544" max="11544" width="9.5703125" bestFit="1" customWidth="1"/>
    <col min="11545" max="11545" width="8.7109375" bestFit="1" customWidth="1"/>
    <col min="11546" max="11546" width="7.85546875" bestFit="1" customWidth="1"/>
    <col min="11547" max="11547" width="8.7109375" bestFit="1" customWidth="1"/>
    <col min="11548" max="11548" width="7" bestFit="1" customWidth="1"/>
    <col min="11777" max="11777" width="10.28515625" bestFit="1" customWidth="1"/>
    <col min="11778" max="11778" width="9.140625" customWidth="1"/>
    <col min="11779" max="11779" width="11.5703125" customWidth="1"/>
    <col min="11780" max="11780" width="13.5703125" customWidth="1"/>
    <col min="11781" max="11781" width="10.28515625" bestFit="1" customWidth="1"/>
    <col min="11782" max="11782" width="9.5703125" bestFit="1" customWidth="1"/>
    <col min="11783" max="11783" width="16.42578125" bestFit="1" customWidth="1"/>
    <col min="11784" max="11784" width="10.28515625" bestFit="1" customWidth="1"/>
    <col min="11785" max="11785" width="6.85546875" bestFit="1" customWidth="1"/>
    <col min="11786" max="11786" width="13.7109375" bestFit="1" customWidth="1"/>
    <col min="11787" max="11787" width="4.42578125" bestFit="1" customWidth="1"/>
    <col min="11788" max="11788" width="9.5703125" bestFit="1" customWidth="1"/>
    <col min="11789" max="11789" width="10.5703125" bestFit="1" customWidth="1"/>
    <col min="11790" max="11790" width="45.7109375" bestFit="1" customWidth="1"/>
    <col min="11791" max="11791" width="16.5703125" bestFit="1" customWidth="1"/>
    <col min="11792" max="11792" width="8.7109375" bestFit="1" customWidth="1"/>
    <col min="11793" max="11796" width="13.85546875" bestFit="1" customWidth="1"/>
    <col min="11797" max="11797" width="16.85546875" bestFit="1" customWidth="1"/>
    <col min="11798" max="11798" width="7" bestFit="1" customWidth="1"/>
    <col min="11799" max="11799" width="9" bestFit="1" customWidth="1"/>
    <col min="11800" max="11800" width="9.5703125" bestFit="1" customWidth="1"/>
    <col min="11801" max="11801" width="8.7109375" bestFit="1" customWidth="1"/>
    <col min="11802" max="11802" width="7.85546875" bestFit="1" customWidth="1"/>
    <col min="11803" max="11803" width="8.7109375" bestFit="1" customWidth="1"/>
    <col min="11804" max="11804" width="7" bestFit="1" customWidth="1"/>
    <col min="12033" max="12033" width="10.28515625" bestFit="1" customWidth="1"/>
    <col min="12034" max="12034" width="9.140625" customWidth="1"/>
    <col min="12035" max="12035" width="11.5703125" customWidth="1"/>
    <col min="12036" max="12036" width="13.5703125" customWidth="1"/>
    <col min="12037" max="12037" width="10.28515625" bestFit="1" customWidth="1"/>
    <col min="12038" max="12038" width="9.5703125" bestFit="1" customWidth="1"/>
    <col min="12039" max="12039" width="16.42578125" bestFit="1" customWidth="1"/>
    <col min="12040" max="12040" width="10.28515625" bestFit="1" customWidth="1"/>
    <col min="12041" max="12041" width="6.85546875" bestFit="1" customWidth="1"/>
    <col min="12042" max="12042" width="13.7109375" bestFit="1" customWidth="1"/>
    <col min="12043" max="12043" width="4.42578125" bestFit="1" customWidth="1"/>
    <col min="12044" max="12044" width="9.5703125" bestFit="1" customWidth="1"/>
    <col min="12045" max="12045" width="10.5703125" bestFit="1" customWidth="1"/>
    <col min="12046" max="12046" width="45.7109375" bestFit="1" customWidth="1"/>
    <col min="12047" max="12047" width="16.5703125" bestFit="1" customWidth="1"/>
    <col min="12048" max="12048" width="8.7109375" bestFit="1" customWidth="1"/>
    <col min="12049" max="12052" width="13.85546875" bestFit="1" customWidth="1"/>
    <col min="12053" max="12053" width="16.85546875" bestFit="1" customWidth="1"/>
    <col min="12054" max="12054" width="7" bestFit="1" customWidth="1"/>
    <col min="12055" max="12055" width="9" bestFit="1" customWidth="1"/>
    <col min="12056" max="12056" width="9.5703125" bestFit="1" customWidth="1"/>
    <col min="12057" max="12057" width="8.7109375" bestFit="1" customWidth="1"/>
    <col min="12058" max="12058" width="7.85546875" bestFit="1" customWidth="1"/>
    <col min="12059" max="12059" width="8.7109375" bestFit="1" customWidth="1"/>
    <col min="12060" max="12060" width="7" bestFit="1" customWidth="1"/>
    <col min="12289" max="12289" width="10.28515625" bestFit="1" customWidth="1"/>
    <col min="12290" max="12290" width="9.140625" customWidth="1"/>
    <col min="12291" max="12291" width="11.5703125" customWidth="1"/>
    <col min="12292" max="12292" width="13.5703125" customWidth="1"/>
    <col min="12293" max="12293" width="10.28515625" bestFit="1" customWidth="1"/>
    <col min="12294" max="12294" width="9.5703125" bestFit="1" customWidth="1"/>
    <col min="12295" max="12295" width="16.42578125" bestFit="1" customWidth="1"/>
    <col min="12296" max="12296" width="10.28515625" bestFit="1" customWidth="1"/>
    <col min="12297" max="12297" width="6.85546875" bestFit="1" customWidth="1"/>
    <col min="12298" max="12298" width="13.7109375" bestFit="1" customWidth="1"/>
    <col min="12299" max="12299" width="4.42578125" bestFit="1" customWidth="1"/>
    <col min="12300" max="12300" width="9.5703125" bestFit="1" customWidth="1"/>
    <col min="12301" max="12301" width="10.5703125" bestFit="1" customWidth="1"/>
    <col min="12302" max="12302" width="45.7109375" bestFit="1" customWidth="1"/>
    <col min="12303" max="12303" width="16.5703125" bestFit="1" customWidth="1"/>
    <col min="12304" max="12304" width="8.7109375" bestFit="1" customWidth="1"/>
    <col min="12305" max="12308" width="13.85546875" bestFit="1" customWidth="1"/>
    <col min="12309" max="12309" width="16.85546875" bestFit="1" customWidth="1"/>
    <col min="12310" max="12310" width="7" bestFit="1" customWidth="1"/>
    <col min="12311" max="12311" width="9" bestFit="1" customWidth="1"/>
    <col min="12312" max="12312" width="9.5703125" bestFit="1" customWidth="1"/>
    <col min="12313" max="12313" width="8.7109375" bestFit="1" customWidth="1"/>
    <col min="12314" max="12314" width="7.85546875" bestFit="1" customWidth="1"/>
    <col min="12315" max="12315" width="8.7109375" bestFit="1" customWidth="1"/>
    <col min="12316" max="12316" width="7" bestFit="1" customWidth="1"/>
    <col min="12545" max="12545" width="10.28515625" bestFit="1" customWidth="1"/>
    <col min="12546" max="12546" width="9.140625" customWidth="1"/>
    <col min="12547" max="12547" width="11.5703125" customWidth="1"/>
    <col min="12548" max="12548" width="13.5703125" customWidth="1"/>
    <col min="12549" max="12549" width="10.28515625" bestFit="1" customWidth="1"/>
    <col min="12550" max="12550" width="9.5703125" bestFit="1" customWidth="1"/>
    <col min="12551" max="12551" width="16.42578125" bestFit="1" customWidth="1"/>
    <col min="12552" max="12552" width="10.28515625" bestFit="1" customWidth="1"/>
    <col min="12553" max="12553" width="6.85546875" bestFit="1" customWidth="1"/>
    <col min="12554" max="12554" width="13.7109375" bestFit="1" customWidth="1"/>
    <col min="12555" max="12555" width="4.42578125" bestFit="1" customWidth="1"/>
    <col min="12556" max="12556" width="9.5703125" bestFit="1" customWidth="1"/>
    <col min="12557" max="12557" width="10.5703125" bestFit="1" customWidth="1"/>
    <col min="12558" max="12558" width="45.7109375" bestFit="1" customWidth="1"/>
    <col min="12559" max="12559" width="16.5703125" bestFit="1" customWidth="1"/>
    <col min="12560" max="12560" width="8.7109375" bestFit="1" customWidth="1"/>
    <col min="12561" max="12564" width="13.85546875" bestFit="1" customWidth="1"/>
    <col min="12565" max="12565" width="16.85546875" bestFit="1" customWidth="1"/>
    <col min="12566" max="12566" width="7" bestFit="1" customWidth="1"/>
    <col min="12567" max="12567" width="9" bestFit="1" customWidth="1"/>
    <col min="12568" max="12568" width="9.5703125" bestFit="1" customWidth="1"/>
    <col min="12569" max="12569" width="8.7109375" bestFit="1" customWidth="1"/>
    <col min="12570" max="12570" width="7.85546875" bestFit="1" customWidth="1"/>
    <col min="12571" max="12571" width="8.7109375" bestFit="1" customWidth="1"/>
    <col min="12572" max="12572" width="7" bestFit="1" customWidth="1"/>
    <col min="12801" max="12801" width="10.28515625" bestFit="1" customWidth="1"/>
    <col min="12802" max="12802" width="9.140625" customWidth="1"/>
    <col min="12803" max="12803" width="11.5703125" customWidth="1"/>
    <col min="12804" max="12804" width="13.5703125" customWidth="1"/>
    <col min="12805" max="12805" width="10.28515625" bestFit="1" customWidth="1"/>
    <col min="12806" max="12806" width="9.5703125" bestFit="1" customWidth="1"/>
    <col min="12807" max="12807" width="16.42578125" bestFit="1" customWidth="1"/>
    <col min="12808" max="12808" width="10.28515625" bestFit="1" customWidth="1"/>
    <col min="12809" max="12809" width="6.85546875" bestFit="1" customWidth="1"/>
    <col min="12810" max="12810" width="13.7109375" bestFit="1" customWidth="1"/>
    <col min="12811" max="12811" width="4.42578125" bestFit="1" customWidth="1"/>
    <col min="12812" max="12812" width="9.5703125" bestFit="1" customWidth="1"/>
    <col min="12813" max="12813" width="10.5703125" bestFit="1" customWidth="1"/>
    <col min="12814" max="12814" width="45.7109375" bestFit="1" customWidth="1"/>
    <col min="12815" max="12815" width="16.5703125" bestFit="1" customWidth="1"/>
    <col min="12816" max="12816" width="8.7109375" bestFit="1" customWidth="1"/>
    <col min="12817" max="12820" width="13.85546875" bestFit="1" customWidth="1"/>
    <col min="12821" max="12821" width="16.85546875" bestFit="1" customWidth="1"/>
    <col min="12822" max="12822" width="7" bestFit="1" customWidth="1"/>
    <col min="12823" max="12823" width="9" bestFit="1" customWidth="1"/>
    <col min="12824" max="12824" width="9.5703125" bestFit="1" customWidth="1"/>
    <col min="12825" max="12825" width="8.7109375" bestFit="1" customWidth="1"/>
    <col min="12826" max="12826" width="7.85546875" bestFit="1" customWidth="1"/>
    <col min="12827" max="12827" width="8.7109375" bestFit="1" customWidth="1"/>
    <col min="12828" max="12828" width="7" bestFit="1" customWidth="1"/>
    <col min="13057" max="13057" width="10.28515625" bestFit="1" customWidth="1"/>
    <col min="13058" max="13058" width="9.140625" customWidth="1"/>
    <col min="13059" max="13059" width="11.5703125" customWidth="1"/>
    <col min="13060" max="13060" width="13.5703125" customWidth="1"/>
    <col min="13061" max="13061" width="10.28515625" bestFit="1" customWidth="1"/>
    <col min="13062" max="13062" width="9.5703125" bestFit="1" customWidth="1"/>
    <col min="13063" max="13063" width="16.42578125" bestFit="1" customWidth="1"/>
    <col min="13064" max="13064" width="10.28515625" bestFit="1" customWidth="1"/>
    <col min="13065" max="13065" width="6.85546875" bestFit="1" customWidth="1"/>
    <col min="13066" max="13066" width="13.7109375" bestFit="1" customWidth="1"/>
    <col min="13067" max="13067" width="4.42578125" bestFit="1" customWidth="1"/>
    <col min="13068" max="13068" width="9.5703125" bestFit="1" customWidth="1"/>
    <col min="13069" max="13069" width="10.5703125" bestFit="1" customWidth="1"/>
    <col min="13070" max="13070" width="45.7109375" bestFit="1" customWidth="1"/>
    <col min="13071" max="13071" width="16.5703125" bestFit="1" customWidth="1"/>
    <col min="13072" max="13072" width="8.7109375" bestFit="1" customWidth="1"/>
    <col min="13073" max="13076" width="13.85546875" bestFit="1" customWidth="1"/>
    <col min="13077" max="13077" width="16.85546875" bestFit="1" customWidth="1"/>
    <col min="13078" max="13078" width="7" bestFit="1" customWidth="1"/>
    <col min="13079" max="13079" width="9" bestFit="1" customWidth="1"/>
    <col min="13080" max="13080" width="9.5703125" bestFit="1" customWidth="1"/>
    <col min="13081" max="13081" width="8.7109375" bestFit="1" customWidth="1"/>
    <col min="13082" max="13082" width="7.85546875" bestFit="1" customWidth="1"/>
    <col min="13083" max="13083" width="8.7109375" bestFit="1" customWidth="1"/>
    <col min="13084" max="13084" width="7" bestFit="1" customWidth="1"/>
    <col min="13313" max="13313" width="10.28515625" bestFit="1" customWidth="1"/>
    <col min="13314" max="13314" width="9.140625" customWidth="1"/>
    <col min="13315" max="13315" width="11.5703125" customWidth="1"/>
    <col min="13316" max="13316" width="13.5703125" customWidth="1"/>
    <col min="13317" max="13317" width="10.28515625" bestFit="1" customWidth="1"/>
    <col min="13318" max="13318" width="9.5703125" bestFit="1" customWidth="1"/>
    <col min="13319" max="13319" width="16.42578125" bestFit="1" customWidth="1"/>
    <col min="13320" max="13320" width="10.28515625" bestFit="1" customWidth="1"/>
    <col min="13321" max="13321" width="6.85546875" bestFit="1" customWidth="1"/>
    <col min="13322" max="13322" width="13.7109375" bestFit="1" customWidth="1"/>
    <col min="13323" max="13323" width="4.42578125" bestFit="1" customWidth="1"/>
    <col min="13324" max="13324" width="9.5703125" bestFit="1" customWidth="1"/>
    <col min="13325" max="13325" width="10.5703125" bestFit="1" customWidth="1"/>
    <col min="13326" max="13326" width="45.7109375" bestFit="1" customWidth="1"/>
    <col min="13327" max="13327" width="16.5703125" bestFit="1" customWidth="1"/>
    <col min="13328" max="13328" width="8.7109375" bestFit="1" customWidth="1"/>
    <col min="13329" max="13332" width="13.85546875" bestFit="1" customWidth="1"/>
    <col min="13333" max="13333" width="16.85546875" bestFit="1" customWidth="1"/>
    <col min="13334" max="13334" width="7" bestFit="1" customWidth="1"/>
    <col min="13335" max="13335" width="9" bestFit="1" customWidth="1"/>
    <col min="13336" max="13336" width="9.5703125" bestFit="1" customWidth="1"/>
    <col min="13337" max="13337" width="8.7109375" bestFit="1" customWidth="1"/>
    <col min="13338" max="13338" width="7.85546875" bestFit="1" customWidth="1"/>
    <col min="13339" max="13339" width="8.7109375" bestFit="1" customWidth="1"/>
    <col min="13340" max="13340" width="7" bestFit="1" customWidth="1"/>
    <col min="13569" max="13569" width="10.28515625" bestFit="1" customWidth="1"/>
    <col min="13570" max="13570" width="9.140625" customWidth="1"/>
    <col min="13571" max="13571" width="11.5703125" customWidth="1"/>
    <col min="13572" max="13572" width="13.5703125" customWidth="1"/>
    <col min="13573" max="13573" width="10.28515625" bestFit="1" customWidth="1"/>
    <col min="13574" max="13574" width="9.5703125" bestFit="1" customWidth="1"/>
    <col min="13575" max="13575" width="16.42578125" bestFit="1" customWidth="1"/>
    <col min="13576" max="13576" width="10.28515625" bestFit="1" customWidth="1"/>
    <col min="13577" max="13577" width="6.85546875" bestFit="1" customWidth="1"/>
    <col min="13578" max="13578" width="13.7109375" bestFit="1" customWidth="1"/>
    <col min="13579" max="13579" width="4.42578125" bestFit="1" customWidth="1"/>
    <col min="13580" max="13580" width="9.5703125" bestFit="1" customWidth="1"/>
    <col min="13581" max="13581" width="10.5703125" bestFit="1" customWidth="1"/>
    <col min="13582" max="13582" width="45.7109375" bestFit="1" customWidth="1"/>
    <col min="13583" max="13583" width="16.5703125" bestFit="1" customWidth="1"/>
    <col min="13584" max="13584" width="8.7109375" bestFit="1" customWidth="1"/>
    <col min="13585" max="13588" width="13.85546875" bestFit="1" customWidth="1"/>
    <col min="13589" max="13589" width="16.85546875" bestFit="1" customWidth="1"/>
    <col min="13590" max="13590" width="7" bestFit="1" customWidth="1"/>
    <col min="13591" max="13591" width="9" bestFit="1" customWidth="1"/>
    <col min="13592" max="13592" width="9.5703125" bestFit="1" customWidth="1"/>
    <col min="13593" max="13593" width="8.7109375" bestFit="1" customWidth="1"/>
    <col min="13594" max="13594" width="7.85546875" bestFit="1" customWidth="1"/>
    <col min="13595" max="13595" width="8.7109375" bestFit="1" customWidth="1"/>
    <col min="13596" max="13596" width="7" bestFit="1" customWidth="1"/>
    <col min="13825" max="13825" width="10.28515625" bestFit="1" customWidth="1"/>
    <col min="13826" max="13826" width="9.140625" customWidth="1"/>
    <col min="13827" max="13827" width="11.5703125" customWidth="1"/>
    <col min="13828" max="13828" width="13.5703125" customWidth="1"/>
    <col min="13829" max="13829" width="10.28515625" bestFit="1" customWidth="1"/>
    <col min="13830" max="13830" width="9.5703125" bestFit="1" customWidth="1"/>
    <col min="13831" max="13831" width="16.42578125" bestFit="1" customWidth="1"/>
    <col min="13832" max="13832" width="10.28515625" bestFit="1" customWidth="1"/>
    <col min="13833" max="13833" width="6.85546875" bestFit="1" customWidth="1"/>
    <col min="13834" max="13834" width="13.7109375" bestFit="1" customWidth="1"/>
    <col min="13835" max="13835" width="4.42578125" bestFit="1" customWidth="1"/>
    <col min="13836" max="13836" width="9.5703125" bestFit="1" customWidth="1"/>
    <col min="13837" max="13837" width="10.5703125" bestFit="1" customWidth="1"/>
    <col min="13838" max="13838" width="45.7109375" bestFit="1" customWidth="1"/>
    <col min="13839" max="13839" width="16.5703125" bestFit="1" customWidth="1"/>
    <col min="13840" max="13840" width="8.7109375" bestFit="1" customWidth="1"/>
    <col min="13841" max="13844" width="13.85546875" bestFit="1" customWidth="1"/>
    <col min="13845" max="13845" width="16.85546875" bestFit="1" customWidth="1"/>
    <col min="13846" max="13846" width="7" bestFit="1" customWidth="1"/>
    <col min="13847" max="13847" width="9" bestFit="1" customWidth="1"/>
    <col min="13848" max="13848" width="9.5703125" bestFit="1" customWidth="1"/>
    <col min="13849" max="13849" width="8.7109375" bestFit="1" customWidth="1"/>
    <col min="13850" max="13850" width="7.85546875" bestFit="1" customWidth="1"/>
    <col min="13851" max="13851" width="8.7109375" bestFit="1" customWidth="1"/>
    <col min="13852" max="13852" width="7" bestFit="1" customWidth="1"/>
    <col min="14081" max="14081" width="10.28515625" bestFit="1" customWidth="1"/>
    <col min="14082" max="14082" width="9.140625" customWidth="1"/>
    <col min="14083" max="14083" width="11.5703125" customWidth="1"/>
    <col min="14084" max="14084" width="13.5703125" customWidth="1"/>
    <col min="14085" max="14085" width="10.28515625" bestFit="1" customWidth="1"/>
    <col min="14086" max="14086" width="9.5703125" bestFit="1" customWidth="1"/>
    <col min="14087" max="14087" width="16.42578125" bestFit="1" customWidth="1"/>
    <col min="14088" max="14088" width="10.28515625" bestFit="1" customWidth="1"/>
    <col min="14089" max="14089" width="6.85546875" bestFit="1" customWidth="1"/>
    <col min="14090" max="14090" width="13.7109375" bestFit="1" customWidth="1"/>
    <col min="14091" max="14091" width="4.42578125" bestFit="1" customWidth="1"/>
    <col min="14092" max="14092" width="9.5703125" bestFit="1" customWidth="1"/>
    <col min="14093" max="14093" width="10.5703125" bestFit="1" customWidth="1"/>
    <col min="14094" max="14094" width="45.7109375" bestFit="1" customWidth="1"/>
    <col min="14095" max="14095" width="16.5703125" bestFit="1" customWidth="1"/>
    <col min="14096" max="14096" width="8.7109375" bestFit="1" customWidth="1"/>
    <col min="14097" max="14100" width="13.85546875" bestFit="1" customWidth="1"/>
    <col min="14101" max="14101" width="16.85546875" bestFit="1" customWidth="1"/>
    <col min="14102" max="14102" width="7" bestFit="1" customWidth="1"/>
    <col min="14103" max="14103" width="9" bestFit="1" customWidth="1"/>
    <col min="14104" max="14104" width="9.5703125" bestFit="1" customWidth="1"/>
    <col min="14105" max="14105" width="8.7109375" bestFit="1" customWidth="1"/>
    <col min="14106" max="14106" width="7.85546875" bestFit="1" customWidth="1"/>
    <col min="14107" max="14107" width="8.7109375" bestFit="1" customWidth="1"/>
    <col min="14108" max="14108" width="7" bestFit="1" customWidth="1"/>
    <col min="14337" max="14337" width="10.28515625" bestFit="1" customWidth="1"/>
    <col min="14338" max="14338" width="9.140625" customWidth="1"/>
    <col min="14339" max="14339" width="11.5703125" customWidth="1"/>
    <col min="14340" max="14340" width="13.5703125" customWidth="1"/>
    <col min="14341" max="14341" width="10.28515625" bestFit="1" customWidth="1"/>
    <col min="14342" max="14342" width="9.5703125" bestFit="1" customWidth="1"/>
    <col min="14343" max="14343" width="16.42578125" bestFit="1" customWidth="1"/>
    <col min="14344" max="14344" width="10.28515625" bestFit="1" customWidth="1"/>
    <col min="14345" max="14345" width="6.85546875" bestFit="1" customWidth="1"/>
    <col min="14346" max="14346" width="13.7109375" bestFit="1" customWidth="1"/>
    <col min="14347" max="14347" width="4.42578125" bestFit="1" customWidth="1"/>
    <col min="14348" max="14348" width="9.5703125" bestFit="1" customWidth="1"/>
    <col min="14349" max="14349" width="10.5703125" bestFit="1" customWidth="1"/>
    <col min="14350" max="14350" width="45.7109375" bestFit="1" customWidth="1"/>
    <col min="14351" max="14351" width="16.5703125" bestFit="1" customWidth="1"/>
    <col min="14352" max="14352" width="8.7109375" bestFit="1" customWidth="1"/>
    <col min="14353" max="14356" width="13.85546875" bestFit="1" customWidth="1"/>
    <col min="14357" max="14357" width="16.85546875" bestFit="1" customWidth="1"/>
    <col min="14358" max="14358" width="7" bestFit="1" customWidth="1"/>
    <col min="14359" max="14359" width="9" bestFit="1" customWidth="1"/>
    <col min="14360" max="14360" width="9.5703125" bestFit="1" customWidth="1"/>
    <col min="14361" max="14361" width="8.7109375" bestFit="1" customWidth="1"/>
    <col min="14362" max="14362" width="7.85546875" bestFit="1" customWidth="1"/>
    <col min="14363" max="14363" width="8.7109375" bestFit="1" customWidth="1"/>
    <col min="14364" max="14364" width="7" bestFit="1" customWidth="1"/>
    <col min="14593" max="14593" width="10.28515625" bestFit="1" customWidth="1"/>
    <col min="14594" max="14594" width="9.140625" customWidth="1"/>
    <col min="14595" max="14595" width="11.5703125" customWidth="1"/>
    <col min="14596" max="14596" width="13.5703125" customWidth="1"/>
    <col min="14597" max="14597" width="10.28515625" bestFit="1" customWidth="1"/>
    <col min="14598" max="14598" width="9.5703125" bestFit="1" customWidth="1"/>
    <col min="14599" max="14599" width="16.42578125" bestFit="1" customWidth="1"/>
    <col min="14600" max="14600" width="10.28515625" bestFit="1" customWidth="1"/>
    <col min="14601" max="14601" width="6.85546875" bestFit="1" customWidth="1"/>
    <col min="14602" max="14602" width="13.7109375" bestFit="1" customWidth="1"/>
    <col min="14603" max="14603" width="4.42578125" bestFit="1" customWidth="1"/>
    <col min="14604" max="14604" width="9.5703125" bestFit="1" customWidth="1"/>
    <col min="14605" max="14605" width="10.5703125" bestFit="1" customWidth="1"/>
    <col min="14606" max="14606" width="45.7109375" bestFit="1" customWidth="1"/>
    <col min="14607" max="14607" width="16.5703125" bestFit="1" customWidth="1"/>
    <col min="14608" max="14608" width="8.7109375" bestFit="1" customWidth="1"/>
    <col min="14609" max="14612" width="13.85546875" bestFit="1" customWidth="1"/>
    <col min="14613" max="14613" width="16.85546875" bestFit="1" customWidth="1"/>
    <col min="14614" max="14614" width="7" bestFit="1" customWidth="1"/>
    <col min="14615" max="14615" width="9" bestFit="1" customWidth="1"/>
    <col min="14616" max="14616" width="9.5703125" bestFit="1" customWidth="1"/>
    <col min="14617" max="14617" width="8.7109375" bestFit="1" customWidth="1"/>
    <col min="14618" max="14618" width="7.85546875" bestFit="1" customWidth="1"/>
    <col min="14619" max="14619" width="8.7109375" bestFit="1" customWidth="1"/>
    <col min="14620" max="14620" width="7" bestFit="1" customWidth="1"/>
    <col min="14849" max="14849" width="10.28515625" bestFit="1" customWidth="1"/>
    <col min="14850" max="14850" width="9.140625" customWidth="1"/>
    <col min="14851" max="14851" width="11.5703125" customWidth="1"/>
    <col min="14852" max="14852" width="13.5703125" customWidth="1"/>
    <col min="14853" max="14853" width="10.28515625" bestFit="1" customWidth="1"/>
    <col min="14854" max="14854" width="9.5703125" bestFit="1" customWidth="1"/>
    <col min="14855" max="14855" width="16.42578125" bestFit="1" customWidth="1"/>
    <col min="14856" max="14856" width="10.28515625" bestFit="1" customWidth="1"/>
    <col min="14857" max="14857" width="6.85546875" bestFit="1" customWidth="1"/>
    <col min="14858" max="14858" width="13.7109375" bestFit="1" customWidth="1"/>
    <col min="14859" max="14859" width="4.42578125" bestFit="1" customWidth="1"/>
    <col min="14860" max="14860" width="9.5703125" bestFit="1" customWidth="1"/>
    <col min="14861" max="14861" width="10.5703125" bestFit="1" customWidth="1"/>
    <col min="14862" max="14862" width="45.7109375" bestFit="1" customWidth="1"/>
    <col min="14863" max="14863" width="16.5703125" bestFit="1" customWidth="1"/>
    <col min="14864" max="14864" width="8.7109375" bestFit="1" customWidth="1"/>
    <col min="14865" max="14868" width="13.85546875" bestFit="1" customWidth="1"/>
    <col min="14869" max="14869" width="16.85546875" bestFit="1" customWidth="1"/>
    <col min="14870" max="14870" width="7" bestFit="1" customWidth="1"/>
    <col min="14871" max="14871" width="9" bestFit="1" customWidth="1"/>
    <col min="14872" max="14872" width="9.5703125" bestFit="1" customWidth="1"/>
    <col min="14873" max="14873" width="8.7109375" bestFit="1" customWidth="1"/>
    <col min="14874" max="14874" width="7.85546875" bestFit="1" customWidth="1"/>
    <col min="14875" max="14875" width="8.7109375" bestFit="1" customWidth="1"/>
    <col min="14876" max="14876" width="7" bestFit="1" customWidth="1"/>
    <col min="15105" max="15105" width="10.28515625" bestFit="1" customWidth="1"/>
    <col min="15106" max="15106" width="9.140625" customWidth="1"/>
    <col min="15107" max="15107" width="11.5703125" customWidth="1"/>
    <col min="15108" max="15108" width="13.5703125" customWidth="1"/>
    <col min="15109" max="15109" width="10.28515625" bestFit="1" customWidth="1"/>
    <col min="15110" max="15110" width="9.5703125" bestFit="1" customWidth="1"/>
    <col min="15111" max="15111" width="16.42578125" bestFit="1" customWidth="1"/>
    <col min="15112" max="15112" width="10.28515625" bestFit="1" customWidth="1"/>
    <col min="15113" max="15113" width="6.85546875" bestFit="1" customWidth="1"/>
    <col min="15114" max="15114" width="13.7109375" bestFit="1" customWidth="1"/>
    <col min="15115" max="15115" width="4.42578125" bestFit="1" customWidth="1"/>
    <col min="15116" max="15116" width="9.5703125" bestFit="1" customWidth="1"/>
    <col min="15117" max="15117" width="10.5703125" bestFit="1" customWidth="1"/>
    <col min="15118" max="15118" width="45.7109375" bestFit="1" customWidth="1"/>
    <col min="15119" max="15119" width="16.5703125" bestFit="1" customWidth="1"/>
    <col min="15120" max="15120" width="8.7109375" bestFit="1" customWidth="1"/>
    <col min="15121" max="15124" width="13.85546875" bestFit="1" customWidth="1"/>
    <col min="15125" max="15125" width="16.85546875" bestFit="1" customWidth="1"/>
    <col min="15126" max="15126" width="7" bestFit="1" customWidth="1"/>
    <col min="15127" max="15127" width="9" bestFit="1" customWidth="1"/>
    <col min="15128" max="15128" width="9.5703125" bestFit="1" customWidth="1"/>
    <col min="15129" max="15129" width="8.7109375" bestFit="1" customWidth="1"/>
    <col min="15130" max="15130" width="7.85546875" bestFit="1" customWidth="1"/>
    <col min="15131" max="15131" width="8.7109375" bestFit="1" customWidth="1"/>
    <col min="15132" max="15132" width="7" bestFit="1" customWidth="1"/>
    <col min="15361" max="15361" width="10.28515625" bestFit="1" customWidth="1"/>
    <col min="15362" max="15362" width="9.140625" customWidth="1"/>
    <col min="15363" max="15363" width="11.5703125" customWidth="1"/>
    <col min="15364" max="15364" width="13.5703125" customWidth="1"/>
    <col min="15365" max="15365" width="10.28515625" bestFit="1" customWidth="1"/>
    <col min="15366" max="15366" width="9.5703125" bestFit="1" customWidth="1"/>
    <col min="15367" max="15367" width="16.42578125" bestFit="1" customWidth="1"/>
    <col min="15368" max="15368" width="10.28515625" bestFit="1" customWidth="1"/>
    <col min="15369" max="15369" width="6.85546875" bestFit="1" customWidth="1"/>
    <col min="15370" max="15370" width="13.7109375" bestFit="1" customWidth="1"/>
    <col min="15371" max="15371" width="4.42578125" bestFit="1" customWidth="1"/>
    <col min="15372" max="15372" width="9.5703125" bestFit="1" customWidth="1"/>
    <col min="15373" max="15373" width="10.5703125" bestFit="1" customWidth="1"/>
    <col min="15374" max="15374" width="45.7109375" bestFit="1" customWidth="1"/>
    <col min="15375" max="15375" width="16.5703125" bestFit="1" customWidth="1"/>
    <col min="15376" max="15376" width="8.7109375" bestFit="1" customWidth="1"/>
    <col min="15377" max="15380" width="13.85546875" bestFit="1" customWidth="1"/>
    <col min="15381" max="15381" width="16.85546875" bestFit="1" customWidth="1"/>
    <col min="15382" max="15382" width="7" bestFit="1" customWidth="1"/>
    <col min="15383" max="15383" width="9" bestFit="1" customWidth="1"/>
    <col min="15384" max="15384" width="9.5703125" bestFit="1" customWidth="1"/>
    <col min="15385" max="15385" width="8.7109375" bestFit="1" customWidth="1"/>
    <col min="15386" max="15386" width="7.85546875" bestFit="1" customWidth="1"/>
    <col min="15387" max="15387" width="8.7109375" bestFit="1" customWidth="1"/>
    <col min="15388" max="15388" width="7" bestFit="1" customWidth="1"/>
    <col min="15617" max="15617" width="10.28515625" bestFit="1" customWidth="1"/>
    <col min="15618" max="15618" width="9.140625" customWidth="1"/>
    <col min="15619" max="15619" width="11.5703125" customWidth="1"/>
    <col min="15620" max="15620" width="13.5703125" customWidth="1"/>
    <col min="15621" max="15621" width="10.28515625" bestFit="1" customWidth="1"/>
    <col min="15622" max="15622" width="9.5703125" bestFit="1" customWidth="1"/>
    <col min="15623" max="15623" width="16.42578125" bestFit="1" customWidth="1"/>
    <col min="15624" max="15624" width="10.28515625" bestFit="1" customWidth="1"/>
    <col min="15625" max="15625" width="6.85546875" bestFit="1" customWidth="1"/>
    <col min="15626" max="15626" width="13.7109375" bestFit="1" customWidth="1"/>
    <col min="15627" max="15627" width="4.42578125" bestFit="1" customWidth="1"/>
    <col min="15628" max="15628" width="9.5703125" bestFit="1" customWidth="1"/>
    <col min="15629" max="15629" width="10.5703125" bestFit="1" customWidth="1"/>
    <col min="15630" max="15630" width="45.7109375" bestFit="1" customWidth="1"/>
    <col min="15631" max="15631" width="16.5703125" bestFit="1" customWidth="1"/>
    <col min="15632" max="15632" width="8.7109375" bestFit="1" customWidth="1"/>
    <col min="15633" max="15636" width="13.85546875" bestFit="1" customWidth="1"/>
    <col min="15637" max="15637" width="16.85546875" bestFit="1" customWidth="1"/>
    <col min="15638" max="15638" width="7" bestFit="1" customWidth="1"/>
    <col min="15639" max="15639" width="9" bestFit="1" customWidth="1"/>
    <col min="15640" max="15640" width="9.5703125" bestFit="1" customWidth="1"/>
    <col min="15641" max="15641" width="8.7109375" bestFit="1" customWidth="1"/>
    <col min="15642" max="15642" width="7.85546875" bestFit="1" customWidth="1"/>
    <col min="15643" max="15643" width="8.7109375" bestFit="1" customWidth="1"/>
    <col min="15644" max="15644" width="7" bestFit="1" customWidth="1"/>
    <col min="15873" max="15873" width="10.28515625" bestFit="1" customWidth="1"/>
    <col min="15874" max="15874" width="9.140625" customWidth="1"/>
    <col min="15875" max="15875" width="11.5703125" customWidth="1"/>
    <col min="15876" max="15876" width="13.5703125" customWidth="1"/>
    <col min="15877" max="15877" width="10.28515625" bestFit="1" customWidth="1"/>
    <col min="15878" max="15878" width="9.5703125" bestFit="1" customWidth="1"/>
    <col min="15879" max="15879" width="16.42578125" bestFit="1" customWidth="1"/>
    <col min="15880" max="15880" width="10.28515625" bestFit="1" customWidth="1"/>
    <col min="15881" max="15881" width="6.85546875" bestFit="1" customWidth="1"/>
    <col min="15882" max="15882" width="13.7109375" bestFit="1" customWidth="1"/>
    <col min="15883" max="15883" width="4.42578125" bestFit="1" customWidth="1"/>
    <col min="15884" max="15884" width="9.5703125" bestFit="1" customWidth="1"/>
    <col min="15885" max="15885" width="10.5703125" bestFit="1" customWidth="1"/>
    <col min="15886" max="15886" width="45.7109375" bestFit="1" customWidth="1"/>
    <col min="15887" max="15887" width="16.5703125" bestFit="1" customWidth="1"/>
    <col min="15888" max="15888" width="8.7109375" bestFit="1" customWidth="1"/>
    <col min="15889" max="15892" width="13.85546875" bestFit="1" customWidth="1"/>
    <col min="15893" max="15893" width="16.85546875" bestFit="1" customWidth="1"/>
    <col min="15894" max="15894" width="7" bestFit="1" customWidth="1"/>
    <col min="15895" max="15895" width="9" bestFit="1" customWidth="1"/>
    <col min="15896" max="15896" width="9.5703125" bestFit="1" customWidth="1"/>
    <col min="15897" max="15897" width="8.7109375" bestFit="1" customWidth="1"/>
    <col min="15898" max="15898" width="7.85546875" bestFit="1" customWidth="1"/>
    <col min="15899" max="15899" width="8.7109375" bestFit="1" customWidth="1"/>
    <col min="15900" max="15900" width="7" bestFit="1" customWidth="1"/>
    <col min="16129" max="16129" width="10.28515625" bestFit="1" customWidth="1"/>
    <col min="16130" max="16130" width="9.140625" customWidth="1"/>
    <col min="16131" max="16131" width="11.5703125" customWidth="1"/>
    <col min="16132" max="16132" width="13.5703125" customWidth="1"/>
    <col min="16133" max="16133" width="10.28515625" bestFit="1" customWidth="1"/>
    <col min="16134" max="16134" width="9.5703125" bestFit="1" customWidth="1"/>
    <col min="16135" max="16135" width="16.42578125" bestFit="1" customWidth="1"/>
    <col min="16136" max="16136" width="10.28515625" bestFit="1" customWidth="1"/>
    <col min="16137" max="16137" width="6.85546875" bestFit="1" customWidth="1"/>
    <col min="16138" max="16138" width="13.7109375" bestFit="1" customWidth="1"/>
    <col min="16139" max="16139" width="4.42578125" bestFit="1" customWidth="1"/>
    <col min="16140" max="16140" width="9.5703125" bestFit="1" customWidth="1"/>
    <col min="16141" max="16141" width="10.5703125" bestFit="1" customWidth="1"/>
    <col min="16142" max="16142" width="45.7109375" bestFit="1" customWidth="1"/>
    <col min="16143" max="16143" width="16.5703125" bestFit="1" customWidth="1"/>
    <col min="16144" max="16144" width="8.7109375" bestFit="1" customWidth="1"/>
    <col min="16145" max="16148" width="13.85546875" bestFit="1" customWidth="1"/>
    <col min="16149" max="16149" width="16.85546875" bestFit="1" customWidth="1"/>
    <col min="16150" max="16150" width="7" bestFit="1" customWidth="1"/>
    <col min="16151" max="16151" width="9" bestFit="1" customWidth="1"/>
    <col min="16152" max="16152" width="9.5703125" bestFit="1" customWidth="1"/>
    <col min="16153" max="16153" width="8.7109375" bestFit="1" customWidth="1"/>
    <col min="16154" max="16154" width="7.85546875" bestFit="1" customWidth="1"/>
    <col min="16155" max="16155" width="8.7109375" bestFit="1" customWidth="1"/>
    <col min="16156" max="16156" width="7" bestFit="1" customWidth="1"/>
  </cols>
  <sheetData>
    <row r="5" spans="1:3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0"/>
      <c r="Y5" s="1"/>
      <c r="Z5" s="1"/>
      <c r="AA5" s="1"/>
      <c r="AB5" s="2"/>
    </row>
    <row r="6" spans="1:34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0"/>
      <c r="Y6" s="1"/>
      <c r="Z6" s="1"/>
      <c r="AA6" s="1"/>
      <c r="AB6" s="2"/>
    </row>
    <row r="7" spans="1:34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0" t="s">
        <v>3489</v>
      </c>
      <c r="V7" s="101"/>
      <c r="W7" s="102"/>
      <c r="X7" s="58" t="s">
        <v>3490</v>
      </c>
      <c r="Y7" s="3"/>
      <c r="Z7" s="59" t="s">
        <v>3491</v>
      </c>
      <c r="AA7" s="59" t="s">
        <v>3492</v>
      </c>
      <c r="AB7" s="2"/>
      <c r="AC7" s="59" t="s">
        <v>3492</v>
      </c>
    </row>
    <row r="8" spans="1:34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51" t="s">
        <v>7</v>
      </c>
      <c r="Y8" s="3"/>
      <c r="Z8" s="3"/>
      <c r="AA8" s="3"/>
      <c r="AB8" s="4"/>
    </row>
    <row r="9" spans="1:34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51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4">
      <c r="A10" s="16">
        <v>57040</v>
      </c>
      <c r="B10" s="17" t="s">
        <v>609</v>
      </c>
      <c r="C10" s="18">
        <v>42008</v>
      </c>
      <c r="D10" s="18">
        <v>42008</v>
      </c>
      <c r="E10" s="16" t="s">
        <v>30</v>
      </c>
      <c r="F10" s="18">
        <v>41989</v>
      </c>
      <c r="G10" s="16" t="s">
        <v>75</v>
      </c>
      <c r="H10" s="60">
        <v>57040</v>
      </c>
      <c r="I10" s="16" t="s">
        <v>492</v>
      </c>
      <c r="J10" s="16" t="s">
        <v>219</v>
      </c>
      <c r="K10" s="16">
        <v>2015</v>
      </c>
      <c r="L10" s="19" t="s">
        <v>610</v>
      </c>
      <c r="M10" s="16" t="s">
        <v>611</v>
      </c>
      <c r="N10" s="16" t="s">
        <v>433</v>
      </c>
      <c r="O10" s="16" t="s">
        <v>612</v>
      </c>
      <c r="P10" s="20" t="s">
        <v>613</v>
      </c>
      <c r="Q10" s="16"/>
      <c r="R10" s="16"/>
      <c r="S10" s="16"/>
      <c r="T10" s="16"/>
      <c r="U10" s="57">
        <v>231899.74</v>
      </c>
      <c r="V10" s="57">
        <v>3668.52</v>
      </c>
      <c r="W10" s="57">
        <v>1160</v>
      </c>
      <c r="X10" s="52">
        <v>490</v>
      </c>
      <c r="Y10" s="20">
        <v>235568.25999999998</v>
      </c>
      <c r="Z10" s="20">
        <v>37690.92</v>
      </c>
      <c r="AA10" s="20">
        <v>274909.18</v>
      </c>
      <c r="AB10" s="19" t="s">
        <v>224</v>
      </c>
      <c r="AC10" t="s">
        <v>842</v>
      </c>
      <c r="AD10" s="13">
        <v>274909.18</v>
      </c>
      <c r="AE10" s="13">
        <f>AA10-AD10</f>
        <v>0</v>
      </c>
      <c r="AH10" s="49"/>
    </row>
    <row r="11" spans="1:34">
      <c r="A11" s="16">
        <v>57040</v>
      </c>
      <c r="B11" s="17" t="s">
        <v>614</v>
      </c>
      <c r="C11" s="18">
        <v>42008</v>
      </c>
      <c r="D11" s="18">
        <v>42008</v>
      </c>
      <c r="E11" s="16" t="s">
        <v>30</v>
      </c>
      <c r="F11" s="18">
        <v>41988</v>
      </c>
      <c r="G11" s="16" t="s">
        <v>75</v>
      </c>
      <c r="H11" s="60">
        <v>57040</v>
      </c>
      <c r="I11" s="16" t="s">
        <v>218</v>
      </c>
      <c r="J11" s="16" t="s">
        <v>219</v>
      </c>
      <c r="K11" s="16">
        <v>2015</v>
      </c>
      <c r="L11" s="19" t="s">
        <v>615</v>
      </c>
      <c r="M11" s="16" t="s">
        <v>616</v>
      </c>
      <c r="N11" s="16" t="s">
        <v>321</v>
      </c>
      <c r="O11" s="16" t="s">
        <v>617</v>
      </c>
      <c r="P11" s="20" t="s">
        <v>618</v>
      </c>
      <c r="Q11" s="16"/>
      <c r="R11" s="16"/>
      <c r="S11" s="16"/>
      <c r="T11" s="16"/>
      <c r="U11" s="20">
        <v>201917.75</v>
      </c>
      <c r="V11" s="20">
        <v>3668.52</v>
      </c>
      <c r="W11" s="20">
        <v>1160</v>
      </c>
      <c r="X11" s="52">
        <v>490</v>
      </c>
      <c r="Y11" s="20">
        <v>205586.27</v>
      </c>
      <c r="Z11" s="20">
        <v>32893.800000000003</v>
      </c>
      <c r="AA11" s="20">
        <v>240130.07</v>
      </c>
      <c r="AB11" s="19" t="s">
        <v>224</v>
      </c>
      <c r="AC11" t="s">
        <v>1585</v>
      </c>
      <c r="AD11" s="20">
        <v>240202.07</v>
      </c>
      <c r="AE11" s="13">
        <f t="shared" ref="AE11:AE57" si="0">AA11-AD11</f>
        <v>-72</v>
      </c>
      <c r="AF11" t="s">
        <v>1586</v>
      </c>
      <c r="AG11" t="s">
        <v>3493</v>
      </c>
      <c r="AH11" s="49"/>
    </row>
    <row r="12" spans="1:34">
      <c r="A12" s="16">
        <v>57040</v>
      </c>
      <c r="B12" s="17" t="s">
        <v>619</v>
      </c>
      <c r="C12" s="18">
        <v>42008</v>
      </c>
      <c r="D12" s="18">
        <v>42008</v>
      </c>
      <c r="E12" s="16" t="s">
        <v>30</v>
      </c>
      <c r="F12" s="18">
        <v>41990</v>
      </c>
      <c r="G12" s="16" t="s">
        <v>75</v>
      </c>
      <c r="H12" s="60">
        <v>57040</v>
      </c>
      <c r="I12" s="16" t="s">
        <v>218</v>
      </c>
      <c r="J12" s="16" t="s">
        <v>219</v>
      </c>
      <c r="K12" s="16">
        <v>2015</v>
      </c>
      <c r="L12" s="19" t="s">
        <v>620</v>
      </c>
      <c r="M12" s="16" t="s">
        <v>621</v>
      </c>
      <c r="N12" s="16" t="s">
        <v>222</v>
      </c>
      <c r="O12" s="16" t="s">
        <v>622</v>
      </c>
      <c r="P12" s="20" t="s">
        <v>623</v>
      </c>
      <c r="Q12" s="16"/>
      <c r="R12" s="16"/>
      <c r="S12" s="16"/>
      <c r="T12" s="16"/>
      <c r="U12" s="20">
        <v>201917.75</v>
      </c>
      <c r="V12" s="20">
        <v>3668.52</v>
      </c>
      <c r="W12" s="20">
        <v>1160</v>
      </c>
      <c r="X12" s="52">
        <v>490</v>
      </c>
      <c r="Y12" s="20">
        <v>205586.27</v>
      </c>
      <c r="Z12" s="20">
        <v>32893.800000000003</v>
      </c>
      <c r="AA12" s="20">
        <v>240130.07</v>
      </c>
      <c r="AB12" s="19" t="s">
        <v>224</v>
      </c>
      <c r="AC12" t="s">
        <v>843</v>
      </c>
      <c r="AD12" s="13">
        <v>240130.07</v>
      </c>
      <c r="AE12" s="13">
        <f t="shared" si="0"/>
        <v>0</v>
      </c>
      <c r="AH12" s="56"/>
    </row>
    <row r="13" spans="1:34">
      <c r="A13" s="16">
        <v>57040</v>
      </c>
      <c r="B13" s="17" t="s">
        <v>624</v>
      </c>
      <c r="C13" s="18">
        <v>42008</v>
      </c>
      <c r="D13" s="18">
        <v>42008</v>
      </c>
      <c r="E13" s="16" t="s">
        <v>30</v>
      </c>
      <c r="F13" s="18">
        <v>41988</v>
      </c>
      <c r="G13" s="16" t="s">
        <v>75</v>
      </c>
      <c r="H13" s="60">
        <v>57040</v>
      </c>
      <c r="I13" s="16" t="s">
        <v>405</v>
      </c>
      <c r="J13" s="16" t="s">
        <v>86</v>
      </c>
      <c r="K13" s="16">
        <v>2015</v>
      </c>
      <c r="L13" s="19" t="s">
        <v>625</v>
      </c>
      <c r="M13" s="16" t="s">
        <v>626</v>
      </c>
      <c r="N13" s="16" t="s">
        <v>627</v>
      </c>
      <c r="O13" s="16" t="s">
        <v>628</v>
      </c>
      <c r="P13" s="20" t="s">
        <v>629</v>
      </c>
      <c r="Q13" s="16"/>
      <c r="R13" s="16"/>
      <c r="S13" s="16"/>
      <c r="T13" s="16"/>
      <c r="U13" s="20">
        <v>394965.97</v>
      </c>
      <c r="V13" s="20">
        <v>3668.52</v>
      </c>
      <c r="W13" s="20">
        <v>2900</v>
      </c>
      <c r="X13" s="52">
        <v>490</v>
      </c>
      <c r="Y13" s="20">
        <v>398634.49</v>
      </c>
      <c r="Z13" s="20">
        <v>63781.52</v>
      </c>
      <c r="AA13" s="20">
        <v>465806.01</v>
      </c>
      <c r="AB13" s="19" t="s">
        <v>411</v>
      </c>
      <c r="AC13" t="s">
        <v>844</v>
      </c>
      <c r="AD13" s="13">
        <v>465806.01</v>
      </c>
      <c r="AE13" s="13">
        <f t="shared" si="0"/>
        <v>0</v>
      </c>
      <c r="AH13" s="56"/>
    </row>
    <row r="14" spans="1:34">
      <c r="A14" s="16">
        <v>57040</v>
      </c>
      <c r="B14" s="17" t="s">
        <v>630</v>
      </c>
      <c r="C14" s="18">
        <v>42015</v>
      </c>
      <c r="D14" s="18">
        <v>42015</v>
      </c>
      <c r="E14" s="16" t="s">
        <v>30</v>
      </c>
      <c r="F14" s="18">
        <v>42002</v>
      </c>
      <c r="G14" s="16" t="s">
        <v>186</v>
      </c>
      <c r="H14" s="60">
        <v>57040</v>
      </c>
      <c r="I14" s="16" t="s">
        <v>631</v>
      </c>
      <c r="J14" s="16" t="s">
        <v>110</v>
      </c>
      <c r="K14" s="16">
        <v>2015</v>
      </c>
      <c r="L14" s="19" t="s">
        <v>632</v>
      </c>
      <c r="M14" s="16" t="s">
        <v>633</v>
      </c>
      <c r="N14" s="16" t="s">
        <v>634</v>
      </c>
      <c r="O14" s="16" t="s">
        <v>635</v>
      </c>
      <c r="P14" s="20" t="s">
        <v>636</v>
      </c>
      <c r="Q14" s="16"/>
      <c r="R14" s="16"/>
      <c r="S14" s="16"/>
      <c r="T14" s="16"/>
      <c r="U14" s="20">
        <v>161601.67000000001</v>
      </c>
      <c r="V14" s="20">
        <v>4978.8</v>
      </c>
      <c r="W14" s="20">
        <v>1160</v>
      </c>
      <c r="X14" s="52">
        <v>360</v>
      </c>
      <c r="Y14" s="20">
        <v>166580.47</v>
      </c>
      <c r="Z14" s="20">
        <v>26652.880000000001</v>
      </c>
      <c r="AA14" s="20">
        <v>194753.35</v>
      </c>
      <c r="AB14" s="19" t="s">
        <v>123</v>
      </c>
      <c r="AC14" t="s">
        <v>845</v>
      </c>
      <c r="AD14" s="13">
        <v>194753.35</v>
      </c>
      <c r="AE14" s="13">
        <f t="shared" si="0"/>
        <v>0</v>
      </c>
    </row>
    <row r="15" spans="1:34">
      <c r="A15" s="16">
        <v>57040</v>
      </c>
      <c r="B15" s="17" t="s">
        <v>637</v>
      </c>
      <c r="C15" s="18">
        <v>42015</v>
      </c>
      <c r="D15" s="18">
        <v>42015</v>
      </c>
      <c r="E15" s="16" t="s">
        <v>30</v>
      </c>
      <c r="F15" s="18">
        <v>42002</v>
      </c>
      <c r="G15" s="16" t="s">
        <v>186</v>
      </c>
      <c r="H15" s="60">
        <v>57040</v>
      </c>
      <c r="I15" s="16" t="s">
        <v>187</v>
      </c>
      <c r="J15" s="16" t="s">
        <v>110</v>
      </c>
      <c r="K15" s="16">
        <v>2015</v>
      </c>
      <c r="L15" s="19" t="s">
        <v>632</v>
      </c>
      <c r="M15" s="16" t="s">
        <v>638</v>
      </c>
      <c r="N15" s="16" t="s">
        <v>534</v>
      </c>
      <c r="O15" s="16" t="s">
        <v>639</v>
      </c>
      <c r="P15" s="20" t="s">
        <v>640</v>
      </c>
      <c r="Q15" s="16"/>
      <c r="R15" s="16"/>
      <c r="S15" s="16"/>
      <c r="T15" s="16"/>
      <c r="U15" s="20">
        <v>171067.18</v>
      </c>
      <c r="V15" s="20">
        <v>4978.8</v>
      </c>
      <c r="W15" s="20">
        <v>1160</v>
      </c>
      <c r="X15" s="52">
        <v>360</v>
      </c>
      <c r="Y15" s="20">
        <v>176045.97999999998</v>
      </c>
      <c r="Z15" s="20">
        <v>28167.360000000001</v>
      </c>
      <c r="AA15" s="20">
        <v>205733.33999999997</v>
      </c>
      <c r="AB15" s="19" t="s">
        <v>123</v>
      </c>
      <c r="AC15" t="s">
        <v>846</v>
      </c>
      <c r="AD15" s="13">
        <v>205935.34</v>
      </c>
      <c r="AE15" s="13">
        <f t="shared" si="0"/>
        <v>-202.0000000000291</v>
      </c>
    </row>
    <row r="16" spans="1:34">
      <c r="A16" s="16">
        <v>57040</v>
      </c>
      <c r="B16" s="17" t="s">
        <v>641</v>
      </c>
      <c r="C16" s="18">
        <v>42015</v>
      </c>
      <c r="D16" s="18">
        <v>42015</v>
      </c>
      <c r="E16" s="16" t="s">
        <v>30</v>
      </c>
      <c r="F16" s="18">
        <v>41992</v>
      </c>
      <c r="G16" s="16" t="s">
        <v>75</v>
      </c>
      <c r="H16" s="60">
        <v>57040</v>
      </c>
      <c r="I16" s="16" t="s">
        <v>492</v>
      </c>
      <c r="J16" s="16" t="s">
        <v>219</v>
      </c>
      <c r="K16" s="16">
        <v>2015</v>
      </c>
      <c r="L16" s="19" t="s">
        <v>642</v>
      </c>
      <c r="M16" s="16" t="s">
        <v>643</v>
      </c>
      <c r="N16" s="16" t="s">
        <v>433</v>
      </c>
      <c r="O16" s="16" t="s">
        <v>644</v>
      </c>
      <c r="P16" s="20" t="s">
        <v>645</v>
      </c>
      <c r="Q16" s="16"/>
      <c r="R16" s="16"/>
      <c r="S16" s="16"/>
      <c r="T16" s="16"/>
      <c r="U16" s="20">
        <v>231899.74</v>
      </c>
      <c r="V16" s="20">
        <v>3668.52</v>
      </c>
      <c r="W16" s="20">
        <v>1160</v>
      </c>
      <c r="X16" s="52">
        <v>360</v>
      </c>
      <c r="Y16" s="20">
        <v>235568.25999999998</v>
      </c>
      <c r="Z16" s="20">
        <v>37690.92</v>
      </c>
      <c r="AA16" s="20">
        <v>274779.18</v>
      </c>
      <c r="AB16" s="19" t="s">
        <v>224</v>
      </c>
      <c r="AC16" t="s">
        <v>847</v>
      </c>
      <c r="AD16" s="13">
        <v>274779.18</v>
      </c>
      <c r="AE16" s="13">
        <f t="shared" si="0"/>
        <v>0</v>
      </c>
    </row>
    <row r="17" spans="1:32">
      <c r="A17" s="16">
        <v>57040</v>
      </c>
      <c r="B17" s="17" t="s">
        <v>646</v>
      </c>
      <c r="C17" s="18">
        <v>42015</v>
      </c>
      <c r="D17" s="18">
        <v>42015</v>
      </c>
      <c r="E17" s="16" t="s">
        <v>30</v>
      </c>
      <c r="F17" s="18">
        <v>41985</v>
      </c>
      <c r="G17" s="16" t="s">
        <v>75</v>
      </c>
      <c r="H17" s="60">
        <v>57040</v>
      </c>
      <c r="I17" s="16" t="s">
        <v>85</v>
      </c>
      <c r="J17" s="16" t="s">
        <v>86</v>
      </c>
      <c r="K17" s="16">
        <v>2015</v>
      </c>
      <c r="L17" s="19" t="s">
        <v>647</v>
      </c>
      <c r="M17" s="16" t="s">
        <v>648</v>
      </c>
      <c r="N17" s="16" t="s">
        <v>172</v>
      </c>
      <c r="O17" s="16" t="s">
        <v>649</v>
      </c>
      <c r="P17" s="20" t="s">
        <v>650</v>
      </c>
      <c r="Q17" s="16"/>
      <c r="R17" s="16"/>
      <c r="S17" s="16"/>
      <c r="T17" s="16"/>
      <c r="U17" s="20">
        <v>360147.23</v>
      </c>
      <c r="V17" s="20">
        <v>3668.52</v>
      </c>
      <c r="W17" s="20">
        <v>2900</v>
      </c>
      <c r="X17" s="52">
        <v>360</v>
      </c>
      <c r="Y17" s="20">
        <v>363815.75</v>
      </c>
      <c r="Z17" s="20">
        <v>58210.52</v>
      </c>
      <c r="AA17" s="20">
        <v>425286.27</v>
      </c>
      <c r="AB17" s="19" t="s">
        <v>92</v>
      </c>
      <c r="AC17" t="s">
        <v>848</v>
      </c>
      <c r="AD17" s="13">
        <v>425286.27</v>
      </c>
      <c r="AE17" s="13">
        <f t="shared" si="0"/>
        <v>0</v>
      </c>
    </row>
    <row r="18" spans="1:32">
      <c r="A18" s="16">
        <v>57040</v>
      </c>
      <c r="B18" s="17" t="s">
        <v>651</v>
      </c>
      <c r="C18" s="18">
        <v>42015</v>
      </c>
      <c r="D18" s="18">
        <v>42015</v>
      </c>
      <c r="E18" s="16" t="s">
        <v>30</v>
      </c>
      <c r="F18" s="18">
        <v>41985</v>
      </c>
      <c r="G18" s="16" t="s">
        <v>75</v>
      </c>
      <c r="H18" s="60">
        <v>57040</v>
      </c>
      <c r="I18" s="16" t="s">
        <v>360</v>
      </c>
      <c r="J18" s="16" t="s">
        <v>86</v>
      </c>
      <c r="K18" s="16">
        <v>2015</v>
      </c>
      <c r="L18" s="19" t="s">
        <v>652</v>
      </c>
      <c r="M18" s="16" t="s">
        <v>653</v>
      </c>
      <c r="N18" s="16" t="s">
        <v>363</v>
      </c>
      <c r="O18" s="16" t="s">
        <v>654</v>
      </c>
      <c r="P18" s="20" t="s">
        <v>655</v>
      </c>
      <c r="Q18" s="16"/>
      <c r="R18" s="16"/>
      <c r="S18" s="16"/>
      <c r="T18" s="16"/>
      <c r="U18" s="20">
        <v>471476.44</v>
      </c>
      <c r="V18" s="20">
        <v>3668.52</v>
      </c>
      <c r="W18" s="20">
        <v>2900</v>
      </c>
      <c r="X18" s="52">
        <v>360</v>
      </c>
      <c r="Y18" s="20">
        <v>475144.96000000002</v>
      </c>
      <c r="Z18" s="20">
        <v>76023.19</v>
      </c>
      <c r="AA18" s="20">
        <v>554428.15</v>
      </c>
      <c r="AB18" s="19" t="s">
        <v>366</v>
      </c>
      <c r="AC18" t="s">
        <v>849</v>
      </c>
      <c r="AD18" s="13">
        <v>554428.15</v>
      </c>
      <c r="AE18" s="13">
        <f t="shared" si="0"/>
        <v>0</v>
      </c>
    </row>
    <row r="19" spans="1:32">
      <c r="A19" s="16">
        <v>57040</v>
      </c>
      <c r="B19" s="17" t="s">
        <v>656</v>
      </c>
      <c r="C19" s="18">
        <v>42017</v>
      </c>
      <c r="D19" s="18">
        <v>42017</v>
      </c>
      <c r="E19" s="16" t="s">
        <v>30</v>
      </c>
      <c r="F19" s="18">
        <v>42002</v>
      </c>
      <c r="G19" s="16" t="s">
        <v>186</v>
      </c>
      <c r="H19" s="60">
        <v>57040</v>
      </c>
      <c r="I19" s="16" t="s">
        <v>631</v>
      </c>
      <c r="J19" s="16" t="s">
        <v>110</v>
      </c>
      <c r="K19" s="16">
        <v>2015</v>
      </c>
      <c r="L19" s="19" t="s">
        <v>632</v>
      </c>
      <c r="M19" s="16" t="s">
        <v>657</v>
      </c>
      <c r="N19" s="16" t="s">
        <v>190</v>
      </c>
      <c r="O19" s="16" t="s">
        <v>658</v>
      </c>
      <c r="P19" s="20" t="s">
        <v>659</v>
      </c>
      <c r="Q19" s="16"/>
      <c r="R19" s="16"/>
      <c r="S19" s="16"/>
      <c r="T19" s="16"/>
      <c r="U19" s="20">
        <v>161601.67000000001</v>
      </c>
      <c r="V19" s="20">
        <v>4978.8</v>
      </c>
      <c r="W19" s="20">
        <v>1160</v>
      </c>
      <c r="X19" s="52">
        <v>360</v>
      </c>
      <c r="Y19" s="20">
        <v>166580.47</v>
      </c>
      <c r="Z19" s="20">
        <v>26652.880000000001</v>
      </c>
      <c r="AA19" s="20">
        <v>194753.35</v>
      </c>
      <c r="AB19" s="19" t="s">
        <v>123</v>
      </c>
      <c r="AC19" t="s">
        <v>850</v>
      </c>
      <c r="AD19" s="13">
        <v>191753.35</v>
      </c>
      <c r="AE19" s="13">
        <f t="shared" si="0"/>
        <v>3000</v>
      </c>
      <c r="AF19" t="s">
        <v>1629</v>
      </c>
    </row>
    <row r="20" spans="1:32">
      <c r="A20" s="16">
        <v>57040</v>
      </c>
      <c r="B20" s="17" t="s">
        <v>660</v>
      </c>
      <c r="C20" s="18">
        <v>42017</v>
      </c>
      <c r="D20" s="18">
        <v>42017</v>
      </c>
      <c r="E20" s="16" t="s">
        <v>30</v>
      </c>
      <c r="F20" s="18">
        <v>41995</v>
      </c>
      <c r="G20" s="16" t="s">
        <v>75</v>
      </c>
      <c r="H20" s="60">
        <v>57040</v>
      </c>
      <c r="I20" s="16" t="s">
        <v>218</v>
      </c>
      <c r="J20" s="16" t="s">
        <v>219</v>
      </c>
      <c r="K20" s="16">
        <v>2015</v>
      </c>
      <c r="L20" s="19" t="s">
        <v>661</v>
      </c>
      <c r="M20" s="16" t="s">
        <v>662</v>
      </c>
      <c r="N20" s="16" t="s">
        <v>222</v>
      </c>
      <c r="O20" s="16" t="s">
        <v>663</v>
      </c>
      <c r="P20" s="20" t="s">
        <v>664</v>
      </c>
      <c r="Q20" s="16"/>
      <c r="R20" s="16"/>
      <c r="S20" s="16"/>
      <c r="T20" s="16"/>
      <c r="U20" s="20">
        <v>201917.75</v>
      </c>
      <c r="V20" s="20">
        <v>3668.52</v>
      </c>
      <c r="W20" s="20">
        <v>1160</v>
      </c>
      <c r="X20" s="52">
        <v>360</v>
      </c>
      <c r="Y20" s="20">
        <v>205586.27</v>
      </c>
      <c r="Z20" s="20">
        <v>32893.800000000003</v>
      </c>
      <c r="AA20" s="20">
        <v>240000.07</v>
      </c>
      <c r="AB20" s="19" t="s">
        <v>224</v>
      </c>
      <c r="AC20" t="s">
        <v>851</v>
      </c>
      <c r="AD20" s="13">
        <v>240000.07</v>
      </c>
      <c r="AE20" s="13">
        <f t="shared" si="0"/>
        <v>0</v>
      </c>
    </row>
    <row r="21" spans="1:32">
      <c r="A21" s="16">
        <v>57040</v>
      </c>
      <c r="B21" s="17" t="s">
        <v>665</v>
      </c>
      <c r="C21" s="18">
        <v>42017</v>
      </c>
      <c r="D21" s="18">
        <v>42017</v>
      </c>
      <c r="E21" s="16" t="s">
        <v>30</v>
      </c>
      <c r="F21" s="18">
        <v>41997</v>
      </c>
      <c r="G21" s="16" t="s">
        <v>75</v>
      </c>
      <c r="H21" s="60">
        <v>57040</v>
      </c>
      <c r="I21" s="16" t="s">
        <v>226</v>
      </c>
      <c r="J21" s="16" t="s">
        <v>219</v>
      </c>
      <c r="K21" s="16">
        <v>2015</v>
      </c>
      <c r="L21" s="19" t="s">
        <v>666</v>
      </c>
      <c r="M21" s="16" t="s">
        <v>667</v>
      </c>
      <c r="N21" s="16" t="s">
        <v>228</v>
      </c>
      <c r="O21" s="16" t="s">
        <v>668</v>
      </c>
      <c r="P21" s="20" t="s">
        <v>669</v>
      </c>
      <c r="Q21" s="16"/>
      <c r="R21" s="16"/>
      <c r="S21" s="16"/>
      <c r="T21" s="16"/>
      <c r="U21" s="20">
        <v>184961.06</v>
      </c>
      <c r="V21" s="20">
        <v>3668.52</v>
      </c>
      <c r="W21" s="20">
        <v>1160</v>
      </c>
      <c r="X21" s="52">
        <v>360</v>
      </c>
      <c r="Y21" s="20">
        <v>188629.58</v>
      </c>
      <c r="Z21" s="20">
        <v>30180.73</v>
      </c>
      <c r="AA21" s="20">
        <v>220330.31</v>
      </c>
      <c r="AB21" s="19" t="s">
        <v>224</v>
      </c>
      <c r="AC21" t="s">
        <v>852</v>
      </c>
      <c r="AD21" s="13">
        <v>220330.31</v>
      </c>
      <c r="AE21" s="13">
        <f t="shared" si="0"/>
        <v>0</v>
      </c>
    </row>
    <row r="22" spans="1:32">
      <c r="A22" s="16">
        <v>57040</v>
      </c>
      <c r="B22" s="17" t="s">
        <v>670</v>
      </c>
      <c r="C22" s="18">
        <v>42017</v>
      </c>
      <c r="D22" s="18">
        <v>42017</v>
      </c>
      <c r="E22" s="16" t="s">
        <v>30</v>
      </c>
      <c r="F22" s="18">
        <v>41999</v>
      </c>
      <c r="G22" s="16" t="s">
        <v>75</v>
      </c>
      <c r="H22" s="60">
        <v>57040</v>
      </c>
      <c r="I22" s="16" t="s">
        <v>226</v>
      </c>
      <c r="J22" s="16" t="s">
        <v>219</v>
      </c>
      <c r="K22" s="16">
        <v>2015</v>
      </c>
      <c r="L22" s="19" t="s">
        <v>671</v>
      </c>
      <c r="M22" s="16" t="s">
        <v>672</v>
      </c>
      <c r="N22" s="16" t="s">
        <v>327</v>
      </c>
      <c r="O22" s="16" t="s">
        <v>673</v>
      </c>
      <c r="P22" s="20" t="s">
        <v>674</v>
      </c>
      <c r="Q22" s="16"/>
      <c r="R22" s="16"/>
      <c r="S22" s="16"/>
      <c r="T22" s="16"/>
      <c r="U22" s="20">
        <v>184961.06</v>
      </c>
      <c r="V22" s="20">
        <v>3668.52</v>
      </c>
      <c r="W22" s="20">
        <v>1160</v>
      </c>
      <c r="X22" s="52">
        <v>360</v>
      </c>
      <c r="Y22" s="20">
        <v>188629.58</v>
      </c>
      <c r="Z22" s="20">
        <v>30180.73</v>
      </c>
      <c r="AA22" s="20">
        <v>220330.31</v>
      </c>
      <c r="AB22" s="19" t="s">
        <v>224</v>
      </c>
      <c r="AC22" t="s">
        <v>853</v>
      </c>
      <c r="AD22" s="13">
        <v>220330.31</v>
      </c>
      <c r="AE22" s="13">
        <f t="shared" si="0"/>
        <v>0</v>
      </c>
    </row>
    <row r="23" spans="1:32">
      <c r="A23" s="16">
        <v>57040</v>
      </c>
      <c r="B23" s="17" t="s">
        <v>675</v>
      </c>
      <c r="C23" s="18">
        <v>42017</v>
      </c>
      <c r="D23" s="18">
        <v>42017</v>
      </c>
      <c r="E23" s="16" t="s">
        <v>30</v>
      </c>
      <c r="F23" s="18">
        <v>41997</v>
      </c>
      <c r="G23" s="16" t="s">
        <v>75</v>
      </c>
      <c r="H23" s="60">
        <v>57040</v>
      </c>
      <c r="I23" s="16" t="s">
        <v>380</v>
      </c>
      <c r="J23" s="16" t="s">
        <v>77</v>
      </c>
      <c r="K23" s="16">
        <v>2015</v>
      </c>
      <c r="L23" s="19" t="s">
        <v>676</v>
      </c>
      <c r="M23" s="16" t="s">
        <v>677</v>
      </c>
      <c r="N23" s="16" t="s">
        <v>678</v>
      </c>
      <c r="O23" s="16" t="s">
        <v>679</v>
      </c>
      <c r="P23" s="20" t="s">
        <v>680</v>
      </c>
      <c r="Q23" s="16"/>
      <c r="R23" s="16"/>
      <c r="S23" s="16"/>
      <c r="T23" s="16"/>
      <c r="U23" s="20">
        <v>254748.77</v>
      </c>
      <c r="V23" s="20">
        <v>3668.52</v>
      </c>
      <c r="W23" s="20">
        <v>2320</v>
      </c>
      <c r="X23" s="52">
        <v>360</v>
      </c>
      <c r="Y23" s="20">
        <v>258417.28999999998</v>
      </c>
      <c r="Z23" s="20">
        <v>41346.769999999997</v>
      </c>
      <c r="AA23" s="20">
        <v>302444.06</v>
      </c>
      <c r="AB23" s="19" t="s">
        <v>83</v>
      </c>
      <c r="AC23" t="s">
        <v>854</v>
      </c>
      <c r="AD23" s="13">
        <v>302444.06</v>
      </c>
      <c r="AE23" s="13">
        <f t="shared" si="0"/>
        <v>0</v>
      </c>
    </row>
    <row r="24" spans="1:32">
      <c r="A24" s="16">
        <v>57040</v>
      </c>
      <c r="B24" s="17" t="s">
        <v>681</v>
      </c>
      <c r="C24" s="18">
        <v>42019</v>
      </c>
      <c r="D24" s="18">
        <v>42019</v>
      </c>
      <c r="E24" s="16" t="s">
        <v>30</v>
      </c>
      <c r="F24" s="18">
        <v>42013</v>
      </c>
      <c r="G24" s="16" t="s">
        <v>31</v>
      </c>
      <c r="H24" s="60">
        <v>57040</v>
      </c>
      <c r="I24" s="16" t="s">
        <v>682</v>
      </c>
      <c r="J24" s="16" t="s">
        <v>60</v>
      </c>
      <c r="K24" s="16">
        <v>2015</v>
      </c>
      <c r="L24" s="19" t="s">
        <v>683</v>
      </c>
      <c r="M24" s="16" t="s">
        <v>684</v>
      </c>
      <c r="N24" s="16" t="s">
        <v>151</v>
      </c>
      <c r="O24" s="16" t="s">
        <v>685</v>
      </c>
      <c r="P24" s="20" t="s">
        <v>686</v>
      </c>
      <c r="Q24" s="16"/>
      <c r="R24" s="16"/>
      <c r="S24" s="16"/>
      <c r="T24" s="16"/>
      <c r="U24" s="20">
        <v>188490.21</v>
      </c>
      <c r="V24" s="20">
        <v>4988.7299999999996</v>
      </c>
      <c r="W24" s="20">
        <v>2320</v>
      </c>
      <c r="X24" s="52">
        <v>360</v>
      </c>
      <c r="Y24" s="20">
        <v>193478.94</v>
      </c>
      <c r="Z24" s="20">
        <v>30956.63</v>
      </c>
      <c r="AA24" s="20">
        <v>227115.57</v>
      </c>
      <c r="AB24" s="19" t="s">
        <v>66</v>
      </c>
      <c r="AC24" t="s">
        <v>855</v>
      </c>
      <c r="AD24" s="13">
        <v>227115.57</v>
      </c>
      <c r="AE24" s="13">
        <f t="shared" si="0"/>
        <v>0</v>
      </c>
    </row>
    <row r="25" spans="1:32">
      <c r="A25" s="16">
        <v>57040</v>
      </c>
      <c r="B25" s="17" t="s">
        <v>687</v>
      </c>
      <c r="C25" s="18">
        <v>42019</v>
      </c>
      <c r="D25" s="18">
        <v>42019</v>
      </c>
      <c r="E25" s="16" t="s">
        <v>30</v>
      </c>
      <c r="F25" s="18">
        <v>42013</v>
      </c>
      <c r="G25" s="16" t="s">
        <v>31</v>
      </c>
      <c r="H25" s="60">
        <v>57040</v>
      </c>
      <c r="I25" s="16" t="s">
        <v>148</v>
      </c>
      <c r="J25" s="16" t="s">
        <v>60</v>
      </c>
      <c r="K25" s="16">
        <v>2015</v>
      </c>
      <c r="L25" s="19" t="s">
        <v>683</v>
      </c>
      <c r="M25" s="16" t="s">
        <v>688</v>
      </c>
      <c r="N25" s="16" t="s">
        <v>151</v>
      </c>
      <c r="O25" s="16" t="s">
        <v>689</v>
      </c>
      <c r="P25" s="20" t="s">
        <v>690</v>
      </c>
      <c r="Q25" s="16"/>
      <c r="R25" s="16"/>
      <c r="S25" s="16"/>
      <c r="T25" s="16"/>
      <c r="U25" s="20">
        <v>177904.15</v>
      </c>
      <c r="V25" s="20">
        <v>4988.7299999999996</v>
      </c>
      <c r="W25" s="20">
        <v>2320</v>
      </c>
      <c r="X25" s="52">
        <v>360</v>
      </c>
      <c r="Y25" s="20">
        <v>182892.88</v>
      </c>
      <c r="Z25" s="20">
        <v>29262.86</v>
      </c>
      <c r="AA25" s="20">
        <v>214835.74</v>
      </c>
      <c r="AB25" s="19" t="s">
        <v>66</v>
      </c>
      <c r="AC25" t="s">
        <v>856</v>
      </c>
      <c r="AD25" s="13">
        <v>214835.74</v>
      </c>
      <c r="AE25" s="13">
        <f t="shared" si="0"/>
        <v>0</v>
      </c>
    </row>
    <row r="26" spans="1:32">
      <c r="A26" s="16">
        <v>57040</v>
      </c>
      <c r="B26" s="17" t="s">
        <v>691</v>
      </c>
      <c r="C26" s="18">
        <v>42019</v>
      </c>
      <c r="D26" s="18">
        <v>42019</v>
      </c>
      <c r="E26" s="16" t="s">
        <v>30</v>
      </c>
      <c r="F26" s="18">
        <v>42013</v>
      </c>
      <c r="G26" s="16" t="s">
        <v>31</v>
      </c>
      <c r="H26" s="60">
        <v>57040</v>
      </c>
      <c r="I26" s="16" t="s">
        <v>59</v>
      </c>
      <c r="J26" s="16" t="s">
        <v>60</v>
      </c>
      <c r="K26" s="16">
        <v>2015</v>
      </c>
      <c r="L26" s="19" t="s">
        <v>683</v>
      </c>
      <c r="M26" s="16" t="s">
        <v>692</v>
      </c>
      <c r="N26" s="16" t="s">
        <v>63</v>
      </c>
      <c r="O26" s="16" t="s">
        <v>693</v>
      </c>
      <c r="P26" s="20" t="s">
        <v>694</v>
      </c>
      <c r="Q26" s="16"/>
      <c r="R26" s="16"/>
      <c r="S26" s="16"/>
      <c r="T26" s="16"/>
      <c r="U26" s="20">
        <v>217531.3</v>
      </c>
      <c r="V26" s="20">
        <v>4988.7299999999996</v>
      </c>
      <c r="W26" s="20">
        <v>2320</v>
      </c>
      <c r="X26" s="52">
        <v>360</v>
      </c>
      <c r="Y26" s="20">
        <v>222520.03</v>
      </c>
      <c r="Z26" s="20">
        <v>35603.199999999997</v>
      </c>
      <c r="AA26" s="20">
        <v>260803.22999999998</v>
      </c>
      <c r="AB26" s="19" t="s">
        <v>66</v>
      </c>
      <c r="AC26" t="s">
        <v>857</v>
      </c>
      <c r="AD26" s="13">
        <v>260803.23</v>
      </c>
      <c r="AE26" s="13">
        <f t="shared" si="0"/>
        <v>0</v>
      </c>
    </row>
    <row r="27" spans="1:32">
      <c r="A27" s="16">
        <v>57040</v>
      </c>
      <c r="B27" s="17" t="s">
        <v>695</v>
      </c>
      <c r="C27" s="18">
        <v>42019</v>
      </c>
      <c r="D27" s="18">
        <v>42019</v>
      </c>
      <c r="E27" s="16" t="s">
        <v>30</v>
      </c>
      <c r="F27" s="18">
        <v>41997</v>
      </c>
      <c r="G27" s="16" t="s">
        <v>75</v>
      </c>
      <c r="H27" s="60">
        <v>57040</v>
      </c>
      <c r="I27" s="16" t="s">
        <v>76</v>
      </c>
      <c r="J27" s="16" t="s">
        <v>77</v>
      </c>
      <c r="K27" s="16">
        <v>2015</v>
      </c>
      <c r="L27" s="19" t="s">
        <v>676</v>
      </c>
      <c r="M27" s="16" t="s">
        <v>696</v>
      </c>
      <c r="N27" s="16" t="s">
        <v>697</v>
      </c>
      <c r="O27" s="16" t="s">
        <v>698</v>
      </c>
      <c r="P27" s="20" t="s">
        <v>699</v>
      </c>
      <c r="Q27" s="16"/>
      <c r="R27" s="16"/>
      <c r="S27" s="16"/>
      <c r="T27" s="16"/>
      <c r="U27" s="20">
        <v>274696.83</v>
      </c>
      <c r="V27" s="20">
        <v>3668.52</v>
      </c>
      <c r="W27" s="20">
        <v>2320</v>
      </c>
      <c r="X27" s="52">
        <v>360</v>
      </c>
      <c r="Y27" s="20">
        <v>278365.35000000003</v>
      </c>
      <c r="Z27" s="20">
        <v>44538.46</v>
      </c>
      <c r="AA27" s="20">
        <v>325583.81000000006</v>
      </c>
      <c r="AB27" s="19" t="s">
        <v>83</v>
      </c>
      <c r="AC27" t="s">
        <v>858</v>
      </c>
      <c r="AD27" s="13">
        <v>325583.81</v>
      </c>
      <c r="AE27" s="13">
        <f t="shared" si="0"/>
        <v>0</v>
      </c>
    </row>
    <row r="28" spans="1:32">
      <c r="A28" s="16">
        <v>57040</v>
      </c>
      <c r="B28" s="17" t="s">
        <v>700</v>
      </c>
      <c r="C28" s="18">
        <v>42019</v>
      </c>
      <c r="D28" s="18">
        <v>42019</v>
      </c>
      <c r="E28" s="16" t="s">
        <v>30</v>
      </c>
      <c r="F28" s="18">
        <v>41997</v>
      </c>
      <c r="G28" s="16" t="s">
        <v>75</v>
      </c>
      <c r="H28" s="60">
        <v>57040</v>
      </c>
      <c r="I28" s="16" t="s">
        <v>701</v>
      </c>
      <c r="J28" s="16" t="s">
        <v>77</v>
      </c>
      <c r="K28" s="16">
        <v>2015</v>
      </c>
      <c r="L28" s="19" t="s">
        <v>676</v>
      </c>
      <c r="M28" s="16" t="s">
        <v>702</v>
      </c>
      <c r="N28" s="16" t="s">
        <v>80</v>
      </c>
      <c r="O28" s="16" t="s">
        <v>703</v>
      </c>
      <c r="P28" s="20" t="s">
        <v>704</v>
      </c>
      <c r="Q28" s="16"/>
      <c r="R28" s="16"/>
      <c r="S28" s="16"/>
      <c r="T28" s="16"/>
      <c r="U28" s="20">
        <v>311121.12</v>
      </c>
      <c r="V28" s="20">
        <v>3668.52</v>
      </c>
      <c r="W28" s="20">
        <v>2320</v>
      </c>
      <c r="X28" s="52">
        <v>360</v>
      </c>
      <c r="Y28" s="20">
        <v>314789.64</v>
      </c>
      <c r="Z28" s="20">
        <v>50366.34</v>
      </c>
      <c r="AA28" s="20">
        <v>367835.98</v>
      </c>
      <c r="AB28" s="19" t="s">
        <v>705</v>
      </c>
      <c r="AC28" t="s">
        <v>859</v>
      </c>
      <c r="AD28" s="13">
        <v>367835.98</v>
      </c>
      <c r="AE28" s="13">
        <f t="shared" si="0"/>
        <v>0</v>
      </c>
    </row>
    <row r="29" spans="1:32">
      <c r="A29" s="16">
        <v>57040</v>
      </c>
      <c r="B29" s="17" t="s">
        <v>706</v>
      </c>
      <c r="C29" s="18">
        <v>42019</v>
      </c>
      <c r="D29" s="18">
        <v>42019</v>
      </c>
      <c r="E29" s="16" t="s">
        <v>30</v>
      </c>
      <c r="F29" s="18">
        <v>42003</v>
      </c>
      <c r="G29" s="16" t="s">
        <v>75</v>
      </c>
      <c r="H29" s="60">
        <v>57040</v>
      </c>
      <c r="I29" s="16" t="s">
        <v>85</v>
      </c>
      <c r="J29" s="16" t="s">
        <v>86</v>
      </c>
      <c r="K29" s="16">
        <v>2015</v>
      </c>
      <c r="L29" s="19" t="s">
        <v>707</v>
      </c>
      <c r="M29" s="16" t="s">
        <v>708</v>
      </c>
      <c r="N29" s="16" t="s">
        <v>89</v>
      </c>
      <c r="O29" s="16" t="s">
        <v>709</v>
      </c>
      <c r="P29" s="20" t="s">
        <v>710</v>
      </c>
      <c r="Q29" s="16"/>
      <c r="R29" s="16"/>
      <c r="S29" s="16"/>
      <c r="T29" s="16"/>
      <c r="U29" s="20">
        <v>360147.23</v>
      </c>
      <c r="V29" s="20">
        <v>3668.52</v>
      </c>
      <c r="W29" s="20">
        <v>2900</v>
      </c>
      <c r="X29" s="52">
        <v>360</v>
      </c>
      <c r="Y29" s="20">
        <v>363815.75</v>
      </c>
      <c r="Z29" s="20">
        <v>58210.52</v>
      </c>
      <c r="AA29" s="20">
        <v>425286.27</v>
      </c>
      <c r="AB29" s="19" t="s">
        <v>92</v>
      </c>
      <c r="AC29" t="s">
        <v>860</v>
      </c>
      <c r="AD29" s="13">
        <v>425286.27</v>
      </c>
      <c r="AE29" s="13">
        <f t="shared" si="0"/>
        <v>0</v>
      </c>
    </row>
    <row r="30" spans="1:32">
      <c r="A30" s="16">
        <v>57040</v>
      </c>
      <c r="B30" s="17" t="s">
        <v>711</v>
      </c>
      <c r="C30" s="18">
        <v>42019</v>
      </c>
      <c r="D30" s="18">
        <v>42019</v>
      </c>
      <c r="E30" s="16" t="s">
        <v>30</v>
      </c>
      <c r="F30" s="18">
        <v>42003</v>
      </c>
      <c r="G30" s="16" t="s">
        <v>75</v>
      </c>
      <c r="H30" s="60">
        <v>57040</v>
      </c>
      <c r="I30" s="16" t="s">
        <v>85</v>
      </c>
      <c r="J30" s="16" t="s">
        <v>86</v>
      </c>
      <c r="K30" s="16">
        <v>2015</v>
      </c>
      <c r="L30" s="19" t="s">
        <v>712</v>
      </c>
      <c r="M30" s="16" t="s">
        <v>713</v>
      </c>
      <c r="N30" s="16" t="s">
        <v>714</v>
      </c>
      <c r="O30" s="16" t="s">
        <v>715</v>
      </c>
      <c r="P30" s="20" t="s">
        <v>716</v>
      </c>
      <c r="Q30" s="16"/>
      <c r="R30" s="16"/>
      <c r="S30" s="16"/>
      <c r="T30" s="16"/>
      <c r="U30" s="20">
        <v>360147.23</v>
      </c>
      <c r="V30" s="20">
        <v>3668.52</v>
      </c>
      <c r="W30" s="20">
        <v>2900</v>
      </c>
      <c r="X30" s="52">
        <v>360</v>
      </c>
      <c r="Y30" s="20">
        <v>363815.75</v>
      </c>
      <c r="Z30" s="20">
        <v>58210.52</v>
      </c>
      <c r="AA30" s="20">
        <v>425286.27</v>
      </c>
      <c r="AB30" s="19" t="s">
        <v>92</v>
      </c>
      <c r="AC30" t="s">
        <v>861</v>
      </c>
      <c r="AD30" s="13">
        <v>425286.27</v>
      </c>
      <c r="AE30" s="13">
        <f t="shared" si="0"/>
        <v>0</v>
      </c>
    </row>
    <row r="31" spans="1:32">
      <c r="A31" s="16">
        <v>57040</v>
      </c>
      <c r="B31" s="17" t="s">
        <v>717</v>
      </c>
      <c r="C31" s="18">
        <v>42020</v>
      </c>
      <c r="D31" s="18">
        <v>42020</v>
      </c>
      <c r="E31" s="16" t="s">
        <v>30</v>
      </c>
      <c r="F31" s="18">
        <v>42013</v>
      </c>
      <c r="G31" s="16" t="s">
        <v>31</v>
      </c>
      <c r="H31" s="60">
        <v>57040</v>
      </c>
      <c r="I31" s="16" t="s">
        <v>59</v>
      </c>
      <c r="J31" s="16" t="s">
        <v>60</v>
      </c>
      <c r="K31" s="16">
        <v>2015</v>
      </c>
      <c r="L31" s="19" t="s">
        <v>683</v>
      </c>
      <c r="M31" s="16" t="s">
        <v>718</v>
      </c>
      <c r="N31" s="16" t="s">
        <v>719</v>
      </c>
      <c r="O31" s="16" t="s">
        <v>720</v>
      </c>
      <c r="P31" s="20" t="s">
        <v>721</v>
      </c>
      <c r="Q31" s="16"/>
      <c r="R31" s="16"/>
      <c r="S31" s="16"/>
      <c r="T31" s="16"/>
      <c r="U31" s="20">
        <v>217531.3</v>
      </c>
      <c r="V31" s="20">
        <v>4988.7299999999996</v>
      </c>
      <c r="W31" s="20">
        <v>2320</v>
      </c>
      <c r="X31" s="52">
        <v>360</v>
      </c>
      <c r="Y31" s="20">
        <v>222520.03</v>
      </c>
      <c r="Z31" s="20">
        <v>35603.199999999997</v>
      </c>
      <c r="AA31" s="20">
        <v>260803.22999999998</v>
      </c>
      <c r="AB31" s="19" t="s">
        <v>66</v>
      </c>
      <c r="AC31" t="s">
        <v>862</v>
      </c>
      <c r="AD31" s="13">
        <v>260803.23</v>
      </c>
      <c r="AE31" s="13">
        <f t="shared" si="0"/>
        <v>0</v>
      </c>
    </row>
    <row r="32" spans="1:32">
      <c r="A32" s="16">
        <v>57040</v>
      </c>
      <c r="B32" s="17" t="s">
        <v>722</v>
      </c>
      <c r="C32" s="18">
        <v>42020</v>
      </c>
      <c r="D32" s="18">
        <v>42020</v>
      </c>
      <c r="E32" s="16" t="s">
        <v>30</v>
      </c>
      <c r="F32" s="18">
        <v>42013</v>
      </c>
      <c r="G32" s="16" t="s">
        <v>31</v>
      </c>
      <c r="H32" s="60">
        <v>57040</v>
      </c>
      <c r="I32" s="16" t="s">
        <v>59</v>
      </c>
      <c r="J32" s="16" t="s">
        <v>60</v>
      </c>
      <c r="K32" s="16">
        <v>2015</v>
      </c>
      <c r="L32" s="19" t="s">
        <v>683</v>
      </c>
      <c r="M32" s="16" t="s">
        <v>723</v>
      </c>
      <c r="N32" s="16" t="s">
        <v>70</v>
      </c>
      <c r="O32" s="16" t="s">
        <v>724</v>
      </c>
      <c r="P32" s="20" t="s">
        <v>725</v>
      </c>
      <c r="Q32" s="16"/>
      <c r="R32" s="16"/>
      <c r="S32" s="16"/>
      <c r="T32" s="16"/>
      <c r="U32" s="20">
        <v>217531.3</v>
      </c>
      <c r="V32" s="20">
        <v>4988.7299999999996</v>
      </c>
      <c r="W32" s="20">
        <v>2320</v>
      </c>
      <c r="X32" s="52">
        <v>360</v>
      </c>
      <c r="Y32" s="20">
        <v>222520.03</v>
      </c>
      <c r="Z32" s="20">
        <v>35603.199999999997</v>
      </c>
      <c r="AA32" s="20">
        <v>260803.22999999998</v>
      </c>
      <c r="AB32" s="19" t="s">
        <v>66</v>
      </c>
      <c r="AC32" t="s">
        <v>863</v>
      </c>
      <c r="AD32" s="13">
        <v>260803.23</v>
      </c>
      <c r="AE32" s="13">
        <f t="shared" si="0"/>
        <v>0</v>
      </c>
    </row>
    <row r="33" spans="1:33">
      <c r="A33" s="16">
        <v>57040</v>
      </c>
      <c r="B33" s="17" t="s">
        <v>726</v>
      </c>
      <c r="C33" s="18">
        <v>42020</v>
      </c>
      <c r="D33" s="18">
        <v>42020</v>
      </c>
      <c r="E33" s="16" t="s">
        <v>30</v>
      </c>
      <c r="F33" s="18">
        <v>42013</v>
      </c>
      <c r="G33" s="16" t="s">
        <v>31</v>
      </c>
      <c r="H33" s="60">
        <v>57040</v>
      </c>
      <c r="I33" s="16" t="s">
        <v>59</v>
      </c>
      <c r="J33" s="16" t="s">
        <v>60</v>
      </c>
      <c r="K33" s="16">
        <v>2015</v>
      </c>
      <c r="L33" s="19" t="s">
        <v>683</v>
      </c>
      <c r="M33" s="16" t="s">
        <v>727</v>
      </c>
      <c r="N33" s="16" t="s">
        <v>719</v>
      </c>
      <c r="O33" s="16" t="s">
        <v>728</v>
      </c>
      <c r="P33" s="20" t="s">
        <v>729</v>
      </c>
      <c r="Q33" s="16"/>
      <c r="R33" s="16"/>
      <c r="S33" s="16"/>
      <c r="T33" s="16"/>
      <c r="U33" s="20">
        <v>217531.3</v>
      </c>
      <c r="V33" s="20">
        <v>4988.7299999999996</v>
      </c>
      <c r="W33" s="20">
        <v>2320</v>
      </c>
      <c r="X33" s="52">
        <v>360</v>
      </c>
      <c r="Y33" s="20">
        <v>222520.03</v>
      </c>
      <c r="Z33" s="20">
        <v>35603.199999999997</v>
      </c>
      <c r="AA33" s="20">
        <v>260803.22999999998</v>
      </c>
      <c r="AB33" s="19" t="s">
        <v>66</v>
      </c>
      <c r="AC33" t="s">
        <v>864</v>
      </c>
      <c r="AD33" s="13">
        <v>260803.23</v>
      </c>
      <c r="AE33" s="13">
        <f t="shared" si="0"/>
        <v>0</v>
      </c>
    </row>
    <row r="34" spans="1:33">
      <c r="A34" s="16">
        <v>57040</v>
      </c>
      <c r="B34" s="17" t="s">
        <v>730</v>
      </c>
      <c r="C34" s="18">
        <v>42020</v>
      </c>
      <c r="D34" s="18">
        <v>42020</v>
      </c>
      <c r="E34" s="16" t="s">
        <v>30</v>
      </c>
      <c r="F34" s="18">
        <v>42013</v>
      </c>
      <c r="G34" s="16" t="s">
        <v>31</v>
      </c>
      <c r="H34" s="60">
        <v>57040</v>
      </c>
      <c r="I34" s="16" t="s">
        <v>148</v>
      </c>
      <c r="J34" s="16" t="s">
        <v>60</v>
      </c>
      <c r="K34" s="16">
        <v>2015</v>
      </c>
      <c r="L34" s="19" t="s">
        <v>683</v>
      </c>
      <c r="M34" s="16" t="s">
        <v>731</v>
      </c>
      <c r="N34" s="16" t="s">
        <v>151</v>
      </c>
      <c r="O34" s="16" t="s">
        <v>732</v>
      </c>
      <c r="P34" s="20" t="s">
        <v>733</v>
      </c>
      <c r="Q34" s="16"/>
      <c r="R34" s="16"/>
      <c r="S34" s="16"/>
      <c r="T34" s="16"/>
      <c r="U34" s="20">
        <v>177904.15</v>
      </c>
      <c r="V34" s="20">
        <v>4988.7299999999996</v>
      </c>
      <c r="W34" s="20">
        <v>2320</v>
      </c>
      <c r="X34" s="52">
        <v>360</v>
      </c>
      <c r="Y34" s="20">
        <v>182892.88</v>
      </c>
      <c r="Z34" s="20">
        <v>29262.86</v>
      </c>
      <c r="AA34" s="20">
        <v>214835.74</v>
      </c>
      <c r="AB34" s="19" t="s">
        <v>66</v>
      </c>
      <c r="AC34" t="s">
        <v>865</v>
      </c>
      <c r="AD34" s="13">
        <v>214835.74</v>
      </c>
      <c r="AE34" s="13">
        <f t="shared" si="0"/>
        <v>0</v>
      </c>
    </row>
    <row r="35" spans="1:33">
      <c r="A35" s="16">
        <v>57040</v>
      </c>
      <c r="B35" s="17" t="s">
        <v>734</v>
      </c>
      <c r="C35" s="18">
        <v>42020</v>
      </c>
      <c r="D35" s="18">
        <v>42020</v>
      </c>
      <c r="E35" s="16" t="s">
        <v>30</v>
      </c>
      <c r="F35" s="18">
        <v>42013</v>
      </c>
      <c r="G35" s="16" t="s">
        <v>31</v>
      </c>
      <c r="H35" s="60">
        <v>57040</v>
      </c>
      <c r="I35" s="16" t="s">
        <v>59</v>
      </c>
      <c r="J35" s="16" t="s">
        <v>60</v>
      </c>
      <c r="K35" s="16">
        <v>2015</v>
      </c>
      <c r="L35" s="19" t="s">
        <v>683</v>
      </c>
      <c r="M35" s="16" t="s">
        <v>735</v>
      </c>
      <c r="N35" s="16" t="s">
        <v>70</v>
      </c>
      <c r="O35" s="16" t="s">
        <v>736</v>
      </c>
      <c r="P35" s="20" t="s">
        <v>737</v>
      </c>
      <c r="Q35" s="16"/>
      <c r="R35" s="16"/>
      <c r="S35" s="16"/>
      <c r="T35" s="16"/>
      <c r="U35" s="20">
        <v>217531.3</v>
      </c>
      <c r="V35" s="20">
        <v>4988.7299999999996</v>
      </c>
      <c r="W35" s="20">
        <v>2320</v>
      </c>
      <c r="X35" s="52">
        <v>360</v>
      </c>
      <c r="Y35" s="20">
        <v>222520.03</v>
      </c>
      <c r="Z35" s="20">
        <v>35603.199999999997</v>
      </c>
      <c r="AA35" s="20">
        <v>260803.22999999998</v>
      </c>
      <c r="AB35" s="19" t="s">
        <v>66</v>
      </c>
      <c r="AC35" t="s">
        <v>866</v>
      </c>
      <c r="AD35" s="13">
        <v>260803.23</v>
      </c>
      <c r="AE35" s="13">
        <f t="shared" si="0"/>
        <v>0</v>
      </c>
    </row>
    <row r="36" spans="1:33">
      <c r="A36" s="16">
        <v>57040</v>
      </c>
      <c r="B36" s="17" t="s">
        <v>738</v>
      </c>
      <c r="C36" s="18">
        <v>42020</v>
      </c>
      <c r="D36" s="18">
        <v>42020</v>
      </c>
      <c r="E36" s="16" t="s">
        <v>30</v>
      </c>
      <c r="F36" s="18">
        <v>42013</v>
      </c>
      <c r="G36" s="16" t="s">
        <v>31</v>
      </c>
      <c r="H36" s="60">
        <v>57040</v>
      </c>
      <c r="I36" s="16" t="s">
        <v>59</v>
      </c>
      <c r="J36" s="16" t="s">
        <v>60</v>
      </c>
      <c r="K36" s="16">
        <v>2015</v>
      </c>
      <c r="L36" s="19" t="s">
        <v>683</v>
      </c>
      <c r="M36" s="16" t="s">
        <v>739</v>
      </c>
      <c r="N36" s="16" t="s">
        <v>70</v>
      </c>
      <c r="O36" s="16" t="s">
        <v>740</v>
      </c>
      <c r="P36" s="20" t="s">
        <v>741</v>
      </c>
      <c r="Q36" s="16"/>
      <c r="R36" s="16"/>
      <c r="S36" s="16"/>
      <c r="T36" s="16"/>
      <c r="U36" s="20">
        <v>217531.3</v>
      </c>
      <c r="V36" s="20">
        <v>4988.7299999999996</v>
      </c>
      <c r="W36" s="20">
        <v>2320</v>
      </c>
      <c r="X36" s="52">
        <v>360</v>
      </c>
      <c r="Y36" s="20">
        <v>222520.03</v>
      </c>
      <c r="Z36" s="20">
        <v>35603.199999999997</v>
      </c>
      <c r="AA36" s="20">
        <v>260803.22999999998</v>
      </c>
      <c r="AB36" s="19" t="s">
        <v>66</v>
      </c>
      <c r="AC36" t="s">
        <v>867</v>
      </c>
      <c r="AD36" s="13">
        <v>260803.23</v>
      </c>
      <c r="AE36" s="13">
        <f t="shared" si="0"/>
        <v>0</v>
      </c>
    </row>
    <row r="37" spans="1:33">
      <c r="A37" s="16">
        <v>57040</v>
      </c>
      <c r="B37" s="17" t="s">
        <v>742</v>
      </c>
      <c r="C37" s="18">
        <v>42020</v>
      </c>
      <c r="D37" s="18">
        <v>42020</v>
      </c>
      <c r="E37" s="16" t="s">
        <v>30</v>
      </c>
      <c r="F37" s="18">
        <v>42013</v>
      </c>
      <c r="G37" s="16" t="s">
        <v>31</v>
      </c>
      <c r="H37" s="60">
        <v>57040</v>
      </c>
      <c r="I37" s="16" t="s">
        <v>59</v>
      </c>
      <c r="J37" s="16" t="s">
        <v>60</v>
      </c>
      <c r="K37" s="16">
        <v>2015</v>
      </c>
      <c r="L37" s="19" t="s">
        <v>683</v>
      </c>
      <c r="M37" s="16" t="s">
        <v>743</v>
      </c>
      <c r="N37" s="16" t="s">
        <v>70</v>
      </c>
      <c r="O37" s="16" t="s">
        <v>744</v>
      </c>
      <c r="P37" s="20" t="s">
        <v>745</v>
      </c>
      <c r="Q37" s="16"/>
      <c r="R37" s="16"/>
      <c r="S37" s="16"/>
      <c r="T37" s="16"/>
      <c r="U37" s="20">
        <v>217531.3</v>
      </c>
      <c r="V37" s="20">
        <v>4988.7299999999996</v>
      </c>
      <c r="W37" s="20">
        <v>2320</v>
      </c>
      <c r="X37" s="52">
        <v>360</v>
      </c>
      <c r="Y37" s="20">
        <v>222520.03</v>
      </c>
      <c r="Z37" s="20">
        <v>35603.199999999997</v>
      </c>
      <c r="AA37" s="20">
        <v>260803.22999999998</v>
      </c>
      <c r="AB37" s="19" t="s">
        <v>66</v>
      </c>
      <c r="AC37" t="s">
        <v>868</v>
      </c>
      <c r="AD37" s="13">
        <v>260803.23</v>
      </c>
      <c r="AE37" s="13">
        <f t="shared" si="0"/>
        <v>0</v>
      </c>
    </row>
    <row r="38" spans="1:33">
      <c r="A38" s="16">
        <v>57040</v>
      </c>
      <c r="B38" s="17" t="s">
        <v>746</v>
      </c>
      <c r="C38" s="18">
        <v>42020</v>
      </c>
      <c r="D38" s="18">
        <v>42020</v>
      </c>
      <c r="E38" s="16" t="s">
        <v>30</v>
      </c>
      <c r="F38" s="18">
        <v>42013</v>
      </c>
      <c r="G38" s="16" t="s">
        <v>31</v>
      </c>
      <c r="H38" s="60">
        <v>57040</v>
      </c>
      <c r="I38" s="16" t="s">
        <v>59</v>
      </c>
      <c r="J38" s="16" t="s">
        <v>60</v>
      </c>
      <c r="K38" s="16">
        <v>2015</v>
      </c>
      <c r="L38" s="19" t="s">
        <v>683</v>
      </c>
      <c r="M38" s="16" t="s">
        <v>747</v>
      </c>
      <c r="N38" s="16" t="s">
        <v>70</v>
      </c>
      <c r="O38" s="16" t="s">
        <v>748</v>
      </c>
      <c r="P38" s="20" t="s">
        <v>749</v>
      </c>
      <c r="Q38" s="16"/>
      <c r="R38" s="16"/>
      <c r="S38" s="16"/>
      <c r="T38" s="16"/>
      <c r="U38" s="20">
        <v>217531.3</v>
      </c>
      <c r="V38" s="20">
        <v>4988.7299999999996</v>
      </c>
      <c r="W38" s="20">
        <v>2320</v>
      </c>
      <c r="X38" s="52">
        <v>360</v>
      </c>
      <c r="Y38" s="20">
        <v>222520.03</v>
      </c>
      <c r="Z38" s="20">
        <v>35603.199999999997</v>
      </c>
      <c r="AA38" s="20">
        <v>260803.22999999998</v>
      </c>
      <c r="AB38" s="19" t="s">
        <v>66</v>
      </c>
      <c r="AC38" t="s">
        <v>869</v>
      </c>
      <c r="AD38" s="13">
        <v>260803.23</v>
      </c>
      <c r="AE38" s="13">
        <f t="shared" si="0"/>
        <v>0</v>
      </c>
    </row>
    <row r="39" spans="1:33">
      <c r="A39" s="16">
        <v>57040</v>
      </c>
      <c r="B39" s="17" t="s">
        <v>750</v>
      </c>
      <c r="C39" s="18">
        <v>42020</v>
      </c>
      <c r="D39" s="18">
        <v>42020</v>
      </c>
      <c r="E39" s="16" t="s">
        <v>30</v>
      </c>
      <c r="F39" s="18">
        <v>42013</v>
      </c>
      <c r="G39" s="16" t="s">
        <v>31</v>
      </c>
      <c r="H39" s="60">
        <v>57040</v>
      </c>
      <c r="I39" s="16" t="s">
        <v>59</v>
      </c>
      <c r="J39" s="16" t="s">
        <v>60</v>
      </c>
      <c r="K39" s="16">
        <v>2015</v>
      </c>
      <c r="L39" s="19" t="s">
        <v>683</v>
      </c>
      <c r="M39" s="16" t="s">
        <v>751</v>
      </c>
      <c r="N39" s="16" t="s">
        <v>70</v>
      </c>
      <c r="O39" s="16" t="s">
        <v>752</v>
      </c>
      <c r="P39" s="20" t="s">
        <v>753</v>
      </c>
      <c r="Q39" s="16"/>
      <c r="R39" s="16"/>
      <c r="S39" s="16"/>
      <c r="T39" s="16"/>
      <c r="U39" s="20">
        <v>217531.3</v>
      </c>
      <c r="V39" s="20">
        <v>4988.7299999999996</v>
      </c>
      <c r="W39" s="20">
        <v>2320</v>
      </c>
      <c r="X39" s="52">
        <v>360</v>
      </c>
      <c r="Y39" s="20">
        <v>222520.03</v>
      </c>
      <c r="Z39" s="20">
        <v>35603.199999999997</v>
      </c>
      <c r="AA39" s="20">
        <v>260803.22999999998</v>
      </c>
      <c r="AB39" s="19" t="s">
        <v>66</v>
      </c>
      <c r="AC39" t="s">
        <v>870</v>
      </c>
      <c r="AD39" s="13">
        <v>260803.23</v>
      </c>
      <c r="AE39" s="13">
        <f t="shared" si="0"/>
        <v>0</v>
      </c>
    </row>
    <row r="40" spans="1:33">
      <c r="A40" s="16">
        <v>57040</v>
      </c>
      <c r="B40" s="17" t="s">
        <v>754</v>
      </c>
      <c r="C40" s="18">
        <v>42020</v>
      </c>
      <c r="D40" s="18">
        <v>42020</v>
      </c>
      <c r="E40" s="16" t="s">
        <v>30</v>
      </c>
      <c r="F40" s="18">
        <v>42013</v>
      </c>
      <c r="G40" s="16" t="s">
        <v>31</v>
      </c>
      <c r="H40" s="60">
        <v>57040</v>
      </c>
      <c r="I40" s="16" t="s">
        <v>59</v>
      </c>
      <c r="J40" s="16" t="s">
        <v>60</v>
      </c>
      <c r="K40" s="16">
        <v>2015</v>
      </c>
      <c r="L40" s="19" t="s">
        <v>683</v>
      </c>
      <c r="M40" s="16" t="s">
        <v>755</v>
      </c>
      <c r="N40" s="16" t="s">
        <v>70</v>
      </c>
      <c r="O40" s="16" t="s">
        <v>756</v>
      </c>
      <c r="P40" s="20" t="s">
        <v>757</v>
      </c>
      <c r="Q40" s="16"/>
      <c r="R40" s="16"/>
      <c r="S40" s="16"/>
      <c r="T40" s="16"/>
      <c r="U40" s="20">
        <v>217531.3</v>
      </c>
      <c r="V40" s="20">
        <v>4988.7299999999996</v>
      </c>
      <c r="W40" s="20">
        <v>2320</v>
      </c>
      <c r="X40" s="52">
        <v>360</v>
      </c>
      <c r="Y40" s="20">
        <v>222520.03</v>
      </c>
      <c r="Z40" s="20">
        <v>35603.199999999997</v>
      </c>
      <c r="AA40" s="20">
        <v>260803.22999999998</v>
      </c>
      <c r="AB40" s="19" t="s">
        <v>66</v>
      </c>
      <c r="AC40" t="s">
        <v>871</v>
      </c>
      <c r="AD40" s="13">
        <v>260803.23</v>
      </c>
      <c r="AE40" s="13">
        <f t="shared" si="0"/>
        <v>0</v>
      </c>
    </row>
    <row r="41" spans="1:33">
      <c r="A41" s="16">
        <v>57040</v>
      </c>
      <c r="B41" s="17" t="s">
        <v>758</v>
      </c>
      <c r="C41" s="19" t="s">
        <v>759</v>
      </c>
      <c r="D41" s="19" t="s">
        <v>759</v>
      </c>
      <c r="E41" s="16" t="s">
        <v>30</v>
      </c>
      <c r="F41" s="18">
        <v>42025</v>
      </c>
      <c r="G41" s="16" t="s">
        <v>31</v>
      </c>
      <c r="H41" s="60">
        <v>57040</v>
      </c>
      <c r="I41" s="16" t="s">
        <v>118</v>
      </c>
      <c r="J41" s="16" t="s">
        <v>110</v>
      </c>
      <c r="K41" s="16">
        <v>2015</v>
      </c>
      <c r="L41" s="19" t="s">
        <v>760</v>
      </c>
      <c r="M41" s="16" t="s">
        <v>761</v>
      </c>
      <c r="N41" s="16" t="s">
        <v>762</v>
      </c>
      <c r="O41" s="16" t="s">
        <v>763</v>
      </c>
      <c r="P41" s="20" t="s">
        <v>764</v>
      </c>
      <c r="Q41" s="16"/>
      <c r="R41" s="16"/>
      <c r="S41" s="16"/>
      <c r="T41" s="16"/>
      <c r="U41" s="20">
        <v>150109.97</v>
      </c>
      <c r="V41" s="20">
        <v>4988.7299999999996</v>
      </c>
      <c r="W41" s="20">
        <v>1160</v>
      </c>
      <c r="X41" s="52">
        <v>360</v>
      </c>
      <c r="Y41" s="20">
        <v>155098.70000000001</v>
      </c>
      <c r="Z41" s="20">
        <v>24815.79</v>
      </c>
      <c r="AA41" s="20">
        <v>181434.49000000002</v>
      </c>
      <c r="AB41" s="19" t="s">
        <v>123</v>
      </c>
      <c r="AC41" t="s">
        <v>872</v>
      </c>
      <c r="AD41" s="13">
        <v>181434.49</v>
      </c>
      <c r="AE41" s="13">
        <f t="shared" si="0"/>
        <v>0</v>
      </c>
    </row>
    <row r="42" spans="1:33">
      <c r="A42" s="16">
        <v>57040</v>
      </c>
      <c r="B42" s="17" t="s">
        <v>765</v>
      </c>
      <c r="C42" s="19" t="s">
        <v>759</v>
      </c>
      <c r="D42" s="19" t="s">
        <v>759</v>
      </c>
      <c r="E42" s="16" t="s">
        <v>30</v>
      </c>
      <c r="F42" s="18">
        <v>42025</v>
      </c>
      <c r="G42" s="16" t="s">
        <v>31</v>
      </c>
      <c r="H42" s="60">
        <v>57040</v>
      </c>
      <c r="I42" s="16" t="s">
        <v>159</v>
      </c>
      <c r="J42" s="16" t="s">
        <v>131</v>
      </c>
      <c r="K42" s="16">
        <v>2015</v>
      </c>
      <c r="L42" s="19" t="s">
        <v>766</v>
      </c>
      <c r="M42" s="16" t="s">
        <v>767</v>
      </c>
      <c r="N42" s="16" t="s">
        <v>134</v>
      </c>
      <c r="O42" s="16" t="s">
        <v>768</v>
      </c>
      <c r="P42" s="20" t="s">
        <v>769</v>
      </c>
      <c r="Q42" s="16"/>
      <c r="R42" s="16"/>
      <c r="S42" s="16"/>
      <c r="T42" s="16"/>
      <c r="U42" s="20">
        <v>157635.82999999999</v>
      </c>
      <c r="V42" s="20">
        <v>4988.7299999999996</v>
      </c>
      <c r="W42" s="20">
        <v>1160</v>
      </c>
      <c r="X42" s="52">
        <v>360</v>
      </c>
      <c r="Y42" s="20">
        <v>162624.56</v>
      </c>
      <c r="Z42" s="20">
        <v>26019.93</v>
      </c>
      <c r="AA42" s="20">
        <v>190164.49</v>
      </c>
      <c r="AB42" s="19" t="s">
        <v>164</v>
      </c>
      <c r="AC42" t="s">
        <v>873</v>
      </c>
      <c r="AD42" s="13">
        <v>190164.49</v>
      </c>
      <c r="AE42" s="13">
        <f t="shared" si="0"/>
        <v>0</v>
      </c>
    </row>
    <row r="43" spans="1:33">
      <c r="A43" s="16">
        <v>57040</v>
      </c>
      <c r="B43" s="17" t="s">
        <v>770</v>
      </c>
      <c r="C43" s="19" t="s">
        <v>759</v>
      </c>
      <c r="D43" s="19" t="s">
        <v>759</v>
      </c>
      <c r="E43" s="16" t="s">
        <v>30</v>
      </c>
      <c r="F43" s="18">
        <v>42025</v>
      </c>
      <c r="G43" s="16" t="s">
        <v>31</v>
      </c>
      <c r="H43" s="60">
        <v>57040</v>
      </c>
      <c r="I43" s="16" t="s">
        <v>159</v>
      </c>
      <c r="J43" s="16" t="s">
        <v>131</v>
      </c>
      <c r="K43" s="16">
        <v>2015</v>
      </c>
      <c r="L43" s="19" t="s">
        <v>766</v>
      </c>
      <c r="M43" s="16" t="s">
        <v>771</v>
      </c>
      <c r="N43" s="16" t="s">
        <v>161</v>
      </c>
      <c r="O43" s="16" t="s">
        <v>772</v>
      </c>
      <c r="P43" s="20" t="s">
        <v>773</v>
      </c>
      <c r="Q43" s="16"/>
      <c r="R43" s="16"/>
      <c r="S43" s="16"/>
      <c r="T43" s="16"/>
      <c r="U43" s="20">
        <v>157635.82999999999</v>
      </c>
      <c r="V43" s="20">
        <v>4988.7299999999996</v>
      </c>
      <c r="W43" s="20">
        <v>1160</v>
      </c>
      <c r="X43" s="52">
        <v>360</v>
      </c>
      <c r="Y43" s="20">
        <v>162624.56</v>
      </c>
      <c r="Z43" s="20">
        <v>26019.93</v>
      </c>
      <c r="AA43" s="20">
        <v>190164.49</v>
      </c>
      <c r="AB43" s="19" t="s">
        <v>164</v>
      </c>
      <c r="AC43" t="s">
        <v>874</v>
      </c>
      <c r="AD43" s="13">
        <v>190164.49</v>
      </c>
      <c r="AE43" s="13">
        <f t="shared" si="0"/>
        <v>0</v>
      </c>
    </row>
    <row r="44" spans="1:33">
      <c r="A44" s="16">
        <v>57040</v>
      </c>
      <c r="B44" s="17" t="s">
        <v>774</v>
      </c>
      <c r="C44" s="19" t="s">
        <v>759</v>
      </c>
      <c r="D44" s="19" t="s">
        <v>759</v>
      </c>
      <c r="E44" s="16" t="s">
        <v>30</v>
      </c>
      <c r="F44" s="18">
        <v>42025</v>
      </c>
      <c r="G44" s="16" t="s">
        <v>31</v>
      </c>
      <c r="H44" s="60">
        <v>57040</v>
      </c>
      <c r="I44" s="16" t="s">
        <v>148</v>
      </c>
      <c r="J44" s="16" t="s">
        <v>60</v>
      </c>
      <c r="K44" s="16">
        <v>2015</v>
      </c>
      <c r="L44" s="19" t="s">
        <v>775</v>
      </c>
      <c r="M44" s="16" t="s">
        <v>776</v>
      </c>
      <c r="N44" s="16" t="s">
        <v>151</v>
      </c>
      <c r="O44" s="16" t="s">
        <v>777</v>
      </c>
      <c r="P44" s="20" t="s">
        <v>778</v>
      </c>
      <c r="Q44" s="16"/>
      <c r="R44" s="16"/>
      <c r="S44" s="16"/>
      <c r="T44" s="16"/>
      <c r="U44" s="20">
        <v>177904.15</v>
      </c>
      <c r="V44" s="20">
        <v>4988.7299999999996</v>
      </c>
      <c r="W44" s="20">
        <v>2320</v>
      </c>
      <c r="X44" s="52">
        <v>360</v>
      </c>
      <c r="Y44" s="20">
        <v>182892.88</v>
      </c>
      <c r="Z44" s="20">
        <v>29262.86</v>
      </c>
      <c r="AA44" s="20">
        <v>214835.74</v>
      </c>
      <c r="AB44" s="19" t="s">
        <v>66</v>
      </c>
      <c r="AC44" t="s">
        <v>875</v>
      </c>
      <c r="AD44" s="13">
        <v>214835.74</v>
      </c>
      <c r="AE44" s="13">
        <f t="shared" si="0"/>
        <v>0</v>
      </c>
    </row>
    <row r="45" spans="1:33">
      <c r="A45" s="16">
        <v>57040</v>
      </c>
      <c r="B45" s="17" t="s">
        <v>779</v>
      </c>
      <c r="C45" s="19" t="s">
        <v>759</v>
      </c>
      <c r="D45" s="19" t="s">
        <v>759</v>
      </c>
      <c r="E45" s="16" t="s">
        <v>30</v>
      </c>
      <c r="F45" s="18">
        <v>42025</v>
      </c>
      <c r="G45" s="16" t="s">
        <v>31</v>
      </c>
      <c r="H45" s="60">
        <v>57040</v>
      </c>
      <c r="I45" s="16" t="s">
        <v>59</v>
      </c>
      <c r="J45" s="16" t="s">
        <v>60</v>
      </c>
      <c r="K45" s="16">
        <v>2015</v>
      </c>
      <c r="L45" s="19" t="s">
        <v>775</v>
      </c>
      <c r="M45" s="16" t="s">
        <v>780</v>
      </c>
      <c r="N45" s="16" t="s">
        <v>70</v>
      </c>
      <c r="O45" s="16" t="s">
        <v>781</v>
      </c>
      <c r="P45" s="20" t="s">
        <v>782</v>
      </c>
      <c r="Q45" s="16"/>
      <c r="R45" s="16"/>
      <c r="S45" s="16"/>
      <c r="T45" s="16"/>
      <c r="U45" s="20">
        <v>217531.3</v>
      </c>
      <c r="V45" s="20">
        <v>4988.7299999999996</v>
      </c>
      <c r="W45" s="20">
        <v>2320</v>
      </c>
      <c r="X45" s="52">
        <v>360</v>
      </c>
      <c r="Y45" s="20">
        <v>222520.03</v>
      </c>
      <c r="Z45" s="20">
        <v>35603.199999999997</v>
      </c>
      <c r="AA45" s="20">
        <v>260803.22999999998</v>
      </c>
      <c r="AB45" s="19" t="s">
        <v>66</v>
      </c>
      <c r="AC45" t="s">
        <v>876</v>
      </c>
      <c r="AD45" s="13">
        <v>260803.23</v>
      </c>
      <c r="AE45" s="13">
        <f t="shared" si="0"/>
        <v>0</v>
      </c>
    </row>
    <row r="46" spans="1:33">
      <c r="A46" s="16">
        <v>57040</v>
      </c>
      <c r="B46" s="17" t="s">
        <v>783</v>
      </c>
      <c r="C46" s="19" t="s">
        <v>759</v>
      </c>
      <c r="D46" s="19" t="s">
        <v>759</v>
      </c>
      <c r="E46" s="16" t="s">
        <v>30</v>
      </c>
      <c r="F46" s="18">
        <v>42025</v>
      </c>
      <c r="G46" s="16" t="s">
        <v>31</v>
      </c>
      <c r="H46" s="60">
        <v>57040</v>
      </c>
      <c r="I46" s="16" t="s">
        <v>59</v>
      </c>
      <c r="J46" s="16" t="s">
        <v>60</v>
      </c>
      <c r="K46" s="16">
        <v>2015</v>
      </c>
      <c r="L46" s="19" t="s">
        <v>775</v>
      </c>
      <c r="M46" s="16" t="s">
        <v>784</v>
      </c>
      <c r="N46" s="16" t="s">
        <v>785</v>
      </c>
      <c r="O46" s="16" t="s">
        <v>786</v>
      </c>
      <c r="P46" s="20" t="s">
        <v>787</v>
      </c>
      <c r="Q46" s="16"/>
      <c r="R46" s="16"/>
      <c r="S46" s="16"/>
      <c r="T46" s="16"/>
      <c r="U46" s="20">
        <v>217531.3</v>
      </c>
      <c r="V46" s="20">
        <v>4988.7299999999996</v>
      </c>
      <c r="W46" s="20">
        <v>2320</v>
      </c>
      <c r="X46" s="52">
        <v>360</v>
      </c>
      <c r="Y46" s="20">
        <v>222520.03</v>
      </c>
      <c r="Z46" s="20">
        <v>35603.199999999997</v>
      </c>
      <c r="AA46" s="20">
        <v>260803.22999999998</v>
      </c>
      <c r="AB46" s="19" t="s">
        <v>66</v>
      </c>
      <c r="AC46" t="s">
        <v>877</v>
      </c>
      <c r="AD46" s="13">
        <v>260803.23</v>
      </c>
      <c r="AE46" s="13">
        <f t="shared" si="0"/>
        <v>0</v>
      </c>
      <c r="AF46" t="s">
        <v>878</v>
      </c>
    </row>
    <row r="47" spans="1:33">
      <c r="A47" s="16">
        <v>57040</v>
      </c>
      <c r="B47" s="17" t="s">
        <v>788</v>
      </c>
      <c r="C47" s="19" t="s">
        <v>789</v>
      </c>
      <c r="D47" s="19" t="s">
        <v>789</v>
      </c>
      <c r="E47" s="16" t="s">
        <v>30</v>
      </c>
      <c r="F47" s="18">
        <v>42009</v>
      </c>
      <c r="G47" s="16" t="s">
        <v>186</v>
      </c>
      <c r="H47" s="60">
        <v>57040</v>
      </c>
      <c r="I47" s="16" t="s">
        <v>631</v>
      </c>
      <c r="J47" s="16" t="s">
        <v>110</v>
      </c>
      <c r="K47" s="16">
        <v>2015</v>
      </c>
      <c r="L47" s="19" t="s">
        <v>790</v>
      </c>
      <c r="M47" s="16" t="s">
        <v>791</v>
      </c>
      <c r="N47" s="16" t="s">
        <v>792</v>
      </c>
      <c r="O47" s="16" t="s">
        <v>793</v>
      </c>
      <c r="P47" s="20" t="s">
        <v>794</v>
      </c>
      <c r="Q47" s="16"/>
      <c r="R47" s="16"/>
      <c r="S47" s="16"/>
      <c r="T47" s="16"/>
      <c r="U47" s="20">
        <v>161601.67000000001</v>
      </c>
      <c r="V47" s="20">
        <v>4978.8</v>
      </c>
      <c r="W47" s="20">
        <v>1160</v>
      </c>
      <c r="X47" s="52">
        <v>360</v>
      </c>
      <c r="Y47" s="20">
        <v>166580.47</v>
      </c>
      <c r="Z47" s="20">
        <v>26652.880000000001</v>
      </c>
      <c r="AA47" s="20">
        <v>194753.35</v>
      </c>
      <c r="AB47" s="19" t="s">
        <v>123</v>
      </c>
      <c r="AC47" t="s">
        <v>879</v>
      </c>
      <c r="AD47" s="13">
        <v>194955.34</v>
      </c>
      <c r="AE47" s="13">
        <f t="shared" si="0"/>
        <v>-201.98999999999069</v>
      </c>
      <c r="AF47" t="s">
        <v>1629</v>
      </c>
      <c r="AG47" t="s">
        <v>3494</v>
      </c>
    </row>
    <row r="48" spans="1:33">
      <c r="A48" s="16">
        <v>57040</v>
      </c>
      <c r="B48" s="17" t="s">
        <v>795</v>
      </c>
      <c r="C48" s="19" t="s">
        <v>789</v>
      </c>
      <c r="D48" s="19" t="s">
        <v>789</v>
      </c>
      <c r="E48" s="16" t="s">
        <v>30</v>
      </c>
      <c r="F48" s="18">
        <v>42009</v>
      </c>
      <c r="G48" s="16" t="s">
        <v>186</v>
      </c>
      <c r="H48" s="60">
        <v>57040</v>
      </c>
      <c r="I48" s="16" t="s">
        <v>631</v>
      </c>
      <c r="J48" s="16" t="s">
        <v>110</v>
      </c>
      <c r="K48" s="16">
        <v>2015</v>
      </c>
      <c r="L48" s="19" t="s">
        <v>790</v>
      </c>
      <c r="M48" s="16" t="s">
        <v>796</v>
      </c>
      <c r="N48" s="16" t="s">
        <v>792</v>
      </c>
      <c r="O48" s="16" t="s">
        <v>797</v>
      </c>
      <c r="P48" s="20" t="s">
        <v>798</v>
      </c>
      <c r="Q48" s="16"/>
      <c r="R48" s="16"/>
      <c r="S48" s="16"/>
      <c r="T48" s="16"/>
      <c r="U48" s="20">
        <v>161601.67000000001</v>
      </c>
      <c r="V48" s="20">
        <v>4978.8</v>
      </c>
      <c r="W48" s="20">
        <v>1160</v>
      </c>
      <c r="X48" s="52">
        <v>360</v>
      </c>
      <c r="Y48" s="20">
        <v>166580.47</v>
      </c>
      <c r="Z48" s="20">
        <v>26652.880000000001</v>
      </c>
      <c r="AA48" s="20">
        <v>194753.35</v>
      </c>
      <c r="AB48" s="19" t="s">
        <v>123</v>
      </c>
      <c r="AC48" t="s">
        <v>880</v>
      </c>
      <c r="AD48" s="13">
        <v>194753.35</v>
      </c>
      <c r="AE48" s="13">
        <f t="shared" si="0"/>
        <v>0</v>
      </c>
    </row>
    <row r="49" spans="1:35">
      <c r="A49" s="16">
        <v>57040</v>
      </c>
      <c r="B49" s="17" t="s">
        <v>799</v>
      </c>
      <c r="C49" s="19" t="s">
        <v>789</v>
      </c>
      <c r="D49" s="19" t="s">
        <v>789</v>
      </c>
      <c r="E49" s="16" t="s">
        <v>30</v>
      </c>
      <c r="F49" s="18">
        <v>42009</v>
      </c>
      <c r="G49" s="16" t="s">
        <v>186</v>
      </c>
      <c r="H49" s="60">
        <v>57040</v>
      </c>
      <c r="I49" s="16" t="s">
        <v>187</v>
      </c>
      <c r="J49" s="16" t="s">
        <v>110</v>
      </c>
      <c r="K49" s="16">
        <v>2015</v>
      </c>
      <c r="L49" s="19" t="s">
        <v>790</v>
      </c>
      <c r="M49" s="16" t="s">
        <v>800</v>
      </c>
      <c r="N49" s="16" t="s">
        <v>529</v>
      </c>
      <c r="O49" s="16" t="s">
        <v>801</v>
      </c>
      <c r="P49" s="20" t="s">
        <v>802</v>
      </c>
      <c r="Q49" s="16"/>
      <c r="R49" s="16"/>
      <c r="S49" s="16"/>
      <c r="T49" s="16"/>
      <c r="U49" s="20">
        <v>171067.18</v>
      </c>
      <c r="V49" s="20">
        <v>4978.8</v>
      </c>
      <c r="W49" s="20">
        <v>1160</v>
      </c>
      <c r="X49" s="52">
        <v>360</v>
      </c>
      <c r="Y49" s="20">
        <v>176045.97999999998</v>
      </c>
      <c r="Z49" s="20">
        <v>28167.360000000001</v>
      </c>
      <c r="AA49" s="20">
        <v>205733.33999999997</v>
      </c>
      <c r="AB49" s="19" t="s">
        <v>123</v>
      </c>
      <c r="AC49" t="s">
        <v>881</v>
      </c>
      <c r="AD49" s="13">
        <v>205733.34</v>
      </c>
      <c r="AE49" s="13">
        <f t="shared" si="0"/>
        <v>0</v>
      </c>
    </row>
    <row r="50" spans="1:35">
      <c r="A50" s="16">
        <v>57040</v>
      </c>
      <c r="B50" s="17" t="s">
        <v>803</v>
      </c>
      <c r="C50" s="19" t="s">
        <v>789</v>
      </c>
      <c r="D50" s="19" t="s">
        <v>789</v>
      </c>
      <c r="E50" s="16" t="s">
        <v>30</v>
      </c>
      <c r="F50" s="18">
        <v>42016</v>
      </c>
      <c r="G50" s="16" t="s">
        <v>75</v>
      </c>
      <c r="H50" s="60">
        <v>57040</v>
      </c>
      <c r="I50" s="16" t="s">
        <v>373</v>
      </c>
      <c r="J50" s="16" t="s">
        <v>219</v>
      </c>
      <c r="K50" s="16">
        <v>2015</v>
      </c>
      <c r="L50" s="19" t="s">
        <v>804</v>
      </c>
      <c r="M50" s="16" t="s">
        <v>805</v>
      </c>
      <c r="N50" s="16" t="s">
        <v>376</v>
      </c>
      <c r="O50" s="16" t="s">
        <v>806</v>
      </c>
      <c r="P50" s="20" t="s">
        <v>807</v>
      </c>
      <c r="Q50" s="16"/>
      <c r="R50" s="16"/>
      <c r="S50" s="16"/>
      <c r="T50" s="16"/>
      <c r="U50" s="20">
        <v>215532.14</v>
      </c>
      <c r="V50" s="20">
        <v>3668.52</v>
      </c>
      <c r="W50" s="20">
        <v>1160</v>
      </c>
      <c r="X50" s="52">
        <v>360</v>
      </c>
      <c r="Y50" s="20">
        <v>219200.66</v>
      </c>
      <c r="Z50" s="20">
        <v>35072.11</v>
      </c>
      <c r="AA50" s="20">
        <v>255792.77000000002</v>
      </c>
      <c r="AB50" s="19" t="s">
        <v>224</v>
      </c>
      <c r="AC50" t="s">
        <v>882</v>
      </c>
      <c r="AD50" s="13">
        <v>255792.77</v>
      </c>
      <c r="AE50" s="13">
        <f t="shared" si="0"/>
        <v>0</v>
      </c>
    </row>
    <row r="51" spans="1:35">
      <c r="A51" s="16">
        <v>57040</v>
      </c>
      <c r="B51" s="17" t="s">
        <v>808</v>
      </c>
      <c r="C51" s="19" t="s">
        <v>789</v>
      </c>
      <c r="D51" s="19" t="s">
        <v>789</v>
      </c>
      <c r="E51" s="16" t="s">
        <v>30</v>
      </c>
      <c r="F51" s="18">
        <v>42016</v>
      </c>
      <c r="G51" s="16" t="s">
        <v>75</v>
      </c>
      <c r="H51" s="60">
        <v>57040</v>
      </c>
      <c r="I51" s="16" t="s">
        <v>218</v>
      </c>
      <c r="J51" s="16" t="s">
        <v>219</v>
      </c>
      <c r="K51" s="16">
        <v>2015</v>
      </c>
      <c r="L51" s="19" t="s">
        <v>809</v>
      </c>
      <c r="M51" s="16" t="s">
        <v>810</v>
      </c>
      <c r="N51" s="16" t="s">
        <v>811</v>
      </c>
      <c r="O51" s="16" t="s">
        <v>812</v>
      </c>
      <c r="P51" s="20" t="s">
        <v>813</v>
      </c>
      <c r="Q51" s="16"/>
      <c r="R51" s="16"/>
      <c r="S51" s="16"/>
      <c r="T51" s="16"/>
      <c r="U51" s="20">
        <v>201917.75</v>
      </c>
      <c r="V51" s="20">
        <v>3668.52</v>
      </c>
      <c r="W51" s="20">
        <v>1160</v>
      </c>
      <c r="X51" s="52">
        <v>360</v>
      </c>
      <c r="Y51" s="20">
        <v>205586.27</v>
      </c>
      <c r="Z51" s="20">
        <v>32893.800000000003</v>
      </c>
      <c r="AA51" s="20">
        <v>240000.07</v>
      </c>
      <c r="AB51" s="19" t="s">
        <v>224</v>
      </c>
      <c r="AC51" t="s">
        <v>883</v>
      </c>
      <c r="AD51" s="13">
        <v>240202.07</v>
      </c>
      <c r="AE51" s="13">
        <f t="shared" si="0"/>
        <v>-202</v>
      </c>
      <c r="AF51" t="s">
        <v>1629</v>
      </c>
      <c r="AG51">
        <f>AA51/1.16</f>
        <v>206896.61206896554</v>
      </c>
      <c r="AH51">
        <f>AD51/1.16</f>
        <v>207070.75000000003</v>
      </c>
      <c r="AI51">
        <f>AG51-AH51</f>
        <v>-174.13793103449279</v>
      </c>
    </row>
    <row r="52" spans="1:35">
      <c r="A52" s="16">
        <v>57040</v>
      </c>
      <c r="B52" s="17" t="s">
        <v>814</v>
      </c>
      <c r="C52" s="19" t="s">
        <v>789</v>
      </c>
      <c r="D52" s="19" t="s">
        <v>789</v>
      </c>
      <c r="E52" s="16" t="s">
        <v>30</v>
      </c>
      <c r="F52" s="18">
        <v>42013</v>
      </c>
      <c r="G52" s="16" t="s">
        <v>75</v>
      </c>
      <c r="H52" s="60">
        <v>57040</v>
      </c>
      <c r="I52" s="16" t="s">
        <v>815</v>
      </c>
      <c r="J52" s="16" t="s">
        <v>219</v>
      </c>
      <c r="K52" s="16">
        <v>2015</v>
      </c>
      <c r="L52" s="19" t="s">
        <v>816</v>
      </c>
      <c r="M52" s="16" t="s">
        <v>817</v>
      </c>
      <c r="N52" s="16" t="s">
        <v>327</v>
      </c>
      <c r="O52" s="16" t="s">
        <v>818</v>
      </c>
      <c r="P52" s="20" t="s">
        <v>819</v>
      </c>
      <c r="Q52" s="16"/>
      <c r="R52" s="16"/>
      <c r="S52" s="16"/>
      <c r="T52" s="16"/>
      <c r="U52" s="20">
        <v>178097.59</v>
      </c>
      <c r="V52" s="20">
        <v>3668.52</v>
      </c>
      <c r="W52" s="20">
        <v>1160</v>
      </c>
      <c r="X52" s="52">
        <v>360</v>
      </c>
      <c r="Y52" s="20">
        <v>181766.11</v>
      </c>
      <c r="Z52" s="20">
        <v>29082.58</v>
      </c>
      <c r="AA52" s="20">
        <v>212368.69</v>
      </c>
      <c r="AB52" s="19" t="s">
        <v>224</v>
      </c>
      <c r="AC52" t="s">
        <v>884</v>
      </c>
      <c r="AD52" s="13">
        <v>212368.69</v>
      </c>
      <c r="AE52" s="13">
        <f t="shared" si="0"/>
        <v>0</v>
      </c>
    </row>
    <row r="53" spans="1:35">
      <c r="A53" s="16">
        <v>57040</v>
      </c>
      <c r="B53" s="17" t="s">
        <v>820</v>
      </c>
      <c r="C53" s="18">
        <v>42035</v>
      </c>
      <c r="D53" s="18">
        <v>42035</v>
      </c>
      <c r="E53" s="16" t="s">
        <v>30</v>
      </c>
      <c r="F53" s="18">
        <v>42009</v>
      </c>
      <c r="G53" s="16" t="s">
        <v>186</v>
      </c>
      <c r="H53" s="60">
        <v>57040</v>
      </c>
      <c r="I53" s="16" t="s">
        <v>821</v>
      </c>
      <c r="J53" s="16" t="s">
        <v>110</v>
      </c>
      <c r="K53" s="16">
        <v>2015</v>
      </c>
      <c r="L53" s="19" t="s">
        <v>822</v>
      </c>
      <c r="M53" s="16" t="s">
        <v>823</v>
      </c>
      <c r="N53" s="16" t="s">
        <v>824</v>
      </c>
      <c r="O53" s="16" t="s">
        <v>825</v>
      </c>
      <c r="P53" s="20"/>
      <c r="Q53" s="16"/>
      <c r="R53" s="16"/>
      <c r="S53" s="16"/>
      <c r="T53" s="16"/>
      <c r="U53" s="20">
        <v>147248.22</v>
      </c>
      <c r="V53" s="20">
        <v>4978.8</v>
      </c>
      <c r="W53" s="20">
        <v>1160</v>
      </c>
      <c r="X53" s="52">
        <v>360</v>
      </c>
      <c r="Y53" s="20">
        <v>152227.01999999999</v>
      </c>
      <c r="Z53" s="20">
        <v>24356.32</v>
      </c>
      <c r="AA53" s="20">
        <v>178103.34</v>
      </c>
      <c r="AB53" s="19" t="s">
        <v>123</v>
      </c>
      <c r="AC53" t="s">
        <v>885</v>
      </c>
      <c r="AD53" s="13">
        <v>178305.34</v>
      </c>
      <c r="AE53" s="13">
        <f t="shared" si="0"/>
        <v>-202</v>
      </c>
      <c r="AF53" t="s">
        <v>1629</v>
      </c>
    </row>
    <row r="54" spans="1:35">
      <c r="A54" s="16">
        <v>57040</v>
      </c>
      <c r="B54" s="17" t="s">
        <v>826</v>
      </c>
      <c r="C54" s="18">
        <v>42035</v>
      </c>
      <c r="D54" s="18">
        <v>42035</v>
      </c>
      <c r="E54" s="16" t="s">
        <v>30</v>
      </c>
      <c r="F54" s="18">
        <v>42019</v>
      </c>
      <c r="G54" s="16" t="s">
        <v>75</v>
      </c>
      <c r="H54" s="60">
        <v>57040</v>
      </c>
      <c r="I54" s="16" t="s">
        <v>430</v>
      </c>
      <c r="J54" s="16" t="s">
        <v>219</v>
      </c>
      <c r="K54" s="16">
        <v>2015</v>
      </c>
      <c r="L54" s="19" t="s">
        <v>827</v>
      </c>
      <c r="M54" s="16" t="s">
        <v>828</v>
      </c>
      <c r="N54" s="16" t="s">
        <v>433</v>
      </c>
      <c r="O54" s="16" t="s">
        <v>829</v>
      </c>
      <c r="P54" s="20"/>
      <c r="Q54" s="16"/>
      <c r="R54" s="16"/>
      <c r="S54" s="16"/>
      <c r="T54" s="16"/>
      <c r="U54" s="20">
        <v>206038.86</v>
      </c>
      <c r="V54" s="20">
        <v>3668.52</v>
      </c>
      <c r="W54" s="20">
        <v>1160</v>
      </c>
      <c r="X54" s="52">
        <v>360</v>
      </c>
      <c r="Y54" s="20">
        <v>209707.37999999998</v>
      </c>
      <c r="Z54" s="20">
        <v>33553.18</v>
      </c>
      <c r="AA54" s="20">
        <v>244780.55999999997</v>
      </c>
      <c r="AB54" s="19" t="s">
        <v>224</v>
      </c>
      <c r="AC54" t="s">
        <v>886</v>
      </c>
      <c r="AD54" s="13">
        <v>244780.56</v>
      </c>
      <c r="AE54" s="13">
        <f t="shared" si="0"/>
        <v>0</v>
      </c>
      <c r="AF54" t="s">
        <v>878</v>
      </c>
    </row>
    <row r="55" spans="1:35">
      <c r="A55" s="16">
        <v>57040</v>
      </c>
      <c r="B55" s="17" t="s">
        <v>830</v>
      </c>
      <c r="C55" s="18">
        <v>42035</v>
      </c>
      <c r="D55" s="18">
        <v>42035</v>
      </c>
      <c r="E55" s="16" t="s">
        <v>30</v>
      </c>
      <c r="F55" s="18">
        <v>42018</v>
      </c>
      <c r="G55" s="16" t="s">
        <v>75</v>
      </c>
      <c r="H55" s="60">
        <v>57040</v>
      </c>
      <c r="I55" s="16" t="s">
        <v>218</v>
      </c>
      <c r="J55" s="16" t="s">
        <v>219</v>
      </c>
      <c r="K55" s="16">
        <v>2015</v>
      </c>
      <c r="L55" s="19" t="s">
        <v>831</v>
      </c>
      <c r="M55" s="16" t="s">
        <v>832</v>
      </c>
      <c r="N55" s="16" t="s">
        <v>301</v>
      </c>
      <c r="O55" s="16" t="s">
        <v>833</v>
      </c>
      <c r="P55" s="20"/>
      <c r="Q55" s="16"/>
      <c r="R55" s="16"/>
      <c r="S55" s="16"/>
      <c r="T55" s="16"/>
      <c r="U55" s="20">
        <v>201917.75</v>
      </c>
      <c r="V55" s="20">
        <v>3668.52</v>
      </c>
      <c r="W55" s="20">
        <v>1160</v>
      </c>
      <c r="X55" s="52">
        <v>360</v>
      </c>
      <c r="Y55" s="20">
        <v>205586.27</v>
      </c>
      <c r="Z55" s="20">
        <v>32893.800000000003</v>
      </c>
      <c r="AA55" s="20">
        <v>240000.07</v>
      </c>
      <c r="AB55" s="19" t="s">
        <v>224</v>
      </c>
      <c r="AC55" t="s">
        <v>887</v>
      </c>
      <c r="AD55" s="13">
        <v>240202.07</v>
      </c>
      <c r="AE55" s="13">
        <f t="shared" si="0"/>
        <v>-202</v>
      </c>
      <c r="AF55" t="s">
        <v>1629</v>
      </c>
    </row>
    <row r="56" spans="1:35">
      <c r="A56" s="16">
        <v>57040</v>
      </c>
      <c r="B56" s="17" t="s">
        <v>834</v>
      </c>
      <c r="C56" s="18">
        <v>42035</v>
      </c>
      <c r="D56" s="18">
        <v>42035</v>
      </c>
      <c r="E56" s="16" t="s">
        <v>30</v>
      </c>
      <c r="F56" s="18">
        <v>42013</v>
      </c>
      <c r="G56" s="16" t="s">
        <v>75</v>
      </c>
      <c r="H56" s="60">
        <v>57040</v>
      </c>
      <c r="I56" s="16" t="s">
        <v>231</v>
      </c>
      <c r="J56" s="16" t="s">
        <v>232</v>
      </c>
      <c r="K56" s="16">
        <v>2015</v>
      </c>
      <c r="L56" s="19" t="s">
        <v>835</v>
      </c>
      <c r="M56" s="16" t="s">
        <v>836</v>
      </c>
      <c r="N56" s="16" t="s">
        <v>235</v>
      </c>
      <c r="O56" s="16" t="s">
        <v>837</v>
      </c>
      <c r="P56" s="20"/>
      <c r="Q56" s="16"/>
      <c r="R56" s="16"/>
      <c r="S56" s="16"/>
      <c r="T56" s="16"/>
      <c r="U56" s="20">
        <v>266710.96000000002</v>
      </c>
      <c r="V56" s="20">
        <v>3668.52</v>
      </c>
      <c r="W56" s="20">
        <v>2320</v>
      </c>
      <c r="X56" s="52">
        <v>360</v>
      </c>
      <c r="Y56" s="20">
        <v>270379.48000000004</v>
      </c>
      <c r="Z56" s="20">
        <v>43260.72</v>
      </c>
      <c r="AA56" s="20">
        <v>316320.20000000007</v>
      </c>
      <c r="AB56" s="19" t="s">
        <v>237</v>
      </c>
      <c r="AC56" t="s">
        <v>888</v>
      </c>
      <c r="AD56" s="13">
        <v>316320.2</v>
      </c>
      <c r="AE56" s="13">
        <f t="shared" si="0"/>
        <v>0</v>
      </c>
      <c r="AF56" t="s">
        <v>878</v>
      </c>
    </row>
    <row r="57" spans="1:35">
      <c r="A57" s="16">
        <v>57040</v>
      </c>
      <c r="B57" s="17" t="s">
        <v>838</v>
      </c>
      <c r="C57" s="18">
        <v>42035</v>
      </c>
      <c r="D57" s="18">
        <v>42035</v>
      </c>
      <c r="E57" s="16" t="s">
        <v>30</v>
      </c>
      <c r="F57" s="18">
        <v>42018</v>
      </c>
      <c r="G57" s="16" t="s">
        <v>176</v>
      </c>
      <c r="H57" s="60">
        <v>57040</v>
      </c>
      <c r="I57" s="16" t="s">
        <v>177</v>
      </c>
      <c r="J57" s="16" t="s">
        <v>178</v>
      </c>
      <c r="K57" s="16">
        <v>2015</v>
      </c>
      <c r="L57" s="19" t="s">
        <v>839</v>
      </c>
      <c r="M57" s="16" t="s">
        <v>840</v>
      </c>
      <c r="N57" s="16" t="s">
        <v>208</v>
      </c>
      <c r="O57" s="16" t="s">
        <v>841</v>
      </c>
      <c r="P57" s="20"/>
      <c r="Q57" s="16"/>
      <c r="R57" s="16"/>
      <c r="S57" s="16"/>
      <c r="T57" s="16"/>
      <c r="U57" s="20">
        <v>293016.77</v>
      </c>
      <c r="V57" s="20">
        <v>3668.52</v>
      </c>
      <c r="W57" s="20">
        <v>2900</v>
      </c>
      <c r="X57" s="52">
        <v>360</v>
      </c>
      <c r="Y57" s="20">
        <v>296685.29000000004</v>
      </c>
      <c r="Z57" s="20">
        <v>47469.65</v>
      </c>
      <c r="AA57" s="20">
        <v>347414.94000000006</v>
      </c>
      <c r="AB57" s="19" t="s">
        <v>184</v>
      </c>
      <c r="AC57" t="s">
        <v>889</v>
      </c>
      <c r="AD57" s="13">
        <v>347616.93</v>
      </c>
      <c r="AE57" s="13">
        <f t="shared" si="0"/>
        <v>-201.98999999993248</v>
      </c>
      <c r="AF57" t="s">
        <v>1629</v>
      </c>
    </row>
    <row r="58" spans="1:35">
      <c r="A58" s="10"/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53"/>
      <c r="Y58" s="10"/>
      <c r="Z58" s="10"/>
      <c r="AA58" s="10"/>
      <c r="AB58" s="10"/>
      <c r="AE58" s="13">
        <f>SUM(AE10:AE57)</f>
        <v>1716.0200000000477</v>
      </c>
    </row>
    <row r="59" spans="1:35">
      <c r="A59" s="10"/>
      <c r="B59" s="10"/>
      <c r="C59" s="10"/>
      <c r="D59" s="10"/>
      <c r="E59" s="10"/>
      <c r="F59" s="10"/>
      <c r="G59" s="10"/>
      <c r="H59" s="1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53"/>
      <c r="Y59" s="10"/>
      <c r="Z59" s="10"/>
      <c r="AA59" s="10"/>
      <c r="AB59" s="10"/>
    </row>
    <row r="60" spans="1:35">
      <c r="A60" s="10"/>
      <c r="B60" s="10"/>
      <c r="C60" s="10"/>
      <c r="D60" s="10"/>
      <c r="E60" s="10"/>
      <c r="F60" s="10"/>
      <c r="G60" s="10"/>
      <c r="H60" s="1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53"/>
      <c r="Y60" s="10"/>
      <c r="Z60" s="10"/>
      <c r="AA60" s="10"/>
      <c r="AB60" s="10"/>
    </row>
    <row r="61" spans="1:35">
      <c r="A61" s="10"/>
      <c r="B61" s="10"/>
      <c r="C61" s="10"/>
      <c r="D61" s="10"/>
      <c r="E61" s="10"/>
      <c r="F61" s="10"/>
      <c r="G61" s="10"/>
      <c r="H61" s="11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53"/>
      <c r="Y61" s="10"/>
      <c r="Z61" s="10"/>
      <c r="AA61" s="10"/>
      <c r="AB61" s="10"/>
    </row>
    <row r="62" spans="1:35">
      <c r="A62" s="10"/>
      <c r="B62" s="10"/>
      <c r="C62" s="10"/>
      <c r="D62" s="10"/>
      <c r="E62" s="10"/>
      <c r="F62" s="10"/>
      <c r="G62" s="10"/>
      <c r="H62" s="11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53"/>
      <c r="Y62" s="10"/>
      <c r="Z62" s="10"/>
      <c r="AA62" s="10"/>
      <c r="AB62" s="10"/>
    </row>
    <row r="63" spans="1:35">
      <c r="A63" s="10"/>
      <c r="B63" s="10"/>
      <c r="C63" s="10"/>
      <c r="D63" s="10"/>
      <c r="E63" s="10"/>
      <c r="F63" s="10"/>
      <c r="G63" s="10"/>
      <c r="H63" s="11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53"/>
      <c r="Y63" s="10"/>
      <c r="Z63" s="10"/>
      <c r="AA63" s="10"/>
      <c r="AB63" s="10"/>
    </row>
    <row r="64" spans="1:35">
      <c r="A64" s="10"/>
      <c r="B64" s="10"/>
      <c r="C64" s="10"/>
      <c r="D64" s="10"/>
      <c r="E64" s="10"/>
      <c r="F64" s="10"/>
      <c r="G64" s="10"/>
      <c r="H64" s="11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53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53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53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1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53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1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53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1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53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1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53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1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53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1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53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1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53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53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1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53"/>
      <c r="Y75" s="10"/>
      <c r="Z75" s="10"/>
      <c r="AA75" s="10"/>
      <c r="AB75" s="10"/>
    </row>
    <row r="76" spans="1:28">
      <c r="A76" s="10"/>
      <c r="B76" s="10"/>
      <c r="C76" s="10"/>
      <c r="D76" s="10"/>
      <c r="E76" s="10"/>
      <c r="F76" s="10"/>
      <c r="G76" s="10"/>
      <c r="H76" s="11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53"/>
      <c r="Y76" s="10"/>
      <c r="Z76" s="10"/>
      <c r="AA76" s="10"/>
      <c r="AB76" s="10"/>
    </row>
    <row r="77" spans="1:28">
      <c r="A77" s="10"/>
      <c r="B77" s="10"/>
      <c r="C77" s="10"/>
      <c r="D77" s="10"/>
      <c r="E77" s="10"/>
      <c r="F77" s="10"/>
      <c r="G77" s="10"/>
      <c r="H77" s="11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53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1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53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1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53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1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53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1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53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53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1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53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53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53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1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53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1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53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1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53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1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53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1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53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1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53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1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53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1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53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1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53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1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53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1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53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1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53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1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53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1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53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1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53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1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53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1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53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1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53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1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53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1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53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1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53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1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53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1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53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1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53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1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53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1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53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1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53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1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53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1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53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1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53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1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53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1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53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53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1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53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1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53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1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53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53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53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53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53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53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53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53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53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53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53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53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53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53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53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53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53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53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53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53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53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53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53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53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53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53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53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53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53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53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53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53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53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53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53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53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53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53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53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53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53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53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53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53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53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53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53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53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53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53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53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53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53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53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53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53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53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53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53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53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53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53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53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53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53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53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53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53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53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53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53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53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53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53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53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53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53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53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53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53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53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53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53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53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53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53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53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53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53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53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53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53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53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53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53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53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53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53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53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53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53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53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53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53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53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53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53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53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53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53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53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53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53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53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53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53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53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53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53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53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53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53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53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53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53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53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53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53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53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53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53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53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53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53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53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53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53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53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53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53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53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53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53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53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53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53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53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53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53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53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53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53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53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53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53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53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53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53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53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53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53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53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53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53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53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53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53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53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53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53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53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53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53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53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53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53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53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53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53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53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53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53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53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53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53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53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53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53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53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53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53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53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53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53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53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53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53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53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53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53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53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53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53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53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53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53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53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53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53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53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53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53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53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53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53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53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53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53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53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53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53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53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53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53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53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53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53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53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53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53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53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53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53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53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53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53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53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53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53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53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53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53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53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53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53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53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53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53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53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53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53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53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53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53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53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53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53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53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53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53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53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53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53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53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53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53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53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53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53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53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53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53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53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53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53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53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53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53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53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53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53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53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53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53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53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53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53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53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53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53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53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53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53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53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53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53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53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53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53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53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53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53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53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53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53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53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53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53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53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53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53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53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53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53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53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53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53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53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53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53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53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53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53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53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53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53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53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53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53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53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53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53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53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53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53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53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53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53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53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53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53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53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53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53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53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53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53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53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53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53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53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53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53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53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53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53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53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53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53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53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53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53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53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53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53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53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53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53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53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53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53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53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53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53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53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53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53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53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53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53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53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53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53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53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53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53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53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53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53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53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61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54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61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54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61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54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61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54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61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54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61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54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61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54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61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54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61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54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61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54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61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54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61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54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61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54"/>
      <c r="Y523" s="12"/>
      <c r="Z523" s="12"/>
      <c r="AA523" s="12"/>
      <c r="AB523" s="12"/>
    </row>
  </sheetData>
  <autoFilter ref="A9:AF58"/>
  <mergeCells count="1">
    <mergeCell ref="U7:W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5:AG545"/>
  <sheetViews>
    <sheetView topLeftCell="A114" workbookViewId="0">
      <selection activeCell="AA125" sqref="AA125"/>
    </sheetView>
  </sheetViews>
  <sheetFormatPr baseColWidth="10" defaultRowHeight="11.25"/>
  <cols>
    <col min="1" max="2" width="11.42578125" style="62"/>
    <col min="3" max="9" width="0" style="62" hidden="1" customWidth="1"/>
    <col min="10" max="10" width="10.7109375" style="62" bestFit="1" customWidth="1"/>
    <col min="11" max="11" width="4.42578125" style="62" hidden="1" customWidth="1"/>
    <col min="12" max="14" width="0" style="62" hidden="1" customWidth="1"/>
    <col min="15" max="15" width="16.5703125" style="62" bestFit="1" customWidth="1"/>
    <col min="16" max="16" width="12.7109375" style="62" hidden="1" customWidth="1"/>
    <col min="17" max="20" width="0" style="62" hidden="1" customWidth="1"/>
    <col min="21" max="21" width="16.85546875" style="62" bestFit="1" customWidth="1"/>
    <col min="22" max="23" width="11.42578125" style="62"/>
    <col min="24" max="24" width="11.42578125" style="67"/>
    <col min="25" max="27" width="11.42578125" style="62"/>
    <col min="28" max="28" width="7" style="62" bestFit="1" customWidth="1"/>
    <col min="29" max="29" width="11.42578125" style="62"/>
    <col min="30" max="30" width="9.85546875" style="62" bestFit="1" customWidth="1"/>
    <col min="31" max="31" width="11.42578125" style="67"/>
    <col min="32" max="16384" width="11.42578125" style="62"/>
  </cols>
  <sheetData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90"/>
      <c r="Y5" s="1"/>
      <c r="Z5" s="1"/>
      <c r="AA5" s="1"/>
      <c r="AB5" s="2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90"/>
      <c r="Y6" s="1"/>
      <c r="Z6" s="1"/>
      <c r="AA6" s="1"/>
      <c r="AB6" s="2"/>
    </row>
    <row r="7" spans="1:31" ht="12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90"/>
      <c r="Y7" s="1"/>
      <c r="Z7" s="1"/>
      <c r="AA7" s="1"/>
      <c r="AB7" s="2"/>
    </row>
    <row r="8" spans="1:31" ht="12" thickBot="1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91" t="s">
        <v>7</v>
      </c>
      <c r="Y8" s="3"/>
      <c r="Z8" s="59" t="s">
        <v>3491</v>
      </c>
      <c r="AA8" s="59" t="s">
        <v>3492</v>
      </c>
      <c r="AB8" s="4"/>
    </row>
    <row r="9" spans="1:31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91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1">
      <c r="A10" s="5">
        <v>57040</v>
      </c>
      <c r="B10" s="42" t="s">
        <v>3257</v>
      </c>
      <c r="C10" s="6">
        <v>42288</v>
      </c>
      <c r="D10" s="6">
        <v>42288</v>
      </c>
      <c r="E10" s="5" t="s">
        <v>30</v>
      </c>
      <c r="F10" s="6">
        <v>42268</v>
      </c>
      <c r="G10" s="5" t="s">
        <v>75</v>
      </c>
      <c r="H10" s="5">
        <v>57040</v>
      </c>
      <c r="I10" s="5" t="s">
        <v>498</v>
      </c>
      <c r="J10" s="5" t="s">
        <v>232</v>
      </c>
      <c r="K10" s="5">
        <v>2015</v>
      </c>
      <c r="L10" s="7" t="s">
        <v>3258</v>
      </c>
      <c r="M10" s="5" t="s">
        <v>3259</v>
      </c>
      <c r="N10" s="5" t="s">
        <v>389</v>
      </c>
      <c r="O10" s="5" t="s">
        <v>3260</v>
      </c>
      <c r="P10" s="8" t="s">
        <v>3261</v>
      </c>
      <c r="Q10" s="5"/>
      <c r="R10" s="5"/>
      <c r="S10" s="5"/>
      <c r="T10" s="5"/>
      <c r="U10" s="8">
        <v>298866.93</v>
      </c>
      <c r="V10" s="8">
        <v>3907.2</v>
      </c>
      <c r="W10" s="8">
        <v>2320</v>
      </c>
      <c r="X10" s="71">
        <v>360</v>
      </c>
      <c r="Y10" s="8">
        <v>302774.13</v>
      </c>
      <c r="Z10" s="8">
        <v>48443.86</v>
      </c>
      <c r="AA10" s="8">
        <v>353897.99</v>
      </c>
      <c r="AB10" s="7" t="s">
        <v>237</v>
      </c>
      <c r="AC10" s="62" t="s">
        <v>3568</v>
      </c>
      <c r="AD10" s="67">
        <v>353897.99</v>
      </c>
      <c r="AE10" s="67">
        <f>+AA10-AD10</f>
        <v>0</v>
      </c>
    </row>
    <row r="11" spans="1:31">
      <c r="A11" s="5">
        <v>57040</v>
      </c>
      <c r="B11" s="42" t="s">
        <v>3251</v>
      </c>
      <c r="C11" s="6">
        <v>42288</v>
      </c>
      <c r="D11" s="6">
        <v>42288</v>
      </c>
      <c r="E11" s="5" t="s">
        <v>30</v>
      </c>
      <c r="F11" s="6">
        <v>42258</v>
      </c>
      <c r="G11" s="5" t="s">
        <v>75</v>
      </c>
      <c r="H11" s="5">
        <v>57040</v>
      </c>
      <c r="I11" s="5" t="s">
        <v>386</v>
      </c>
      <c r="J11" s="5" t="s">
        <v>232</v>
      </c>
      <c r="K11" s="5">
        <v>2015</v>
      </c>
      <c r="L11" s="7" t="s">
        <v>3252</v>
      </c>
      <c r="M11" s="5" t="s">
        <v>3253</v>
      </c>
      <c r="N11" s="5" t="s">
        <v>3254</v>
      </c>
      <c r="O11" s="5" t="s">
        <v>3255</v>
      </c>
      <c r="P11" s="8" t="s">
        <v>3256</v>
      </c>
      <c r="Q11" s="5"/>
      <c r="R11" s="5"/>
      <c r="S11" s="5"/>
      <c r="T11" s="5"/>
      <c r="U11" s="8">
        <v>319410.40000000002</v>
      </c>
      <c r="V11" s="8">
        <v>3907.2</v>
      </c>
      <c r="W11" s="8">
        <v>2320</v>
      </c>
      <c r="X11" s="71">
        <v>360</v>
      </c>
      <c r="Y11" s="8">
        <v>323317.60000000003</v>
      </c>
      <c r="Z11" s="8">
        <v>51730.82</v>
      </c>
      <c r="AA11" s="8">
        <v>377728.42000000004</v>
      </c>
      <c r="AB11" s="7" t="s">
        <v>237</v>
      </c>
      <c r="AC11" s="62" t="s">
        <v>3569</v>
      </c>
      <c r="AD11" s="67">
        <v>377728.42</v>
      </c>
      <c r="AE11" s="67">
        <f t="shared" ref="AE11:AE74" si="0">+AA11-AD11</f>
        <v>0</v>
      </c>
    </row>
    <row r="12" spans="1:31">
      <c r="A12" s="5">
        <v>57040</v>
      </c>
      <c r="B12" s="42" t="s">
        <v>3430</v>
      </c>
      <c r="C12" s="6">
        <v>42303</v>
      </c>
      <c r="D12" s="6">
        <v>42303</v>
      </c>
      <c r="E12" s="5" t="s">
        <v>30</v>
      </c>
      <c r="F12" s="6">
        <v>42283</v>
      </c>
      <c r="G12" s="5" t="s">
        <v>75</v>
      </c>
      <c r="H12" s="5">
        <v>57040</v>
      </c>
      <c r="I12" s="5" t="s">
        <v>231</v>
      </c>
      <c r="J12" s="5" t="s">
        <v>232</v>
      </c>
      <c r="K12" s="5">
        <v>2015</v>
      </c>
      <c r="L12" s="7" t="s">
        <v>3431</v>
      </c>
      <c r="M12" s="5" t="s">
        <v>3432</v>
      </c>
      <c r="N12" s="5" t="s">
        <v>2099</v>
      </c>
      <c r="O12" s="5" t="s">
        <v>3433</v>
      </c>
      <c r="P12" s="8" t="s">
        <v>3434</v>
      </c>
      <c r="Q12" s="5"/>
      <c r="R12" s="5"/>
      <c r="S12" s="5"/>
      <c r="T12" s="5"/>
      <c r="U12" s="8">
        <v>271891.11</v>
      </c>
      <c r="V12" s="8">
        <v>3907.2</v>
      </c>
      <c r="W12" s="8">
        <v>2320</v>
      </c>
      <c r="X12" s="71">
        <v>360</v>
      </c>
      <c r="Y12" s="8">
        <v>275798.31</v>
      </c>
      <c r="Z12" s="8">
        <v>44127.73</v>
      </c>
      <c r="AA12" s="8">
        <v>322606.03999999998</v>
      </c>
      <c r="AB12" s="7" t="s">
        <v>237</v>
      </c>
      <c r="AC12" s="62" t="s">
        <v>3570</v>
      </c>
      <c r="AD12" s="67">
        <v>323188.03999999998</v>
      </c>
      <c r="AE12" s="67">
        <f t="shared" si="0"/>
        <v>-582</v>
      </c>
    </row>
    <row r="13" spans="1:31">
      <c r="A13" s="5">
        <v>57040</v>
      </c>
      <c r="B13" s="42" t="s">
        <v>3181</v>
      </c>
      <c r="C13" s="6">
        <v>42283</v>
      </c>
      <c r="D13" s="6">
        <v>42283</v>
      </c>
      <c r="E13" s="5" t="s">
        <v>30</v>
      </c>
      <c r="F13" s="6">
        <v>42264</v>
      </c>
      <c r="G13" s="5" t="s">
        <v>75</v>
      </c>
      <c r="H13" s="5">
        <v>57040</v>
      </c>
      <c r="I13" s="5" t="s">
        <v>231</v>
      </c>
      <c r="J13" s="5" t="s">
        <v>232</v>
      </c>
      <c r="K13" s="5">
        <v>2015</v>
      </c>
      <c r="L13" s="7" t="s">
        <v>3182</v>
      </c>
      <c r="M13" s="5" t="s">
        <v>3183</v>
      </c>
      <c r="N13" s="5" t="s">
        <v>333</v>
      </c>
      <c r="O13" s="5" t="s">
        <v>3184</v>
      </c>
      <c r="P13" s="8" t="s">
        <v>3185</v>
      </c>
      <c r="Q13" s="5"/>
      <c r="R13" s="5"/>
      <c r="S13" s="5"/>
      <c r="T13" s="5"/>
      <c r="U13" s="8">
        <v>271891.11</v>
      </c>
      <c r="V13" s="8">
        <v>3907.2</v>
      </c>
      <c r="W13" s="8">
        <v>2320</v>
      </c>
      <c r="X13" s="71">
        <v>360</v>
      </c>
      <c r="Y13" s="8">
        <v>275798.31</v>
      </c>
      <c r="Z13" s="8">
        <v>44127.73</v>
      </c>
      <c r="AA13" s="8">
        <v>322606.03999999998</v>
      </c>
      <c r="AB13" s="7" t="s">
        <v>237</v>
      </c>
      <c r="AC13" s="62" t="s">
        <v>3571</v>
      </c>
      <c r="AD13" s="67">
        <v>322606.03999999998</v>
      </c>
      <c r="AE13" s="67">
        <f t="shared" si="0"/>
        <v>0</v>
      </c>
    </row>
    <row r="14" spans="1:31">
      <c r="A14" s="5">
        <v>57040</v>
      </c>
      <c r="B14" s="42" t="s">
        <v>3142</v>
      </c>
      <c r="C14" s="6">
        <v>42278</v>
      </c>
      <c r="D14" s="6">
        <v>42278</v>
      </c>
      <c r="E14" s="5" t="s">
        <v>30</v>
      </c>
      <c r="F14" s="6">
        <v>42261</v>
      </c>
      <c r="G14" s="5" t="s">
        <v>75</v>
      </c>
      <c r="H14" s="5">
        <v>57040</v>
      </c>
      <c r="I14" s="5" t="s">
        <v>398</v>
      </c>
      <c r="J14" s="5" t="s">
        <v>232</v>
      </c>
      <c r="K14" s="5">
        <v>2015</v>
      </c>
      <c r="L14" s="7" t="s">
        <v>3143</v>
      </c>
      <c r="M14" s="5" t="s">
        <v>3144</v>
      </c>
      <c r="N14" s="5" t="s">
        <v>36</v>
      </c>
      <c r="O14" s="5" t="s">
        <v>3145</v>
      </c>
      <c r="P14" s="8" t="s">
        <v>3146</v>
      </c>
      <c r="Q14" s="5"/>
      <c r="R14" s="5"/>
      <c r="S14" s="5"/>
      <c r="T14" s="5"/>
      <c r="U14" s="8">
        <v>241891.11</v>
      </c>
      <c r="V14" s="8">
        <v>3907.2</v>
      </c>
      <c r="W14" s="8">
        <v>2320</v>
      </c>
      <c r="X14" s="71">
        <v>360</v>
      </c>
      <c r="Y14" s="8">
        <v>245798.31</v>
      </c>
      <c r="Z14" s="8">
        <v>39327.730000000003</v>
      </c>
      <c r="AA14" s="8">
        <v>287806.03999999998</v>
      </c>
      <c r="AB14" s="7" t="s">
        <v>403</v>
      </c>
      <c r="AC14" s="62" t="s">
        <v>3572</v>
      </c>
      <c r="AD14" s="67">
        <v>287806.03999999998</v>
      </c>
      <c r="AE14" s="67">
        <f t="shared" si="0"/>
        <v>0</v>
      </c>
    </row>
    <row r="15" spans="1:31">
      <c r="A15" s="5">
        <v>57040</v>
      </c>
      <c r="B15" s="42" t="s">
        <v>3137</v>
      </c>
      <c r="C15" s="6">
        <v>42278</v>
      </c>
      <c r="D15" s="6">
        <v>42278</v>
      </c>
      <c r="E15" s="5" t="s">
        <v>30</v>
      </c>
      <c r="F15" s="6">
        <v>42257</v>
      </c>
      <c r="G15" s="5" t="s">
        <v>75</v>
      </c>
      <c r="H15" s="5">
        <v>57040</v>
      </c>
      <c r="I15" s="5" t="s">
        <v>398</v>
      </c>
      <c r="J15" s="5" t="s">
        <v>232</v>
      </c>
      <c r="K15" s="5">
        <v>2015</v>
      </c>
      <c r="L15" s="7" t="s">
        <v>3138</v>
      </c>
      <c r="M15" s="5" t="s">
        <v>3139</v>
      </c>
      <c r="N15" s="5" t="s">
        <v>1303</v>
      </c>
      <c r="O15" s="5" t="s">
        <v>3140</v>
      </c>
      <c r="P15" s="8" t="s">
        <v>3141</v>
      </c>
      <c r="Q15" s="5"/>
      <c r="R15" s="5"/>
      <c r="S15" s="5"/>
      <c r="T15" s="5"/>
      <c r="U15" s="8">
        <v>241891.11</v>
      </c>
      <c r="V15" s="8">
        <v>3907.2</v>
      </c>
      <c r="W15" s="8">
        <v>2320</v>
      </c>
      <c r="X15" s="71">
        <v>360</v>
      </c>
      <c r="Y15" s="8">
        <v>245798.31</v>
      </c>
      <c r="Z15" s="8">
        <v>39327.730000000003</v>
      </c>
      <c r="AA15" s="8">
        <v>287806.03999999998</v>
      </c>
      <c r="AB15" s="7" t="s">
        <v>403</v>
      </c>
      <c r="AC15" s="62" t="s">
        <v>3573</v>
      </c>
      <c r="AD15" s="67">
        <v>287806.03999999998</v>
      </c>
      <c r="AE15" s="67">
        <f t="shared" si="0"/>
        <v>0</v>
      </c>
    </row>
    <row r="16" spans="1:31">
      <c r="A16" s="5">
        <v>57040</v>
      </c>
      <c r="B16" s="42" t="s">
        <v>3320</v>
      </c>
      <c r="C16" s="6">
        <v>42297</v>
      </c>
      <c r="D16" s="6">
        <v>42297</v>
      </c>
      <c r="E16" s="5" t="s">
        <v>30</v>
      </c>
      <c r="F16" s="6">
        <v>42282</v>
      </c>
      <c r="G16" s="5" t="s">
        <v>75</v>
      </c>
      <c r="H16" s="5">
        <v>57040</v>
      </c>
      <c r="I16" s="5" t="s">
        <v>398</v>
      </c>
      <c r="J16" s="5" t="s">
        <v>232</v>
      </c>
      <c r="K16" s="5">
        <v>2015</v>
      </c>
      <c r="L16" s="7" t="s">
        <v>3321</v>
      </c>
      <c r="M16" s="5" t="s">
        <v>3322</v>
      </c>
      <c r="N16" s="5" t="s">
        <v>1303</v>
      </c>
      <c r="O16" s="5" t="s">
        <v>3323</v>
      </c>
      <c r="P16" s="8" t="s">
        <v>3324</v>
      </c>
      <c r="Q16" s="5"/>
      <c r="R16" s="5"/>
      <c r="S16" s="5"/>
      <c r="T16" s="5"/>
      <c r="U16" s="8">
        <v>241891.11</v>
      </c>
      <c r="V16" s="8">
        <v>3907.2</v>
      </c>
      <c r="W16" s="8">
        <v>2320</v>
      </c>
      <c r="X16" s="71">
        <v>360</v>
      </c>
      <c r="Y16" s="8">
        <v>245798.31</v>
      </c>
      <c r="Z16" s="8">
        <v>39327.730000000003</v>
      </c>
      <c r="AA16" s="8">
        <v>287806.03999999998</v>
      </c>
      <c r="AB16" s="7" t="s">
        <v>237</v>
      </c>
      <c r="AC16" s="62" t="s">
        <v>3574</v>
      </c>
      <c r="AD16" s="67">
        <v>287806.03999999998</v>
      </c>
      <c r="AE16" s="67">
        <f t="shared" si="0"/>
        <v>0</v>
      </c>
    </row>
    <row r="17" spans="1:33">
      <c r="A17" s="5">
        <v>57040</v>
      </c>
      <c r="B17" s="42" t="s">
        <v>3177</v>
      </c>
      <c r="C17" s="6">
        <v>42283</v>
      </c>
      <c r="D17" s="6">
        <v>42283</v>
      </c>
      <c r="E17" s="5" t="s">
        <v>30</v>
      </c>
      <c r="F17" s="5" t="s">
        <v>2381</v>
      </c>
      <c r="G17" s="5" t="s">
        <v>2382</v>
      </c>
      <c r="H17" s="5">
        <v>57040</v>
      </c>
      <c r="I17" s="5" t="s">
        <v>2390</v>
      </c>
      <c r="J17" s="5" t="s">
        <v>110</v>
      </c>
      <c r="K17" s="5">
        <v>2016</v>
      </c>
      <c r="L17" s="7" t="s">
        <v>2384</v>
      </c>
      <c r="M17" s="5" t="s">
        <v>3178</v>
      </c>
      <c r="N17" s="5" t="s">
        <v>2575</v>
      </c>
      <c r="O17" s="5" t="s">
        <v>3179</v>
      </c>
      <c r="P17" s="8" t="s">
        <v>3180</v>
      </c>
      <c r="Q17" s="5"/>
      <c r="R17" s="5"/>
      <c r="S17" s="5"/>
      <c r="T17" s="5"/>
      <c r="U17" s="8">
        <v>180867.3</v>
      </c>
      <c r="V17" s="8">
        <v>4348.38</v>
      </c>
      <c r="W17" s="8">
        <v>1160</v>
      </c>
      <c r="X17" s="71">
        <v>360</v>
      </c>
      <c r="Y17" s="8">
        <v>185215.68</v>
      </c>
      <c r="Z17" s="8">
        <v>29634.51</v>
      </c>
      <c r="AA17" s="8">
        <v>216370.19</v>
      </c>
      <c r="AB17" s="7" t="s">
        <v>2388</v>
      </c>
      <c r="AC17" s="62" t="s">
        <v>3575</v>
      </c>
      <c r="AD17" s="67">
        <v>216370.19</v>
      </c>
      <c r="AE17" s="67">
        <f t="shared" si="0"/>
        <v>0</v>
      </c>
    </row>
    <row r="18" spans="1:33">
      <c r="A18" s="5">
        <v>57040</v>
      </c>
      <c r="B18" s="42" t="s">
        <v>3173</v>
      </c>
      <c r="C18" s="6">
        <v>42283</v>
      </c>
      <c r="D18" s="6">
        <v>42283</v>
      </c>
      <c r="E18" s="5" t="s">
        <v>30</v>
      </c>
      <c r="F18" s="5" t="s">
        <v>2381</v>
      </c>
      <c r="G18" s="5" t="s">
        <v>2382</v>
      </c>
      <c r="H18" s="5">
        <v>57040</v>
      </c>
      <c r="I18" s="5" t="s">
        <v>2390</v>
      </c>
      <c r="J18" s="5" t="s">
        <v>110</v>
      </c>
      <c r="K18" s="5">
        <v>2016</v>
      </c>
      <c r="L18" s="7" t="s">
        <v>2384</v>
      </c>
      <c r="M18" s="5" t="s">
        <v>3174</v>
      </c>
      <c r="N18" s="5" t="s">
        <v>2392</v>
      </c>
      <c r="O18" s="5" t="s">
        <v>3175</v>
      </c>
      <c r="P18" s="8" t="s">
        <v>3176</v>
      </c>
      <c r="Q18" s="5"/>
      <c r="R18" s="5"/>
      <c r="S18" s="5"/>
      <c r="T18" s="5"/>
      <c r="U18" s="8">
        <v>180867.3</v>
      </c>
      <c r="V18" s="8">
        <v>4348.38</v>
      </c>
      <c r="W18" s="8">
        <v>1160</v>
      </c>
      <c r="X18" s="71">
        <v>360</v>
      </c>
      <c r="Y18" s="8">
        <v>185215.68</v>
      </c>
      <c r="Z18" s="8">
        <v>29634.51</v>
      </c>
      <c r="AA18" s="8">
        <v>216370.19</v>
      </c>
      <c r="AB18" s="7" t="s">
        <v>2388</v>
      </c>
      <c r="AC18" s="62" t="s">
        <v>3576</v>
      </c>
      <c r="AD18" s="67">
        <v>214850.21</v>
      </c>
      <c r="AE18" s="67">
        <f t="shared" si="0"/>
        <v>1519.9800000000105</v>
      </c>
    </row>
    <row r="19" spans="1:33">
      <c r="A19" s="5">
        <v>57040</v>
      </c>
      <c r="B19" s="9" t="s">
        <v>3474</v>
      </c>
      <c r="C19" s="6">
        <v>42306</v>
      </c>
      <c r="D19" s="6">
        <v>42306</v>
      </c>
      <c r="E19" s="5" t="s">
        <v>30</v>
      </c>
      <c r="F19" s="5" t="s">
        <v>2381</v>
      </c>
      <c r="G19" s="5" t="s">
        <v>2382</v>
      </c>
      <c r="H19" s="5">
        <v>57040</v>
      </c>
      <c r="I19" s="5" t="s">
        <v>2390</v>
      </c>
      <c r="J19" s="5" t="s">
        <v>110</v>
      </c>
      <c r="K19" s="5">
        <v>2016</v>
      </c>
      <c r="L19" s="7" t="s">
        <v>2384</v>
      </c>
      <c r="M19" s="5" t="s">
        <v>3475</v>
      </c>
      <c r="N19" s="5" t="s">
        <v>2672</v>
      </c>
      <c r="O19" s="5" t="s">
        <v>3476</v>
      </c>
      <c r="P19" s="8"/>
      <c r="Q19" s="5"/>
      <c r="R19" s="5"/>
      <c r="S19" s="5"/>
      <c r="T19" s="5"/>
      <c r="U19" s="8">
        <v>180867.3</v>
      </c>
      <c r="V19" s="8">
        <v>4348.38</v>
      </c>
      <c r="W19" s="8">
        <v>1160</v>
      </c>
      <c r="X19" s="71">
        <v>360</v>
      </c>
      <c r="Y19" s="8">
        <v>185215.68</v>
      </c>
      <c r="Z19" s="8">
        <v>29634.51</v>
      </c>
      <c r="AA19" s="8">
        <v>216370.19</v>
      </c>
      <c r="AB19" s="7" t="s">
        <v>2388</v>
      </c>
      <c r="AC19" s="62" t="s">
        <v>3643</v>
      </c>
      <c r="AD19" s="67">
        <v>216370.19</v>
      </c>
      <c r="AE19" s="67">
        <f t="shared" si="0"/>
        <v>0</v>
      </c>
      <c r="AF19" s="62" t="s">
        <v>3549</v>
      </c>
    </row>
    <row r="20" spans="1:33">
      <c r="A20" s="5">
        <v>57040</v>
      </c>
      <c r="B20" s="9" t="s">
        <v>3480</v>
      </c>
      <c r="C20" s="6">
        <v>42306</v>
      </c>
      <c r="D20" s="6">
        <v>42306</v>
      </c>
      <c r="E20" s="5" t="s">
        <v>30</v>
      </c>
      <c r="F20" s="5" t="s">
        <v>2381</v>
      </c>
      <c r="G20" s="5" t="s">
        <v>2382</v>
      </c>
      <c r="H20" s="5">
        <v>57040</v>
      </c>
      <c r="I20" s="5" t="s">
        <v>2390</v>
      </c>
      <c r="J20" s="5" t="s">
        <v>110</v>
      </c>
      <c r="K20" s="5">
        <v>2016</v>
      </c>
      <c r="L20" s="7" t="s">
        <v>2384</v>
      </c>
      <c r="M20" s="5" t="s">
        <v>3481</v>
      </c>
      <c r="N20" s="5" t="s">
        <v>2392</v>
      </c>
      <c r="O20" s="5" t="s">
        <v>3482</v>
      </c>
      <c r="P20" s="8"/>
      <c r="Q20" s="5"/>
      <c r="R20" s="5"/>
      <c r="S20" s="5"/>
      <c r="T20" s="5"/>
      <c r="U20" s="8">
        <v>180867.3</v>
      </c>
      <c r="V20" s="8">
        <v>4348.38</v>
      </c>
      <c r="W20" s="8">
        <v>1160</v>
      </c>
      <c r="X20" s="71">
        <v>360</v>
      </c>
      <c r="Y20" s="8">
        <v>185215.68</v>
      </c>
      <c r="Z20" s="8">
        <v>29634.51</v>
      </c>
      <c r="AA20" s="8">
        <v>216370.19</v>
      </c>
      <c r="AB20" s="7" t="s">
        <v>2388</v>
      </c>
      <c r="AC20" s="62" t="s">
        <v>3642</v>
      </c>
      <c r="AD20" s="67">
        <v>216370.19</v>
      </c>
      <c r="AE20" s="67">
        <f t="shared" si="0"/>
        <v>0</v>
      </c>
      <c r="AF20" s="62" t="s">
        <v>3549</v>
      </c>
      <c r="AG20" s="67">
        <v>216370.19</v>
      </c>
    </row>
    <row r="21" spans="1:33">
      <c r="A21" s="5">
        <v>57040</v>
      </c>
      <c r="B21" s="9" t="s">
        <v>3462</v>
      </c>
      <c r="C21" s="6">
        <v>42306</v>
      </c>
      <c r="D21" s="6">
        <v>42306</v>
      </c>
      <c r="E21" s="5" t="s">
        <v>30</v>
      </c>
      <c r="F21" s="5" t="s">
        <v>2381</v>
      </c>
      <c r="G21" s="5" t="s">
        <v>2382</v>
      </c>
      <c r="H21" s="5">
        <v>57040</v>
      </c>
      <c r="I21" s="5" t="s">
        <v>2383</v>
      </c>
      <c r="J21" s="5" t="s">
        <v>110</v>
      </c>
      <c r="K21" s="5">
        <v>2016</v>
      </c>
      <c r="L21" s="7" t="s">
        <v>2384</v>
      </c>
      <c r="M21" s="5" t="s">
        <v>3463</v>
      </c>
      <c r="N21" s="5" t="s">
        <v>3464</v>
      </c>
      <c r="O21" s="5" t="s">
        <v>3465</v>
      </c>
      <c r="P21" s="8"/>
      <c r="Q21" s="5"/>
      <c r="R21" s="5"/>
      <c r="S21" s="5"/>
      <c r="T21" s="5"/>
      <c r="U21" s="8">
        <v>164806.96</v>
      </c>
      <c r="V21" s="8">
        <v>4348.38</v>
      </c>
      <c r="W21" s="8">
        <v>1160</v>
      </c>
      <c r="X21" s="71">
        <v>360</v>
      </c>
      <c r="Y21" s="8">
        <v>169155.34</v>
      </c>
      <c r="Z21" s="8">
        <v>27064.85</v>
      </c>
      <c r="AA21" s="8">
        <v>197740.19</v>
      </c>
      <c r="AB21" s="7" t="s">
        <v>2394</v>
      </c>
      <c r="AC21" s="62" t="s">
        <v>3577</v>
      </c>
      <c r="AD21" s="67">
        <v>196220.22</v>
      </c>
      <c r="AE21" s="67">
        <f t="shared" si="0"/>
        <v>1519.9700000000012</v>
      </c>
    </row>
    <row r="22" spans="1:33">
      <c r="A22" s="5">
        <v>57040</v>
      </c>
      <c r="B22" s="9" t="s">
        <v>3471</v>
      </c>
      <c r="C22" s="6">
        <v>42306</v>
      </c>
      <c r="D22" s="6">
        <v>42306</v>
      </c>
      <c r="E22" s="5" t="s">
        <v>30</v>
      </c>
      <c r="F22" s="5" t="s">
        <v>2381</v>
      </c>
      <c r="G22" s="5" t="s">
        <v>2382</v>
      </c>
      <c r="H22" s="5">
        <v>57040</v>
      </c>
      <c r="I22" s="5" t="s">
        <v>2390</v>
      </c>
      <c r="J22" s="5" t="s">
        <v>110</v>
      </c>
      <c r="K22" s="5">
        <v>2016</v>
      </c>
      <c r="L22" s="7" t="s">
        <v>2384</v>
      </c>
      <c r="M22" s="5" t="s">
        <v>3472</v>
      </c>
      <c r="N22" s="5" t="s">
        <v>2672</v>
      </c>
      <c r="O22" s="5" t="s">
        <v>3473</v>
      </c>
      <c r="P22" s="8"/>
      <c r="Q22" s="5"/>
      <c r="R22" s="5"/>
      <c r="S22" s="5"/>
      <c r="T22" s="5"/>
      <c r="U22" s="8">
        <v>180867.3</v>
      </c>
      <c r="V22" s="8">
        <v>4348.38</v>
      </c>
      <c r="W22" s="8">
        <v>1160</v>
      </c>
      <c r="X22" s="71">
        <v>360</v>
      </c>
      <c r="Y22" s="8">
        <v>185215.68</v>
      </c>
      <c r="Z22" s="8">
        <v>29634.51</v>
      </c>
      <c r="AA22" s="8">
        <v>216370.19</v>
      </c>
      <c r="AB22" s="7" t="s">
        <v>2388</v>
      </c>
      <c r="AC22" s="62" t="s">
        <v>3578</v>
      </c>
      <c r="AD22" s="67">
        <v>214850.21</v>
      </c>
      <c r="AE22" s="67">
        <f t="shared" si="0"/>
        <v>1519.9800000000105</v>
      </c>
    </row>
    <row r="23" spans="1:33">
      <c r="A23" s="5">
        <v>57040</v>
      </c>
      <c r="B23" s="9" t="s">
        <v>3477</v>
      </c>
      <c r="C23" s="6">
        <v>42306</v>
      </c>
      <c r="D23" s="6">
        <v>42306</v>
      </c>
      <c r="E23" s="5" t="s">
        <v>30</v>
      </c>
      <c r="F23" s="5" t="s">
        <v>2381</v>
      </c>
      <c r="G23" s="5" t="s">
        <v>2382</v>
      </c>
      <c r="H23" s="5">
        <v>57040</v>
      </c>
      <c r="I23" s="5" t="s">
        <v>2390</v>
      </c>
      <c r="J23" s="5" t="s">
        <v>110</v>
      </c>
      <c r="K23" s="5">
        <v>2016</v>
      </c>
      <c r="L23" s="7" t="s">
        <v>2384</v>
      </c>
      <c r="M23" s="5" t="s">
        <v>3478</v>
      </c>
      <c r="N23" s="5" t="s">
        <v>2672</v>
      </c>
      <c r="O23" s="5" t="s">
        <v>3479</v>
      </c>
      <c r="P23" s="8"/>
      <c r="Q23" s="5"/>
      <c r="R23" s="5"/>
      <c r="S23" s="5"/>
      <c r="T23" s="5"/>
      <c r="U23" s="8">
        <v>180867.3</v>
      </c>
      <c r="V23" s="8">
        <v>4348.38</v>
      </c>
      <c r="W23" s="8">
        <v>1160</v>
      </c>
      <c r="X23" s="71">
        <v>360</v>
      </c>
      <c r="Y23" s="8">
        <v>185215.68</v>
      </c>
      <c r="Z23" s="8">
        <v>29634.51</v>
      </c>
      <c r="AA23" s="8">
        <v>216370.19</v>
      </c>
      <c r="AB23" s="7" t="s">
        <v>2388</v>
      </c>
      <c r="AC23" s="62" t="s">
        <v>3641</v>
      </c>
      <c r="AD23" s="67">
        <v>214850.21</v>
      </c>
      <c r="AE23" s="67">
        <f t="shared" si="0"/>
        <v>1519.9800000000105</v>
      </c>
      <c r="AF23" s="62" t="s">
        <v>3549</v>
      </c>
    </row>
    <row r="24" spans="1:33">
      <c r="A24" s="5">
        <v>57040</v>
      </c>
      <c r="B24" s="9" t="s">
        <v>3458</v>
      </c>
      <c r="C24" s="6">
        <v>42306</v>
      </c>
      <c r="D24" s="6">
        <v>42306</v>
      </c>
      <c r="E24" s="5" t="s">
        <v>30</v>
      </c>
      <c r="F24" s="5" t="s">
        <v>2381</v>
      </c>
      <c r="G24" s="5" t="s">
        <v>2382</v>
      </c>
      <c r="H24" s="5">
        <v>57040</v>
      </c>
      <c r="I24" s="5" t="s">
        <v>2383</v>
      </c>
      <c r="J24" s="5" t="s">
        <v>110</v>
      </c>
      <c r="K24" s="5">
        <v>2016</v>
      </c>
      <c r="L24" s="7" t="s">
        <v>2384</v>
      </c>
      <c r="M24" s="5" t="s">
        <v>3459</v>
      </c>
      <c r="N24" s="5" t="s">
        <v>3460</v>
      </c>
      <c r="O24" s="5" t="s">
        <v>3461</v>
      </c>
      <c r="P24" s="8"/>
      <c r="Q24" s="5"/>
      <c r="R24" s="5"/>
      <c r="S24" s="5"/>
      <c r="T24" s="5"/>
      <c r="U24" s="8">
        <v>164806.96</v>
      </c>
      <c r="V24" s="8">
        <v>4348.38</v>
      </c>
      <c r="W24" s="8">
        <v>1160</v>
      </c>
      <c r="X24" s="71">
        <v>360</v>
      </c>
      <c r="Y24" s="8">
        <v>169155.34</v>
      </c>
      <c r="Z24" s="8">
        <v>27064.85</v>
      </c>
      <c r="AA24" s="8">
        <v>197740.19</v>
      </c>
      <c r="AB24" s="7" t="s">
        <v>2394</v>
      </c>
      <c r="AC24" s="62" t="s">
        <v>3579</v>
      </c>
      <c r="AD24" s="67">
        <v>196220.22</v>
      </c>
      <c r="AE24" s="67">
        <f t="shared" si="0"/>
        <v>1519.9700000000012</v>
      </c>
    </row>
    <row r="25" spans="1:33">
      <c r="A25" s="5">
        <v>57040</v>
      </c>
      <c r="B25" s="9" t="s">
        <v>3466</v>
      </c>
      <c r="C25" s="6">
        <v>42306</v>
      </c>
      <c r="D25" s="6">
        <v>42306</v>
      </c>
      <c r="E25" s="5" t="s">
        <v>30</v>
      </c>
      <c r="F25" s="5" t="s">
        <v>2381</v>
      </c>
      <c r="G25" s="5" t="s">
        <v>2382</v>
      </c>
      <c r="H25" s="5">
        <v>57040</v>
      </c>
      <c r="I25" s="5" t="s">
        <v>3467</v>
      </c>
      <c r="J25" s="5" t="s">
        <v>110</v>
      </c>
      <c r="K25" s="5">
        <v>2016</v>
      </c>
      <c r="L25" s="7" t="s">
        <v>2384</v>
      </c>
      <c r="M25" s="5" t="s">
        <v>3468</v>
      </c>
      <c r="N25" s="5" t="s">
        <v>3464</v>
      </c>
      <c r="O25" s="5" t="s">
        <v>3469</v>
      </c>
      <c r="P25" s="8"/>
      <c r="Q25" s="5"/>
      <c r="R25" s="5"/>
      <c r="S25" s="5"/>
      <c r="T25" s="5"/>
      <c r="U25" s="8">
        <v>173806.96</v>
      </c>
      <c r="V25" s="8">
        <v>4348.38</v>
      </c>
      <c r="W25" s="8">
        <v>1160</v>
      </c>
      <c r="X25" s="71">
        <v>360</v>
      </c>
      <c r="Y25" s="8">
        <v>178155.34</v>
      </c>
      <c r="Z25" s="8">
        <v>28504.85</v>
      </c>
      <c r="AA25" s="8">
        <v>208180.19</v>
      </c>
      <c r="AB25" s="7" t="s">
        <v>3470</v>
      </c>
      <c r="AC25" s="62" t="s">
        <v>3580</v>
      </c>
      <c r="AD25" s="67">
        <v>206660.22</v>
      </c>
      <c r="AE25" s="67">
        <f t="shared" si="0"/>
        <v>1519.9700000000012</v>
      </c>
    </row>
    <row r="26" spans="1:33">
      <c r="A26" s="5">
        <v>57040</v>
      </c>
      <c r="B26" s="42" t="s">
        <v>3409</v>
      </c>
      <c r="C26" s="6">
        <v>42303</v>
      </c>
      <c r="D26" s="6">
        <v>42303</v>
      </c>
      <c r="E26" s="5" t="s">
        <v>30</v>
      </c>
      <c r="F26" s="5" t="s">
        <v>2381</v>
      </c>
      <c r="G26" s="5" t="s">
        <v>2382</v>
      </c>
      <c r="H26" s="5">
        <v>57040</v>
      </c>
      <c r="I26" s="5" t="s">
        <v>2383</v>
      </c>
      <c r="J26" s="5" t="s">
        <v>110</v>
      </c>
      <c r="K26" s="5">
        <v>2016</v>
      </c>
      <c r="L26" s="7" t="s">
        <v>2384</v>
      </c>
      <c r="M26" s="5" t="s">
        <v>3410</v>
      </c>
      <c r="N26" s="5" t="s">
        <v>3411</v>
      </c>
      <c r="O26" s="5" t="s">
        <v>3412</v>
      </c>
      <c r="P26" s="8"/>
      <c r="Q26" s="5"/>
      <c r="R26" s="5"/>
      <c r="S26" s="5"/>
      <c r="T26" s="5"/>
      <c r="U26" s="8">
        <v>164806.96</v>
      </c>
      <c r="V26" s="8">
        <v>4348.38</v>
      </c>
      <c r="W26" s="8">
        <v>1160</v>
      </c>
      <c r="X26" s="71">
        <v>360</v>
      </c>
      <c r="Y26" s="8">
        <v>169155.34</v>
      </c>
      <c r="Z26" s="8">
        <v>27064.85</v>
      </c>
      <c r="AA26" s="8">
        <v>197740.19</v>
      </c>
      <c r="AB26" s="7" t="s">
        <v>2394</v>
      </c>
      <c r="AC26" s="62" t="s">
        <v>3581</v>
      </c>
      <c r="AD26" s="67">
        <v>196220.22</v>
      </c>
      <c r="AE26" s="67">
        <f t="shared" si="0"/>
        <v>1519.9700000000012</v>
      </c>
    </row>
    <row r="27" spans="1:33">
      <c r="A27" s="5">
        <v>57040</v>
      </c>
      <c r="B27" s="42" t="s">
        <v>3267</v>
      </c>
      <c r="C27" s="6">
        <v>42288</v>
      </c>
      <c r="D27" s="6">
        <v>42288</v>
      </c>
      <c r="E27" s="5" t="s">
        <v>30</v>
      </c>
      <c r="F27" s="6">
        <v>42261</v>
      </c>
      <c r="G27" s="5" t="s">
        <v>176</v>
      </c>
      <c r="H27" s="5">
        <v>57040</v>
      </c>
      <c r="I27" s="5" t="s">
        <v>2492</v>
      </c>
      <c r="J27" s="5" t="s">
        <v>178</v>
      </c>
      <c r="K27" s="5">
        <v>2016</v>
      </c>
      <c r="L27" s="7" t="s">
        <v>3268</v>
      </c>
      <c r="M27" s="5" t="s">
        <v>3269</v>
      </c>
      <c r="N27" s="5" t="s">
        <v>2501</v>
      </c>
      <c r="O27" s="5" t="s">
        <v>3270</v>
      </c>
      <c r="P27" s="8" t="s">
        <v>3271</v>
      </c>
      <c r="Q27" s="5"/>
      <c r="R27" s="5"/>
      <c r="S27" s="5"/>
      <c r="T27" s="5"/>
      <c r="U27" s="8">
        <v>322718.06</v>
      </c>
      <c r="V27" s="8">
        <v>3907.2</v>
      </c>
      <c r="W27" s="8">
        <v>2900</v>
      </c>
      <c r="X27" s="71">
        <v>360</v>
      </c>
      <c r="Y27" s="8">
        <v>326625.26</v>
      </c>
      <c r="Z27" s="8">
        <v>52260.04</v>
      </c>
      <c r="AA27" s="8">
        <v>382145.3</v>
      </c>
      <c r="AB27" s="7" t="s">
        <v>184</v>
      </c>
      <c r="AC27" s="62" t="s">
        <v>3582</v>
      </c>
      <c r="AD27" s="67">
        <v>382147.3</v>
      </c>
      <c r="AE27" s="67">
        <f t="shared" si="0"/>
        <v>-2</v>
      </c>
    </row>
    <row r="28" spans="1:33">
      <c r="A28" s="34">
        <v>57040</v>
      </c>
      <c r="B28" s="9" t="s">
        <v>3296</v>
      </c>
      <c r="C28" s="35">
        <v>42292</v>
      </c>
      <c r="D28" s="35">
        <v>42292</v>
      </c>
      <c r="E28" s="34" t="s">
        <v>30</v>
      </c>
      <c r="F28" s="35">
        <v>42272</v>
      </c>
      <c r="G28" s="34" t="s">
        <v>176</v>
      </c>
      <c r="H28" s="34">
        <v>57040</v>
      </c>
      <c r="I28" s="34" t="s">
        <v>2492</v>
      </c>
      <c r="J28" s="34" t="s">
        <v>178</v>
      </c>
      <c r="K28" s="34">
        <v>2016</v>
      </c>
      <c r="L28" s="36" t="s">
        <v>3297</v>
      </c>
      <c r="M28" s="34" t="s">
        <v>3298</v>
      </c>
      <c r="N28" s="34" t="s">
        <v>2501</v>
      </c>
      <c r="O28" s="34" t="s">
        <v>3299</v>
      </c>
      <c r="P28" s="8" t="s">
        <v>3300</v>
      </c>
      <c r="Q28" s="34"/>
      <c r="R28" s="34"/>
      <c r="S28" s="34"/>
      <c r="T28" s="34"/>
      <c r="U28" s="37">
        <v>322718.06</v>
      </c>
      <c r="V28" s="37">
        <v>3907.2</v>
      </c>
      <c r="W28" s="37">
        <v>2900</v>
      </c>
      <c r="X28" s="92">
        <v>360</v>
      </c>
      <c r="Y28" s="37">
        <v>326625.26</v>
      </c>
      <c r="Z28" s="37">
        <v>52260.04</v>
      </c>
      <c r="AA28" s="37">
        <v>382145.3</v>
      </c>
      <c r="AB28" s="7" t="s">
        <v>184</v>
      </c>
      <c r="AC28" s="62" t="s">
        <v>3583</v>
      </c>
      <c r="AD28" s="67">
        <v>382147.3</v>
      </c>
      <c r="AE28" s="67">
        <f t="shared" si="0"/>
        <v>-2</v>
      </c>
    </row>
    <row r="29" spans="1:33">
      <c r="A29" s="5">
        <v>57040</v>
      </c>
      <c r="B29" s="42" t="s">
        <v>3446</v>
      </c>
      <c r="C29" s="6">
        <v>42303</v>
      </c>
      <c r="D29" s="6">
        <v>42303</v>
      </c>
      <c r="E29" s="5" t="s">
        <v>30</v>
      </c>
      <c r="F29" s="6">
        <v>42279</v>
      </c>
      <c r="G29" s="5" t="s">
        <v>176</v>
      </c>
      <c r="H29" s="5">
        <v>57040</v>
      </c>
      <c r="I29" s="5" t="s">
        <v>2492</v>
      </c>
      <c r="J29" s="5" t="s">
        <v>178</v>
      </c>
      <c r="K29" s="5">
        <v>2016</v>
      </c>
      <c r="L29" s="7" t="s">
        <v>3447</v>
      </c>
      <c r="M29" s="5" t="s">
        <v>3448</v>
      </c>
      <c r="N29" s="5" t="s">
        <v>3449</v>
      </c>
      <c r="O29" s="5" t="s">
        <v>3450</v>
      </c>
      <c r="P29" s="8" t="s">
        <v>3451</v>
      </c>
      <c r="Q29" s="5"/>
      <c r="R29" s="5"/>
      <c r="S29" s="5"/>
      <c r="T29" s="5"/>
      <c r="U29" s="8">
        <v>322718.06</v>
      </c>
      <c r="V29" s="8">
        <v>3907.2</v>
      </c>
      <c r="W29" s="8">
        <v>2900</v>
      </c>
      <c r="X29" s="71">
        <v>360</v>
      </c>
      <c r="Y29" s="8">
        <v>326625.26</v>
      </c>
      <c r="Z29" s="8">
        <v>52260.04</v>
      </c>
      <c r="AA29" s="8">
        <v>382145.3</v>
      </c>
      <c r="AB29" s="7" t="s">
        <v>184</v>
      </c>
      <c r="AC29" s="62" t="s">
        <v>3584</v>
      </c>
      <c r="AD29" s="67">
        <v>382147.3</v>
      </c>
      <c r="AE29" s="67">
        <f t="shared" si="0"/>
        <v>-2</v>
      </c>
    </row>
    <row r="30" spans="1:33">
      <c r="A30" s="5">
        <v>57040</v>
      </c>
      <c r="B30" s="42" t="s">
        <v>3383</v>
      </c>
      <c r="C30" s="6">
        <v>42302</v>
      </c>
      <c r="D30" s="6">
        <v>42302</v>
      </c>
      <c r="E30" s="5" t="s">
        <v>30</v>
      </c>
      <c r="F30" s="6">
        <v>42279</v>
      </c>
      <c r="G30" s="5" t="s">
        <v>176</v>
      </c>
      <c r="H30" s="5">
        <v>57040</v>
      </c>
      <c r="I30" s="5" t="s">
        <v>2492</v>
      </c>
      <c r="J30" s="5" t="s">
        <v>178</v>
      </c>
      <c r="K30" s="5">
        <v>2016</v>
      </c>
      <c r="L30" s="7" t="s">
        <v>3384</v>
      </c>
      <c r="M30" s="5" t="s">
        <v>3385</v>
      </c>
      <c r="N30" s="5" t="s">
        <v>2516</v>
      </c>
      <c r="O30" s="5" t="s">
        <v>3386</v>
      </c>
      <c r="P30" s="8" t="s">
        <v>3387</v>
      </c>
      <c r="Q30" s="5"/>
      <c r="R30" s="5"/>
      <c r="S30" s="5"/>
      <c r="T30" s="5"/>
      <c r="U30" s="8">
        <v>322718.06</v>
      </c>
      <c r="V30" s="8">
        <v>3907.2</v>
      </c>
      <c r="W30" s="8">
        <v>2900</v>
      </c>
      <c r="X30" s="71">
        <v>360</v>
      </c>
      <c r="Y30" s="8">
        <v>326625.26</v>
      </c>
      <c r="Z30" s="8">
        <v>52260.04</v>
      </c>
      <c r="AA30" s="8">
        <v>382145.3</v>
      </c>
      <c r="AB30" s="7" t="s">
        <v>184</v>
      </c>
      <c r="AC30" s="62" t="s">
        <v>3585</v>
      </c>
      <c r="AD30" s="67">
        <v>382147.3</v>
      </c>
      <c r="AE30" s="67">
        <f t="shared" si="0"/>
        <v>-2</v>
      </c>
    </row>
    <row r="31" spans="1:33">
      <c r="A31" s="5">
        <v>57040</v>
      </c>
      <c r="B31" s="42" t="s">
        <v>3186</v>
      </c>
      <c r="C31" s="6">
        <v>42283</v>
      </c>
      <c r="D31" s="6">
        <v>42283</v>
      </c>
      <c r="E31" s="5" t="s">
        <v>30</v>
      </c>
      <c r="F31" s="6">
        <v>42257</v>
      </c>
      <c r="G31" s="5" t="s">
        <v>176</v>
      </c>
      <c r="H31" s="5">
        <v>57040</v>
      </c>
      <c r="I31" s="5" t="s">
        <v>2492</v>
      </c>
      <c r="J31" s="5" t="s">
        <v>178</v>
      </c>
      <c r="K31" s="5">
        <v>2016</v>
      </c>
      <c r="L31" s="7" t="s">
        <v>3187</v>
      </c>
      <c r="M31" s="5" t="s">
        <v>3188</v>
      </c>
      <c r="N31" s="5" t="s">
        <v>2516</v>
      </c>
      <c r="O31" s="5" t="s">
        <v>3189</v>
      </c>
      <c r="P31" s="8" t="s">
        <v>3190</v>
      </c>
      <c r="Q31" s="5"/>
      <c r="R31" s="5"/>
      <c r="S31" s="5"/>
      <c r="T31" s="5"/>
      <c r="U31" s="8">
        <v>322718.06</v>
      </c>
      <c r="V31" s="8">
        <v>3907.2</v>
      </c>
      <c r="W31" s="8">
        <v>2900</v>
      </c>
      <c r="X31" s="71">
        <v>360</v>
      </c>
      <c r="Y31" s="8">
        <v>326625.26</v>
      </c>
      <c r="Z31" s="8">
        <v>52260.04</v>
      </c>
      <c r="AA31" s="8">
        <v>382145.3</v>
      </c>
      <c r="AB31" s="7" t="s">
        <v>184</v>
      </c>
      <c r="AC31" s="62" t="s">
        <v>3586</v>
      </c>
      <c r="AD31" s="67">
        <v>382147.3</v>
      </c>
      <c r="AE31" s="67">
        <f t="shared" si="0"/>
        <v>-2</v>
      </c>
    </row>
    <row r="32" spans="1:33">
      <c r="A32" s="34">
        <v>57040</v>
      </c>
      <c r="B32" s="9" t="s">
        <v>3301</v>
      </c>
      <c r="C32" s="35">
        <v>42292</v>
      </c>
      <c r="D32" s="35">
        <v>42292</v>
      </c>
      <c r="E32" s="34" t="s">
        <v>30</v>
      </c>
      <c r="F32" s="35">
        <v>42272</v>
      </c>
      <c r="G32" s="34" t="s">
        <v>176</v>
      </c>
      <c r="H32" s="34">
        <v>57040</v>
      </c>
      <c r="I32" s="34" t="s">
        <v>2602</v>
      </c>
      <c r="J32" s="5" t="s">
        <v>178</v>
      </c>
      <c r="K32" s="34">
        <v>2016</v>
      </c>
      <c r="L32" s="36" t="s">
        <v>3297</v>
      </c>
      <c r="M32" s="34" t="s">
        <v>3302</v>
      </c>
      <c r="N32" s="34" t="s">
        <v>2604</v>
      </c>
      <c r="O32" s="34" t="s">
        <v>3303</v>
      </c>
      <c r="P32" s="8" t="s">
        <v>3304</v>
      </c>
      <c r="Q32" s="34"/>
      <c r="R32" s="34"/>
      <c r="S32" s="34"/>
      <c r="T32" s="34"/>
      <c r="U32" s="37">
        <v>385647.45</v>
      </c>
      <c r="V32" s="37">
        <v>3907.2</v>
      </c>
      <c r="W32" s="37">
        <v>2900</v>
      </c>
      <c r="X32" s="92">
        <v>360</v>
      </c>
      <c r="Y32" s="37">
        <v>389554.65</v>
      </c>
      <c r="Z32" s="37">
        <v>62328.74</v>
      </c>
      <c r="AA32" s="37">
        <v>455143.39</v>
      </c>
      <c r="AB32" s="7" t="s">
        <v>3305</v>
      </c>
      <c r="AC32" s="62" t="s">
        <v>3587</v>
      </c>
      <c r="AD32" s="67">
        <v>455145.39</v>
      </c>
      <c r="AE32" s="67">
        <f t="shared" si="0"/>
        <v>-2</v>
      </c>
    </row>
    <row r="33" spans="1:32">
      <c r="A33" s="34">
        <v>57040</v>
      </c>
      <c r="B33" s="9" t="s">
        <v>3306</v>
      </c>
      <c r="C33" s="35">
        <v>42292</v>
      </c>
      <c r="D33" s="35">
        <v>42292</v>
      </c>
      <c r="E33" s="34" t="s">
        <v>30</v>
      </c>
      <c r="F33" s="35">
        <v>42272</v>
      </c>
      <c r="G33" s="34" t="s">
        <v>176</v>
      </c>
      <c r="H33" s="34">
        <v>57040</v>
      </c>
      <c r="I33" s="34" t="s">
        <v>3197</v>
      </c>
      <c r="J33" s="5" t="s">
        <v>178</v>
      </c>
      <c r="K33" s="34">
        <v>2016</v>
      </c>
      <c r="L33" s="36" t="s">
        <v>3307</v>
      </c>
      <c r="M33" s="34" t="s">
        <v>3308</v>
      </c>
      <c r="N33" s="34" t="s">
        <v>2570</v>
      </c>
      <c r="O33" s="34" t="s">
        <v>3309</v>
      </c>
      <c r="P33" s="8" t="s">
        <v>3310</v>
      </c>
      <c r="Q33" s="34"/>
      <c r="R33" s="34"/>
      <c r="S33" s="34"/>
      <c r="T33" s="34"/>
      <c r="U33" s="37">
        <v>351473.39</v>
      </c>
      <c r="V33" s="37">
        <v>3907.2</v>
      </c>
      <c r="W33" s="37">
        <v>2900</v>
      </c>
      <c r="X33" s="92">
        <v>360</v>
      </c>
      <c r="Y33" s="37">
        <v>355380.59</v>
      </c>
      <c r="Z33" s="37">
        <v>56860.89</v>
      </c>
      <c r="AA33" s="37">
        <v>415501.48000000004</v>
      </c>
      <c r="AB33" s="7" t="s">
        <v>184</v>
      </c>
      <c r="AC33" s="62" t="s">
        <v>3588</v>
      </c>
      <c r="AD33" s="67">
        <v>415503.49</v>
      </c>
      <c r="AE33" s="67">
        <f t="shared" si="0"/>
        <v>-2.0099999999511056</v>
      </c>
    </row>
    <row r="34" spans="1:32">
      <c r="A34" s="5">
        <v>57040</v>
      </c>
      <c r="B34" s="42" t="s">
        <v>3196</v>
      </c>
      <c r="C34" s="6">
        <v>42283</v>
      </c>
      <c r="D34" s="6">
        <v>42283</v>
      </c>
      <c r="E34" s="5" t="s">
        <v>30</v>
      </c>
      <c r="F34" s="6">
        <v>42257</v>
      </c>
      <c r="G34" s="5" t="s">
        <v>176</v>
      </c>
      <c r="H34" s="5">
        <v>57040</v>
      </c>
      <c r="I34" s="5" t="s">
        <v>3197</v>
      </c>
      <c r="J34" s="5" t="s">
        <v>178</v>
      </c>
      <c r="K34" s="5">
        <v>2016</v>
      </c>
      <c r="L34" s="7" t="s">
        <v>3187</v>
      </c>
      <c r="M34" s="5" t="s">
        <v>3198</v>
      </c>
      <c r="N34" s="5" t="s">
        <v>2501</v>
      </c>
      <c r="O34" s="5" t="s">
        <v>3199</v>
      </c>
      <c r="P34" s="8" t="s">
        <v>3200</v>
      </c>
      <c r="Q34" s="5"/>
      <c r="R34" s="5"/>
      <c r="S34" s="5"/>
      <c r="T34" s="5"/>
      <c r="U34" s="8">
        <v>351473.39</v>
      </c>
      <c r="V34" s="8">
        <v>3907.2</v>
      </c>
      <c r="W34" s="8">
        <v>2900</v>
      </c>
      <c r="X34" s="71">
        <v>360</v>
      </c>
      <c r="Y34" s="8">
        <v>355380.59</v>
      </c>
      <c r="Z34" s="8">
        <v>56860.89</v>
      </c>
      <c r="AA34" s="8">
        <v>415501.48000000004</v>
      </c>
      <c r="AB34" s="7" t="s">
        <v>184</v>
      </c>
      <c r="AC34" s="62" t="s">
        <v>3589</v>
      </c>
      <c r="AD34" s="67">
        <v>415503.49</v>
      </c>
      <c r="AE34" s="67">
        <f t="shared" si="0"/>
        <v>-2.0099999999511056</v>
      </c>
    </row>
    <row r="35" spans="1:32">
      <c r="A35" s="5">
        <v>57040</v>
      </c>
      <c r="B35" s="42" t="s">
        <v>3388</v>
      </c>
      <c r="C35" s="6">
        <v>42302</v>
      </c>
      <c r="D35" s="6">
        <v>42302</v>
      </c>
      <c r="E35" s="5" t="s">
        <v>30</v>
      </c>
      <c r="F35" s="6">
        <v>42282</v>
      </c>
      <c r="G35" s="5" t="s">
        <v>176</v>
      </c>
      <c r="H35" s="5">
        <v>57040</v>
      </c>
      <c r="I35" s="5" t="s">
        <v>3197</v>
      </c>
      <c r="J35" s="5" t="s">
        <v>178</v>
      </c>
      <c r="K35" s="5">
        <v>2016</v>
      </c>
      <c r="L35" s="7" t="s">
        <v>3389</v>
      </c>
      <c r="M35" s="5" t="s">
        <v>3390</v>
      </c>
      <c r="N35" s="5" t="s">
        <v>2516</v>
      </c>
      <c r="O35" s="5" t="s">
        <v>3391</v>
      </c>
      <c r="P35" s="8" t="s">
        <v>3392</v>
      </c>
      <c r="Q35" s="5"/>
      <c r="R35" s="5"/>
      <c r="S35" s="5"/>
      <c r="T35" s="5"/>
      <c r="U35" s="8">
        <v>351473.39</v>
      </c>
      <c r="V35" s="8">
        <v>3907.2</v>
      </c>
      <c r="W35" s="8">
        <v>2900</v>
      </c>
      <c r="X35" s="71">
        <v>360</v>
      </c>
      <c r="Y35" s="8">
        <v>355380.59</v>
      </c>
      <c r="Z35" s="8">
        <v>56860.89</v>
      </c>
      <c r="AA35" s="8">
        <v>415501.48000000004</v>
      </c>
      <c r="AB35" s="7" t="s">
        <v>184</v>
      </c>
      <c r="AC35" s="62" t="s">
        <v>3590</v>
      </c>
      <c r="AD35" s="67">
        <v>415503.49</v>
      </c>
      <c r="AE35" s="67">
        <f t="shared" si="0"/>
        <v>-2.0099999999511056</v>
      </c>
    </row>
    <row r="36" spans="1:32" ht="12">
      <c r="A36" s="5">
        <v>57040</v>
      </c>
      <c r="B36" s="42" t="s">
        <v>3191</v>
      </c>
      <c r="C36" s="6">
        <v>42283</v>
      </c>
      <c r="D36" s="6">
        <v>42283</v>
      </c>
      <c r="E36" s="5" t="s">
        <v>30</v>
      </c>
      <c r="F36" s="6">
        <v>42261</v>
      </c>
      <c r="G36" s="5" t="s">
        <v>176</v>
      </c>
      <c r="H36" s="5">
        <v>57040</v>
      </c>
      <c r="I36" s="5" t="s">
        <v>2602</v>
      </c>
      <c r="J36" s="5" t="s">
        <v>178</v>
      </c>
      <c r="K36" s="5">
        <v>2016</v>
      </c>
      <c r="L36" s="7" t="s">
        <v>3192</v>
      </c>
      <c r="M36" s="5" t="s">
        <v>3193</v>
      </c>
      <c r="N36" s="5" t="s">
        <v>2604</v>
      </c>
      <c r="O36" s="5" t="s">
        <v>3194</v>
      </c>
      <c r="P36" s="8" t="s">
        <v>3195</v>
      </c>
      <c r="Q36" s="5"/>
      <c r="R36" s="5"/>
      <c r="S36" s="5"/>
      <c r="T36" s="5"/>
      <c r="U36" s="8">
        <v>385647.45</v>
      </c>
      <c r="V36" s="8">
        <v>3907.2</v>
      </c>
      <c r="W36" s="8">
        <v>2900</v>
      </c>
      <c r="X36" s="71">
        <v>360</v>
      </c>
      <c r="Y36" s="8">
        <v>389554.65</v>
      </c>
      <c r="Z36" s="8">
        <v>62328.74</v>
      </c>
      <c r="AA36" s="8">
        <v>455143.39</v>
      </c>
      <c r="AB36" s="7" t="s">
        <v>184</v>
      </c>
      <c r="AC36" s="62" t="s">
        <v>3746</v>
      </c>
      <c r="AD36" s="89">
        <v>455145.39</v>
      </c>
      <c r="AE36" s="67">
        <f>+AA36-AD36</f>
        <v>-2</v>
      </c>
    </row>
    <row r="37" spans="1:32">
      <c r="A37" s="5">
        <v>57040</v>
      </c>
      <c r="B37" s="42" t="s">
        <v>3168</v>
      </c>
      <c r="C37" s="6">
        <v>42279</v>
      </c>
      <c r="D37" s="6">
        <v>42279</v>
      </c>
      <c r="E37" s="5" t="s">
        <v>30</v>
      </c>
      <c r="F37" s="6">
        <v>42254</v>
      </c>
      <c r="G37" s="5" t="s">
        <v>75</v>
      </c>
      <c r="H37" s="5">
        <v>57040</v>
      </c>
      <c r="I37" s="5" t="s">
        <v>2408</v>
      </c>
      <c r="J37" s="5" t="s">
        <v>77</v>
      </c>
      <c r="K37" s="5">
        <v>2016</v>
      </c>
      <c r="L37" s="7" t="s">
        <v>3169</v>
      </c>
      <c r="M37" s="5" t="s">
        <v>3170</v>
      </c>
      <c r="N37" s="5" t="s">
        <v>913</v>
      </c>
      <c r="O37" s="5" t="s">
        <v>3171</v>
      </c>
      <c r="P37" s="8" t="s">
        <v>3172</v>
      </c>
      <c r="Q37" s="5"/>
      <c r="R37" s="5"/>
      <c r="S37" s="5"/>
      <c r="T37" s="5"/>
      <c r="U37" s="8">
        <v>279830.48</v>
      </c>
      <c r="V37" s="8">
        <v>3907.2</v>
      </c>
      <c r="W37" s="8">
        <v>2320</v>
      </c>
      <c r="X37" s="71">
        <v>360</v>
      </c>
      <c r="Y37" s="8">
        <v>283737.68</v>
      </c>
      <c r="Z37" s="8">
        <v>45398.03</v>
      </c>
      <c r="AA37" s="8">
        <v>331815.70999999996</v>
      </c>
      <c r="AB37" s="7" t="s">
        <v>2412</v>
      </c>
      <c r="AC37" s="62" t="s">
        <v>3591</v>
      </c>
      <c r="AD37" s="67">
        <v>331815.71000000002</v>
      </c>
      <c r="AE37" s="67">
        <f t="shared" si="0"/>
        <v>0</v>
      </c>
    </row>
    <row r="38" spans="1:32">
      <c r="A38" s="5">
        <v>57040</v>
      </c>
      <c r="B38" s="42" t="s">
        <v>3132</v>
      </c>
      <c r="C38" s="6">
        <v>42278</v>
      </c>
      <c r="D38" s="6">
        <v>42278</v>
      </c>
      <c r="E38" s="5" t="s">
        <v>30</v>
      </c>
      <c r="F38" s="6">
        <v>42264</v>
      </c>
      <c r="G38" s="5" t="s">
        <v>75</v>
      </c>
      <c r="H38" s="5">
        <v>57040</v>
      </c>
      <c r="I38" s="5" t="s">
        <v>2333</v>
      </c>
      <c r="J38" s="5" t="s">
        <v>77</v>
      </c>
      <c r="K38" s="5">
        <v>2016</v>
      </c>
      <c r="L38" s="7" t="s">
        <v>3133</v>
      </c>
      <c r="M38" s="5" t="s">
        <v>3134</v>
      </c>
      <c r="N38" s="5" t="s">
        <v>539</v>
      </c>
      <c r="O38" s="5" t="s">
        <v>3135</v>
      </c>
      <c r="P38" s="8" t="s">
        <v>3136</v>
      </c>
      <c r="Q38" s="5"/>
      <c r="R38" s="5"/>
      <c r="S38" s="5"/>
      <c r="T38" s="5"/>
      <c r="U38" s="8">
        <v>260610.75</v>
      </c>
      <c r="V38" s="8">
        <v>3907.2</v>
      </c>
      <c r="W38" s="8">
        <v>2320</v>
      </c>
      <c r="X38" s="71">
        <v>360</v>
      </c>
      <c r="Y38" s="8">
        <v>264517.95</v>
      </c>
      <c r="Z38" s="8">
        <v>42322.87</v>
      </c>
      <c r="AA38" s="8">
        <v>309520.82</v>
      </c>
      <c r="AB38" s="7" t="s">
        <v>83</v>
      </c>
      <c r="AC38" s="62" t="s">
        <v>3592</v>
      </c>
      <c r="AD38" s="67">
        <v>309520.82</v>
      </c>
      <c r="AE38" s="67">
        <f t="shared" si="0"/>
        <v>0</v>
      </c>
    </row>
    <row r="39" spans="1:32">
      <c r="A39" s="5">
        <v>57040</v>
      </c>
      <c r="B39" s="42" t="s">
        <v>3378</v>
      </c>
      <c r="C39" s="6">
        <v>42302</v>
      </c>
      <c r="D39" s="6">
        <v>42302</v>
      </c>
      <c r="E39" s="5" t="s">
        <v>30</v>
      </c>
      <c r="F39" s="6">
        <v>42282</v>
      </c>
      <c r="G39" s="5" t="s">
        <v>75</v>
      </c>
      <c r="H39" s="5">
        <v>57040</v>
      </c>
      <c r="I39" s="5" t="s">
        <v>3278</v>
      </c>
      <c r="J39" s="5" t="s">
        <v>77</v>
      </c>
      <c r="K39" s="5">
        <v>2016</v>
      </c>
      <c r="L39" s="7" t="s">
        <v>3379</v>
      </c>
      <c r="M39" s="5" t="s">
        <v>3380</v>
      </c>
      <c r="N39" s="5" t="s">
        <v>3281</v>
      </c>
      <c r="O39" s="5" t="s">
        <v>3381</v>
      </c>
      <c r="P39" s="8" t="s">
        <v>3382</v>
      </c>
      <c r="Q39" s="5"/>
      <c r="R39" s="5"/>
      <c r="S39" s="5"/>
      <c r="T39" s="5"/>
      <c r="U39" s="8">
        <v>236246.92</v>
      </c>
      <c r="V39" s="8">
        <v>3907.2</v>
      </c>
      <c r="W39" s="8">
        <v>2320</v>
      </c>
      <c r="X39" s="71">
        <v>360</v>
      </c>
      <c r="Y39" s="8">
        <v>240154.12000000002</v>
      </c>
      <c r="Z39" s="8">
        <v>38424.660000000003</v>
      </c>
      <c r="AA39" s="8">
        <v>281258.78000000003</v>
      </c>
      <c r="AB39" s="7" t="s">
        <v>3284</v>
      </c>
      <c r="AC39" s="62" t="s">
        <v>3593</v>
      </c>
      <c r="AD39" s="67">
        <v>281258.78000000003</v>
      </c>
      <c r="AE39" s="67">
        <f t="shared" si="0"/>
        <v>0</v>
      </c>
    </row>
    <row r="40" spans="1:32">
      <c r="A40" s="34">
        <v>57040</v>
      </c>
      <c r="B40" s="9" t="s">
        <v>3277</v>
      </c>
      <c r="C40" s="35">
        <v>42292</v>
      </c>
      <c r="D40" s="35">
        <v>42292</v>
      </c>
      <c r="E40" s="34" t="s">
        <v>30</v>
      </c>
      <c r="F40" s="35">
        <v>42272</v>
      </c>
      <c r="G40" s="34" t="s">
        <v>75</v>
      </c>
      <c r="H40" s="34">
        <v>57040</v>
      </c>
      <c r="I40" s="34" t="s">
        <v>3278</v>
      </c>
      <c r="J40" s="34" t="s">
        <v>77</v>
      </c>
      <c r="K40" s="34">
        <v>2016</v>
      </c>
      <c r="L40" s="36" t="s">
        <v>3279</v>
      </c>
      <c r="M40" s="34" t="s">
        <v>3280</v>
      </c>
      <c r="N40" s="34" t="s">
        <v>3281</v>
      </c>
      <c r="O40" s="34" t="s">
        <v>3282</v>
      </c>
      <c r="P40" s="8" t="s">
        <v>3283</v>
      </c>
      <c r="Q40" s="34"/>
      <c r="R40" s="34"/>
      <c r="S40" s="34"/>
      <c r="T40" s="34"/>
      <c r="U40" s="37">
        <v>236246.92</v>
      </c>
      <c r="V40" s="37">
        <v>3907.2</v>
      </c>
      <c r="W40" s="37">
        <v>2320</v>
      </c>
      <c r="X40" s="92">
        <v>360</v>
      </c>
      <c r="Y40" s="37">
        <v>240154.12000000002</v>
      </c>
      <c r="Z40" s="37">
        <v>38424.660000000003</v>
      </c>
      <c r="AA40" s="37">
        <v>281258.78000000003</v>
      </c>
      <c r="AB40" s="7" t="s">
        <v>3284</v>
      </c>
      <c r="AC40" s="62" t="s">
        <v>3594</v>
      </c>
      <c r="AD40" s="67">
        <v>281258.78000000003</v>
      </c>
      <c r="AE40" s="67">
        <f t="shared" si="0"/>
        <v>0</v>
      </c>
    </row>
    <row r="41" spans="1:32">
      <c r="A41" s="34">
        <v>57040</v>
      </c>
      <c r="B41" s="9" t="s">
        <v>3285</v>
      </c>
      <c r="C41" s="35">
        <v>42292</v>
      </c>
      <c r="D41" s="35">
        <v>42292</v>
      </c>
      <c r="E41" s="34" t="s">
        <v>30</v>
      </c>
      <c r="F41" s="35">
        <v>42272</v>
      </c>
      <c r="G41" s="34" t="s">
        <v>75</v>
      </c>
      <c r="H41" s="34">
        <v>57040</v>
      </c>
      <c r="I41" s="34" t="s">
        <v>2408</v>
      </c>
      <c r="J41" s="34" t="s">
        <v>77</v>
      </c>
      <c r="K41" s="34">
        <v>2016</v>
      </c>
      <c r="L41" s="36" t="s">
        <v>3279</v>
      </c>
      <c r="M41" s="34" t="s">
        <v>3286</v>
      </c>
      <c r="N41" s="34" t="s">
        <v>3287</v>
      </c>
      <c r="O41" s="34" t="s">
        <v>3288</v>
      </c>
      <c r="P41" s="8" t="s">
        <v>3289</v>
      </c>
      <c r="Q41" s="34"/>
      <c r="R41" s="34"/>
      <c r="S41" s="34"/>
      <c r="T41" s="34"/>
      <c r="U41" s="37">
        <v>279830.48</v>
      </c>
      <c r="V41" s="37">
        <v>3907.2</v>
      </c>
      <c r="W41" s="37">
        <v>2320</v>
      </c>
      <c r="X41" s="92">
        <v>360</v>
      </c>
      <c r="Y41" s="37">
        <v>283737.68</v>
      </c>
      <c r="Z41" s="37">
        <v>45398.03</v>
      </c>
      <c r="AA41" s="37">
        <v>331815.70999999996</v>
      </c>
      <c r="AB41" s="7" t="s">
        <v>2412</v>
      </c>
      <c r="AC41" s="62" t="s">
        <v>3595</v>
      </c>
      <c r="AD41" s="67">
        <v>331815.71000000002</v>
      </c>
      <c r="AE41" s="67">
        <f t="shared" si="0"/>
        <v>0</v>
      </c>
    </row>
    <row r="42" spans="1:32">
      <c r="A42" s="5">
        <v>57040</v>
      </c>
      <c r="B42" s="42" t="s">
        <v>3262</v>
      </c>
      <c r="C42" s="6">
        <v>42288</v>
      </c>
      <c r="D42" s="6">
        <v>42288</v>
      </c>
      <c r="E42" s="5" t="s">
        <v>30</v>
      </c>
      <c r="F42" s="6">
        <v>42265</v>
      </c>
      <c r="G42" s="5" t="s">
        <v>75</v>
      </c>
      <c r="H42" s="5">
        <v>57040</v>
      </c>
      <c r="I42" s="5" t="s">
        <v>405</v>
      </c>
      <c r="J42" s="5" t="s">
        <v>86</v>
      </c>
      <c r="K42" s="5">
        <v>2015</v>
      </c>
      <c r="L42" s="7" t="s">
        <v>3263</v>
      </c>
      <c r="M42" s="5" t="s">
        <v>3264</v>
      </c>
      <c r="N42" s="5" t="s">
        <v>627</v>
      </c>
      <c r="O42" s="5" t="s">
        <v>3265</v>
      </c>
      <c r="P42" s="8" t="s">
        <v>3266</v>
      </c>
      <c r="Q42" s="5"/>
      <c r="R42" s="5"/>
      <c r="S42" s="5"/>
      <c r="T42" s="5"/>
      <c r="U42" s="8">
        <v>403886.84</v>
      </c>
      <c r="V42" s="8">
        <v>3907.2</v>
      </c>
      <c r="W42" s="8">
        <v>2900</v>
      </c>
      <c r="X42" s="71">
        <v>360</v>
      </c>
      <c r="Y42" s="8">
        <v>407794.04000000004</v>
      </c>
      <c r="Z42" s="8">
        <v>65247.05</v>
      </c>
      <c r="AA42" s="8">
        <v>476301.09</v>
      </c>
      <c r="AB42" s="7" t="s">
        <v>411</v>
      </c>
      <c r="AC42" s="62" t="s">
        <v>3596</v>
      </c>
      <c r="AD42" s="67">
        <v>476301.09</v>
      </c>
      <c r="AE42" s="67">
        <f t="shared" si="0"/>
        <v>0</v>
      </c>
    </row>
    <row r="43" spans="1:32">
      <c r="A43" s="5">
        <v>57040</v>
      </c>
      <c r="B43" s="42" t="s">
        <v>3153</v>
      </c>
      <c r="C43" s="6">
        <v>42278</v>
      </c>
      <c r="D43" s="6">
        <v>42278</v>
      </c>
      <c r="E43" s="5" t="s">
        <v>30</v>
      </c>
      <c r="F43" s="6">
        <v>42265</v>
      </c>
      <c r="G43" s="5" t="s">
        <v>75</v>
      </c>
      <c r="H43" s="5">
        <v>57040</v>
      </c>
      <c r="I43" s="5" t="s">
        <v>85</v>
      </c>
      <c r="J43" s="5" t="s">
        <v>86</v>
      </c>
      <c r="K43" s="5">
        <v>2015</v>
      </c>
      <c r="L43" s="7" t="s">
        <v>3154</v>
      </c>
      <c r="M43" s="5" t="s">
        <v>3155</v>
      </c>
      <c r="N43" s="5" t="s">
        <v>89</v>
      </c>
      <c r="O43" s="5" t="s">
        <v>3156</v>
      </c>
      <c r="P43" s="8" t="s">
        <v>3157</v>
      </c>
      <c r="Q43" s="5"/>
      <c r="R43" s="5"/>
      <c r="S43" s="5"/>
      <c r="T43" s="5"/>
      <c r="U43" s="8">
        <v>368354.86</v>
      </c>
      <c r="V43" s="8">
        <v>3907.2</v>
      </c>
      <c r="W43" s="8">
        <v>2900</v>
      </c>
      <c r="X43" s="71">
        <v>360</v>
      </c>
      <c r="Y43" s="8">
        <v>372262.06</v>
      </c>
      <c r="Z43" s="8">
        <v>59561.93</v>
      </c>
      <c r="AA43" s="8">
        <v>435083.99</v>
      </c>
      <c r="AB43" s="7" t="s">
        <v>92</v>
      </c>
      <c r="AC43" s="62" t="s">
        <v>3597</v>
      </c>
      <c r="AD43" s="67">
        <v>435083.99</v>
      </c>
      <c r="AE43" s="67">
        <f t="shared" si="0"/>
        <v>0</v>
      </c>
    </row>
    <row r="44" spans="1:32">
      <c r="A44" s="5">
        <v>57040</v>
      </c>
      <c r="B44" s="42" t="s">
        <v>3435</v>
      </c>
      <c r="C44" s="6">
        <v>42303</v>
      </c>
      <c r="D44" s="6">
        <v>42303</v>
      </c>
      <c r="E44" s="5" t="s">
        <v>30</v>
      </c>
      <c r="F44" s="6">
        <v>42283</v>
      </c>
      <c r="G44" s="5" t="s">
        <v>75</v>
      </c>
      <c r="H44" s="5">
        <v>57040</v>
      </c>
      <c r="I44" s="5" t="s">
        <v>85</v>
      </c>
      <c r="J44" s="5" t="s">
        <v>86</v>
      </c>
      <c r="K44" s="5">
        <v>2015</v>
      </c>
      <c r="L44" s="7" t="s">
        <v>3436</v>
      </c>
      <c r="M44" s="5" t="s">
        <v>3437</v>
      </c>
      <c r="N44" s="5" t="s">
        <v>3293</v>
      </c>
      <c r="O44" s="5" t="s">
        <v>3438</v>
      </c>
      <c r="P44" s="8" t="s">
        <v>3439</v>
      </c>
      <c r="Q44" s="5"/>
      <c r="R44" s="5"/>
      <c r="S44" s="5"/>
      <c r="T44" s="5"/>
      <c r="U44" s="8">
        <v>368354.86</v>
      </c>
      <c r="V44" s="8">
        <v>3907.2</v>
      </c>
      <c r="W44" s="8">
        <v>2900</v>
      </c>
      <c r="X44" s="71">
        <v>360</v>
      </c>
      <c r="Y44" s="8">
        <v>372262.06</v>
      </c>
      <c r="Z44" s="8">
        <v>59561.93</v>
      </c>
      <c r="AA44" s="8">
        <v>435083.99</v>
      </c>
      <c r="AB44" s="7" t="s">
        <v>92</v>
      </c>
      <c r="AC44" s="62" t="s">
        <v>3598</v>
      </c>
      <c r="AD44" s="67">
        <v>435085.99</v>
      </c>
      <c r="AE44" s="67">
        <f t="shared" si="0"/>
        <v>-2</v>
      </c>
    </row>
    <row r="45" spans="1:32">
      <c r="A45" s="5">
        <v>57040</v>
      </c>
      <c r="B45" s="42" t="s">
        <v>3325</v>
      </c>
      <c r="C45" s="6">
        <v>42297</v>
      </c>
      <c r="D45" s="6">
        <v>42297</v>
      </c>
      <c r="E45" s="5" t="s">
        <v>30</v>
      </c>
      <c r="F45" s="6">
        <v>42277</v>
      </c>
      <c r="G45" s="5" t="s">
        <v>75</v>
      </c>
      <c r="H45" s="5">
        <v>57040</v>
      </c>
      <c r="I45" s="5" t="s">
        <v>405</v>
      </c>
      <c r="J45" s="5" t="s">
        <v>86</v>
      </c>
      <c r="K45" s="5">
        <v>2015</v>
      </c>
      <c r="L45" s="7" t="s">
        <v>3326</v>
      </c>
      <c r="M45" s="5" t="s">
        <v>3327</v>
      </c>
      <c r="N45" s="5" t="s">
        <v>518</v>
      </c>
      <c r="O45" s="5" t="s">
        <v>3328</v>
      </c>
      <c r="P45" s="8" t="s">
        <v>3329</v>
      </c>
      <c r="Q45" s="5"/>
      <c r="R45" s="5"/>
      <c r="S45" s="5"/>
      <c r="T45" s="5"/>
      <c r="U45" s="8">
        <v>403886.84</v>
      </c>
      <c r="V45" s="8">
        <v>3907.2</v>
      </c>
      <c r="W45" s="8">
        <v>2900</v>
      </c>
      <c r="X45" s="71">
        <v>360</v>
      </c>
      <c r="Y45" s="8">
        <v>407794.04000000004</v>
      </c>
      <c r="Z45" s="8">
        <v>65247.05</v>
      </c>
      <c r="AA45" s="8">
        <v>476301.09</v>
      </c>
      <c r="AB45" s="7" t="s">
        <v>411</v>
      </c>
      <c r="AC45" s="62" t="s">
        <v>3599</v>
      </c>
      <c r="AD45" s="67">
        <v>476301.09</v>
      </c>
      <c r="AE45" s="67">
        <f t="shared" si="0"/>
        <v>0</v>
      </c>
    </row>
    <row r="46" spans="1:32">
      <c r="A46" s="34">
        <v>57040</v>
      </c>
      <c r="B46" s="9" t="s">
        <v>3290</v>
      </c>
      <c r="C46" s="35">
        <v>42292</v>
      </c>
      <c r="D46" s="35">
        <v>42292</v>
      </c>
      <c r="E46" s="34" t="s">
        <v>30</v>
      </c>
      <c r="F46" s="35">
        <v>42272</v>
      </c>
      <c r="G46" s="34" t="s">
        <v>75</v>
      </c>
      <c r="H46" s="34">
        <v>57040</v>
      </c>
      <c r="I46" s="34" t="s">
        <v>85</v>
      </c>
      <c r="J46" s="34" t="s">
        <v>86</v>
      </c>
      <c r="K46" s="34">
        <v>2015</v>
      </c>
      <c r="L46" s="36" t="s">
        <v>3291</v>
      </c>
      <c r="M46" s="34" t="s">
        <v>3292</v>
      </c>
      <c r="N46" s="34" t="s">
        <v>3293</v>
      </c>
      <c r="O46" s="34" t="s">
        <v>3294</v>
      </c>
      <c r="P46" s="8" t="s">
        <v>3295</v>
      </c>
      <c r="Q46" s="34"/>
      <c r="R46" s="34"/>
      <c r="S46" s="34"/>
      <c r="T46" s="34"/>
      <c r="U46" s="37">
        <v>368354.86</v>
      </c>
      <c r="V46" s="37">
        <v>3907.2</v>
      </c>
      <c r="W46" s="37">
        <v>2900</v>
      </c>
      <c r="X46" s="92">
        <v>360</v>
      </c>
      <c r="Y46" s="37">
        <v>372262.06</v>
      </c>
      <c r="Z46" s="37">
        <v>59561.93</v>
      </c>
      <c r="AA46" s="37">
        <v>435083.99</v>
      </c>
      <c r="AB46" s="7" t="s">
        <v>92</v>
      </c>
      <c r="AC46" s="62" t="s">
        <v>3600</v>
      </c>
      <c r="AD46" s="67">
        <v>435083.99</v>
      </c>
      <c r="AE46" s="67">
        <f t="shared" si="0"/>
        <v>0</v>
      </c>
    </row>
    <row r="47" spans="1:32">
      <c r="A47" s="5">
        <v>57040</v>
      </c>
      <c r="B47" s="42" t="s">
        <v>3440</v>
      </c>
      <c r="C47" s="6">
        <v>42303</v>
      </c>
      <c r="D47" s="6">
        <v>42303</v>
      </c>
      <c r="E47" s="5" t="s">
        <v>30</v>
      </c>
      <c r="F47" s="6">
        <v>42282</v>
      </c>
      <c r="G47" s="5" t="s">
        <v>75</v>
      </c>
      <c r="H47" s="5">
        <v>57040</v>
      </c>
      <c r="I47" s="5" t="s">
        <v>3441</v>
      </c>
      <c r="J47" s="5" t="s">
        <v>86</v>
      </c>
      <c r="K47" s="5">
        <v>2015</v>
      </c>
      <c r="L47" s="7" t="s">
        <v>3442</v>
      </c>
      <c r="M47" s="5" t="s">
        <v>3443</v>
      </c>
      <c r="N47" s="5" t="s">
        <v>416</v>
      </c>
      <c r="O47" s="5" t="s">
        <v>3444</v>
      </c>
      <c r="P47" s="8" t="s">
        <v>3445</v>
      </c>
      <c r="Q47" s="5"/>
      <c r="R47" s="5"/>
      <c r="S47" s="5"/>
      <c r="T47" s="5"/>
      <c r="U47" s="8">
        <v>430795.18</v>
      </c>
      <c r="V47" s="8">
        <v>3907.2</v>
      </c>
      <c r="W47" s="8">
        <v>2900</v>
      </c>
      <c r="X47" s="71">
        <v>360</v>
      </c>
      <c r="Y47" s="8">
        <v>434702.38</v>
      </c>
      <c r="Z47" s="8">
        <v>69552.38</v>
      </c>
      <c r="AA47" s="8">
        <v>507514.76</v>
      </c>
      <c r="AB47" s="7" t="s">
        <v>419</v>
      </c>
      <c r="AC47" s="62" t="s">
        <v>3640</v>
      </c>
      <c r="AD47" s="67">
        <v>507516.76</v>
      </c>
      <c r="AE47" s="67">
        <f t="shared" si="0"/>
        <v>-2</v>
      </c>
      <c r="AF47" s="62" t="s">
        <v>3549</v>
      </c>
    </row>
    <row r="48" spans="1:32">
      <c r="A48" s="5">
        <v>57040</v>
      </c>
      <c r="B48" s="42" t="s">
        <v>3147</v>
      </c>
      <c r="C48" s="6">
        <v>42278</v>
      </c>
      <c r="D48" s="6">
        <v>42278</v>
      </c>
      <c r="E48" s="5" t="s">
        <v>30</v>
      </c>
      <c r="F48" s="6">
        <v>42258</v>
      </c>
      <c r="G48" s="5" t="s">
        <v>75</v>
      </c>
      <c r="H48" s="5">
        <v>57040</v>
      </c>
      <c r="I48" s="5" t="s">
        <v>1657</v>
      </c>
      <c r="J48" s="5" t="s">
        <v>86</v>
      </c>
      <c r="K48" s="5">
        <v>2015</v>
      </c>
      <c r="L48" s="7" t="s">
        <v>3148</v>
      </c>
      <c r="M48" s="5" t="s">
        <v>3149</v>
      </c>
      <c r="N48" s="5" t="s">
        <v>1660</v>
      </c>
      <c r="O48" s="5" t="s">
        <v>3150</v>
      </c>
      <c r="P48" s="8" t="s">
        <v>3151</v>
      </c>
      <c r="Q48" s="5"/>
      <c r="R48" s="5"/>
      <c r="S48" s="5"/>
      <c r="T48" s="5"/>
      <c r="U48" s="8">
        <v>320970.84000000003</v>
      </c>
      <c r="V48" s="8">
        <v>3907.2</v>
      </c>
      <c r="W48" s="8">
        <v>2900</v>
      </c>
      <c r="X48" s="71">
        <v>360</v>
      </c>
      <c r="Y48" s="8">
        <v>324878.04000000004</v>
      </c>
      <c r="Z48" s="8">
        <v>51980.49</v>
      </c>
      <c r="AA48" s="8">
        <v>380118.53</v>
      </c>
      <c r="AB48" s="7" t="s">
        <v>3152</v>
      </c>
      <c r="AC48" s="62" t="s">
        <v>3601</v>
      </c>
      <c r="AD48" s="67">
        <v>380118.53</v>
      </c>
      <c r="AE48" s="67">
        <f t="shared" si="0"/>
        <v>0</v>
      </c>
    </row>
    <row r="49" spans="1:31">
      <c r="A49" s="5">
        <v>57040</v>
      </c>
      <c r="B49" s="42" t="s">
        <v>3373</v>
      </c>
      <c r="C49" s="6">
        <v>42302</v>
      </c>
      <c r="D49" s="6">
        <v>42302</v>
      </c>
      <c r="E49" s="5" t="s">
        <v>30</v>
      </c>
      <c r="F49" s="6">
        <v>42283</v>
      </c>
      <c r="G49" s="5" t="s">
        <v>75</v>
      </c>
      <c r="H49" s="5">
        <v>57040</v>
      </c>
      <c r="I49" s="5" t="s">
        <v>2357</v>
      </c>
      <c r="J49" s="5" t="s">
        <v>219</v>
      </c>
      <c r="K49" s="5">
        <v>2016</v>
      </c>
      <c r="L49" s="7" t="s">
        <v>3374</v>
      </c>
      <c r="M49" s="5" t="s">
        <v>3375</v>
      </c>
      <c r="N49" s="5" t="s">
        <v>968</v>
      </c>
      <c r="O49" s="5" t="s">
        <v>3376</v>
      </c>
      <c r="P49" s="8" t="s">
        <v>3377</v>
      </c>
      <c r="Q49" s="5"/>
      <c r="R49" s="5"/>
      <c r="S49" s="5"/>
      <c r="T49" s="5"/>
      <c r="U49" s="8">
        <v>241085.9</v>
      </c>
      <c r="V49" s="8">
        <v>3907.2</v>
      </c>
      <c r="W49" s="8">
        <v>1160</v>
      </c>
      <c r="X49" s="71">
        <v>360</v>
      </c>
      <c r="Y49" s="8">
        <v>244993.1</v>
      </c>
      <c r="Z49" s="8">
        <v>39198.9</v>
      </c>
      <c r="AA49" s="8">
        <v>285712</v>
      </c>
      <c r="AB49" s="7" t="s">
        <v>2362</v>
      </c>
      <c r="AC49" s="62" t="s">
        <v>3602</v>
      </c>
      <c r="AD49" s="67">
        <v>285712</v>
      </c>
      <c r="AE49" s="67">
        <f t="shared" si="0"/>
        <v>0</v>
      </c>
    </row>
    <row r="50" spans="1:31">
      <c r="A50" s="5">
        <v>57040</v>
      </c>
      <c r="B50" s="9" t="s">
        <v>3452</v>
      </c>
      <c r="C50" s="6">
        <v>42297</v>
      </c>
      <c r="D50" s="6">
        <v>42297</v>
      </c>
      <c r="E50" s="5" t="s">
        <v>30</v>
      </c>
      <c r="F50" s="6">
        <v>42278</v>
      </c>
      <c r="G50" s="5" t="s">
        <v>75</v>
      </c>
      <c r="H50" s="5">
        <v>57040</v>
      </c>
      <c r="I50" s="5" t="s">
        <v>2022</v>
      </c>
      <c r="J50" s="5" t="s">
        <v>219</v>
      </c>
      <c r="K50" s="5">
        <v>2016</v>
      </c>
      <c r="L50" s="7" t="s">
        <v>3453</v>
      </c>
      <c r="M50" s="5" t="s">
        <v>3454</v>
      </c>
      <c r="N50" s="5" t="s">
        <v>3455</v>
      </c>
      <c r="O50" s="5" t="s">
        <v>3456</v>
      </c>
      <c r="P50" s="8" t="s">
        <v>3457</v>
      </c>
      <c r="Q50" s="5"/>
      <c r="R50" s="5"/>
      <c r="S50" s="5"/>
      <c r="T50" s="5"/>
      <c r="U50" s="8">
        <v>208087.08</v>
      </c>
      <c r="V50" s="8">
        <v>3907.2</v>
      </c>
      <c r="W50" s="8">
        <v>1160</v>
      </c>
      <c r="X50" s="71">
        <v>360</v>
      </c>
      <c r="Y50" s="8">
        <v>211994.28</v>
      </c>
      <c r="Z50" s="8">
        <v>33919.08</v>
      </c>
      <c r="AA50" s="8">
        <v>247433.36</v>
      </c>
      <c r="AB50" s="7" t="s">
        <v>2313</v>
      </c>
      <c r="AC50" s="62" t="s">
        <v>3603</v>
      </c>
      <c r="AD50" s="67">
        <v>247433.36</v>
      </c>
      <c r="AE50" s="67">
        <f t="shared" si="0"/>
        <v>0</v>
      </c>
    </row>
    <row r="51" spans="1:31">
      <c r="A51" s="5">
        <v>57040</v>
      </c>
      <c r="B51" s="42" t="s">
        <v>3163</v>
      </c>
      <c r="C51" s="6">
        <v>42279</v>
      </c>
      <c r="D51" s="6">
        <v>42279</v>
      </c>
      <c r="E51" s="5" t="s">
        <v>30</v>
      </c>
      <c r="F51" s="6">
        <v>42248</v>
      </c>
      <c r="G51" s="5" t="s">
        <v>75</v>
      </c>
      <c r="H51" s="5">
        <v>57040</v>
      </c>
      <c r="I51" s="5" t="s">
        <v>2022</v>
      </c>
      <c r="J51" s="5" t="s">
        <v>219</v>
      </c>
      <c r="K51" s="5">
        <v>2016</v>
      </c>
      <c r="L51" s="7" t="s">
        <v>3164</v>
      </c>
      <c r="M51" s="5" t="s">
        <v>3165</v>
      </c>
      <c r="N51" s="5" t="s">
        <v>321</v>
      </c>
      <c r="O51" s="5" t="s">
        <v>3166</v>
      </c>
      <c r="P51" s="8" t="s">
        <v>3167</v>
      </c>
      <c r="Q51" s="5"/>
      <c r="R51" s="5"/>
      <c r="S51" s="5"/>
      <c r="T51" s="5"/>
      <c r="U51" s="8">
        <v>208087.08</v>
      </c>
      <c r="V51" s="8">
        <v>3907.2</v>
      </c>
      <c r="W51" s="8">
        <v>1160</v>
      </c>
      <c r="X51" s="71">
        <v>360</v>
      </c>
      <c r="Y51" s="8">
        <v>211994.28</v>
      </c>
      <c r="Z51" s="8">
        <v>33919.08</v>
      </c>
      <c r="AA51" s="8">
        <v>247433.36</v>
      </c>
      <c r="AB51" s="7" t="s">
        <v>2313</v>
      </c>
      <c r="AC51" s="62" t="s">
        <v>3604</v>
      </c>
      <c r="AD51" s="67">
        <v>247433.36</v>
      </c>
      <c r="AE51" s="67">
        <f t="shared" si="0"/>
        <v>0</v>
      </c>
    </row>
    <row r="52" spans="1:31">
      <c r="A52" s="5">
        <v>57040</v>
      </c>
      <c r="B52" s="42" t="s">
        <v>3158</v>
      </c>
      <c r="C52" s="6">
        <v>42279</v>
      </c>
      <c r="D52" s="6">
        <v>42279</v>
      </c>
      <c r="E52" s="5" t="s">
        <v>30</v>
      </c>
      <c r="F52" s="6">
        <v>42251</v>
      </c>
      <c r="G52" s="5" t="s">
        <v>75</v>
      </c>
      <c r="H52" s="5">
        <v>57040</v>
      </c>
      <c r="I52" s="5" t="s">
        <v>2280</v>
      </c>
      <c r="J52" s="5" t="s">
        <v>219</v>
      </c>
      <c r="K52" s="5">
        <v>2016</v>
      </c>
      <c r="L52" s="7" t="s">
        <v>3159</v>
      </c>
      <c r="M52" s="5" t="s">
        <v>3160</v>
      </c>
      <c r="N52" s="5" t="s">
        <v>376</v>
      </c>
      <c r="O52" s="5" t="s">
        <v>3161</v>
      </c>
      <c r="P52" s="8" t="s">
        <v>3162</v>
      </c>
      <c r="Q52" s="5"/>
      <c r="R52" s="5"/>
      <c r="S52" s="5"/>
      <c r="T52" s="5"/>
      <c r="U52" s="8">
        <v>212281.78</v>
      </c>
      <c r="V52" s="8">
        <v>3907.2</v>
      </c>
      <c r="W52" s="8">
        <v>1160</v>
      </c>
      <c r="X52" s="71">
        <v>360</v>
      </c>
      <c r="Y52" s="8">
        <v>216188.98</v>
      </c>
      <c r="Z52" s="8">
        <v>34590.239999999998</v>
      </c>
      <c r="AA52" s="8">
        <v>252299.22</v>
      </c>
      <c r="AB52" s="7" t="s">
        <v>2286</v>
      </c>
      <c r="AC52" s="62" t="s">
        <v>3605</v>
      </c>
      <c r="AD52" s="67">
        <v>252299.22</v>
      </c>
      <c r="AE52" s="67">
        <f t="shared" si="0"/>
        <v>0</v>
      </c>
    </row>
    <row r="53" spans="1:31">
      <c r="A53" s="5">
        <v>57040</v>
      </c>
      <c r="B53" s="42" t="s">
        <v>3393</v>
      </c>
      <c r="C53" s="6">
        <v>42301</v>
      </c>
      <c r="D53" s="6">
        <v>42301</v>
      </c>
      <c r="E53" s="5" t="s">
        <v>30</v>
      </c>
      <c r="F53" s="6">
        <v>42298</v>
      </c>
      <c r="G53" s="5" t="s">
        <v>31</v>
      </c>
      <c r="H53" s="5">
        <v>57040</v>
      </c>
      <c r="I53" s="5" t="s">
        <v>2046</v>
      </c>
      <c r="J53" s="5" t="s">
        <v>110</v>
      </c>
      <c r="K53" s="5">
        <v>2016</v>
      </c>
      <c r="L53" s="7" t="s">
        <v>3353</v>
      </c>
      <c r="M53" s="5" t="s">
        <v>3394</v>
      </c>
      <c r="N53" s="5" t="s">
        <v>120</v>
      </c>
      <c r="O53" s="5" t="s">
        <v>3395</v>
      </c>
      <c r="P53" s="8" t="s">
        <v>3396</v>
      </c>
      <c r="Q53" s="5"/>
      <c r="R53" s="5"/>
      <c r="S53" s="5"/>
      <c r="T53" s="5"/>
      <c r="U53" s="8">
        <v>150440.57999999999</v>
      </c>
      <c r="V53" s="8">
        <v>5311.04</v>
      </c>
      <c r="W53" s="8">
        <v>1160</v>
      </c>
      <c r="X53" s="71">
        <v>360</v>
      </c>
      <c r="Y53" s="8">
        <v>155751.62</v>
      </c>
      <c r="Z53" s="8">
        <v>24920.26</v>
      </c>
      <c r="AA53" s="8">
        <v>182191.88</v>
      </c>
      <c r="AB53" s="7" t="s">
        <v>123</v>
      </c>
      <c r="AC53" s="62" t="s">
        <v>3606</v>
      </c>
      <c r="AD53" s="67">
        <v>182371.88</v>
      </c>
      <c r="AE53" s="67">
        <f t="shared" si="0"/>
        <v>-180</v>
      </c>
    </row>
    <row r="54" spans="1:31">
      <c r="A54" s="5">
        <v>57040</v>
      </c>
      <c r="B54" s="42" t="s">
        <v>3243</v>
      </c>
      <c r="C54" s="6">
        <v>42286</v>
      </c>
      <c r="D54" s="6">
        <v>42286</v>
      </c>
      <c r="E54" s="5" t="s">
        <v>30</v>
      </c>
      <c r="F54" s="6">
        <v>42283</v>
      </c>
      <c r="G54" s="5" t="s">
        <v>31</v>
      </c>
      <c r="H54" s="5">
        <v>57040</v>
      </c>
      <c r="I54" s="5" t="s">
        <v>2038</v>
      </c>
      <c r="J54" s="5" t="s">
        <v>110</v>
      </c>
      <c r="K54" s="5">
        <v>2016</v>
      </c>
      <c r="L54" s="7" t="s">
        <v>3202</v>
      </c>
      <c r="M54" s="5" t="s">
        <v>3244</v>
      </c>
      <c r="N54" s="5" t="s">
        <v>762</v>
      </c>
      <c r="O54" s="5" t="s">
        <v>3245</v>
      </c>
      <c r="P54" s="8" t="s">
        <v>3246</v>
      </c>
      <c r="Q54" s="5"/>
      <c r="R54" s="5"/>
      <c r="S54" s="5"/>
      <c r="T54" s="5"/>
      <c r="U54" s="8">
        <v>142681.96</v>
      </c>
      <c r="V54" s="8">
        <v>5311.04</v>
      </c>
      <c r="W54" s="8">
        <v>1160</v>
      </c>
      <c r="X54" s="71">
        <v>360</v>
      </c>
      <c r="Y54" s="8">
        <v>147993</v>
      </c>
      <c r="Z54" s="8">
        <v>23678.880000000001</v>
      </c>
      <c r="AA54" s="8">
        <v>173191.88</v>
      </c>
      <c r="AB54" s="7" t="s">
        <v>116</v>
      </c>
      <c r="AC54" s="62" t="s">
        <v>3607</v>
      </c>
      <c r="AD54" s="67">
        <v>173191.88</v>
      </c>
      <c r="AE54" s="67">
        <f t="shared" si="0"/>
        <v>0</v>
      </c>
    </row>
    <row r="55" spans="1:31">
      <c r="A55" s="5">
        <v>57040</v>
      </c>
      <c r="B55" s="42" t="s">
        <v>3352</v>
      </c>
      <c r="C55" s="6">
        <v>42299</v>
      </c>
      <c r="D55" s="6">
        <v>42299</v>
      </c>
      <c r="E55" s="5" t="s">
        <v>30</v>
      </c>
      <c r="F55" s="6">
        <v>42298</v>
      </c>
      <c r="G55" s="5" t="s">
        <v>31</v>
      </c>
      <c r="H55" s="5">
        <v>57040</v>
      </c>
      <c r="I55" s="5" t="s">
        <v>2046</v>
      </c>
      <c r="J55" s="5" t="s">
        <v>110</v>
      </c>
      <c r="K55" s="5">
        <v>2016</v>
      </c>
      <c r="L55" s="7" t="s">
        <v>3353</v>
      </c>
      <c r="M55" s="5" t="s">
        <v>3354</v>
      </c>
      <c r="N55" s="5" t="s">
        <v>113</v>
      </c>
      <c r="O55" s="5" t="s">
        <v>3355</v>
      </c>
      <c r="P55" s="8" t="s">
        <v>3356</v>
      </c>
      <c r="Q55" s="5"/>
      <c r="R55" s="5"/>
      <c r="S55" s="5"/>
      <c r="T55" s="5"/>
      <c r="U55" s="8">
        <v>150440.57999999999</v>
      </c>
      <c r="V55" s="8">
        <v>5311.04</v>
      </c>
      <c r="W55" s="8">
        <v>1160</v>
      </c>
      <c r="X55" s="71">
        <v>360</v>
      </c>
      <c r="Y55" s="8">
        <v>155751.62</v>
      </c>
      <c r="Z55" s="8">
        <v>24920.26</v>
      </c>
      <c r="AA55" s="8">
        <v>182191.88</v>
      </c>
      <c r="AB55" s="7" t="s">
        <v>123</v>
      </c>
      <c r="AC55" s="62" t="s">
        <v>3608</v>
      </c>
      <c r="AD55" s="67">
        <v>182371.88</v>
      </c>
      <c r="AE55" s="67">
        <f t="shared" si="0"/>
        <v>-180</v>
      </c>
    </row>
    <row r="56" spans="1:31">
      <c r="A56" s="5">
        <v>57040</v>
      </c>
      <c r="B56" s="42" t="s">
        <v>3214</v>
      </c>
      <c r="C56" s="6">
        <v>42286</v>
      </c>
      <c r="D56" s="6">
        <v>42286</v>
      </c>
      <c r="E56" s="5" t="s">
        <v>30</v>
      </c>
      <c r="F56" s="6">
        <v>42283</v>
      </c>
      <c r="G56" s="5" t="s">
        <v>31</v>
      </c>
      <c r="H56" s="5">
        <v>57040</v>
      </c>
      <c r="I56" s="5" t="s">
        <v>2046</v>
      </c>
      <c r="J56" s="5" t="s">
        <v>110</v>
      </c>
      <c r="K56" s="5">
        <v>2016</v>
      </c>
      <c r="L56" s="7" t="s">
        <v>3202</v>
      </c>
      <c r="M56" s="5" t="s">
        <v>3215</v>
      </c>
      <c r="N56" s="5" t="s">
        <v>1515</v>
      </c>
      <c r="O56" s="5" t="s">
        <v>3216</v>
      </c>
      <c r="P56" s="8" t="s">
        <v>3217</v>
      </c>
      <c r="Q56" s="5"/>
      <c r="R56" s="5"/>
      <c r="S56" s="5"/>
      <c r="T56" s="5"/>
      <c r="U56" s="8">
        <v>150440.57999999999</v>
      </c>
      <c r="V56" s="8">
        <v>5311.04</v>
      </c>
      <c r="W56" s="8">
        <v>1160</v>
      </c>
      <c r="X56" s="71">
        <v>360</v>
      </c>
      <c r="Y56" s="8">
        <v>155751.62</v>
      </c>
      <c r="Z56" s="8">
        <v>24920.26</v>
      </c>
      <c r="AA56" s="8">
        <v>182191.88</v>
      </c>
      <c r="AB56" s="7" t="s">
        <v>123</v>
      </c>
      <c r="AC56" s="62" t="s">
        <v>3609</v>
      </c>
      <c r="AD56" s="67">
        <v>182191.88</v>
      </c>
      <c r="AE56" s="67">
        <f t="shared" si="0"/>
        <v>0</v>
      </c>
    </row>
    <row r="57" spans="1:31">
      <c r="A57" s="5">
        <v>57040</v>
      </c>
      <c r="B57" s="42" t="s">
        <v>3206</v>
      </c>
      <c r="C57" s="6">
        <v>42286</v>
      </c>
      <c r="D57" s="6">
        <v>42286</v>
      </c>
      <c r="E57" s="5" t="s">
        <v>30</v>
      </c>
      <c r="F57" s="6">
        <v>42283</v>
      </c>
      <c r="G57" s="5" t="s">
        <v>31</v>
      </c>
      <c r="H57" s="5">
        <v>57040</v>
      </c>
      <c r="I57" s="5" t="s">
        <v>2046</v>
      </c>
      <c r="J57" s="5" t="s">
        <v>110</v>
      </c>
      <c r="K57" s="5">
        <v>2016</v>
      </c>
      <c r="L57" s="7" t="s">
        <v>3202</v>
      </c>
      <c r="M57" s="5" t="s">
        <v>3207</v>
      </c>
      <c r="N57" s="5" t="s">
        <v>1515</v>
      </c>
      <c r="O57" s="5" t="s">
        <v>3208</v>
      </c>
      <c r="P57" s="8" t="s">
        <v>3209</v>
      </c>
      <c r="Q57" s="5"/>
      <c r="R57" s="5"/>
      <c r="S57" s="5"/>
      <c r="T57" s="5"/>
      <c r="U57" s="8">
        <v>150440.57999999999</v>
      </c>
      <c r="V57" s="8">
        <v>5311.04</v>
      </c>
      <c r="W57" s="8">
        <v>1160</v>
      </c>
      <c r="X57" s="71">
        <v>360</v>
      </c>
      <c r="Y57" s="8">
        <v>155751.62</v>
      </c>
      <c r="Z57" s="8">
        <v>24920.26</v>
      </c>
      <c r="AA57" s="8">
        <v>182191.88</v>
      </c>
      <c r="AB57" s="7" t="s">
        <v>123</v>
      </c>
      <c r="AC57" s="62" t="s">
        <v>3610</v>
      </c>
      <c r="AD57" s="67">
        <v>182191.88</v>
      </c>
      <c r="AE57" s="67">
        <f t="shared" si="0"/>
        <v>0</v>
      </c>
    </row>
    <row r="58" spans="1:31">
      <c r="A58" s="5">
        <v>57040</v>
      </c>
      <c r="B58" s="42" t="s">
        <v>3210</v>
      </c>
      <c r="C58" s="6">
        <v>42286</v>
      </c>
      <c r="D58" s="6">
        <v>42286</v>
      </c>
      <c r="E58" s="5" t="s">
        <v>30</v>
      </c>
      <c r="F58" s="6">
        <v>42283</v>
      </c>
      <c r="G58" s="5" t="s">
        <v>31</v>
      </c>
      <c r="H58" s="5">
        <v>57040</v>
      </c>
      <c r="I58" s="5" t="s">
        <v>2046</v>
      </c>
      <c r="J58" s="5" t="s">
        <v>110</v>
      </c>
      <c r="K58" s="5">
        <v>2016</v>
      </c>
      <c r="L58" s="7" t="s">
        <v>3202</v>
      </c>
      <c r="M58" s="5" t="s">
        <v>3211</v>
      </c>
      <c r="N58" s="5" t="s">
        <v>1515</v>
      </c>
      <c r="O58" s="5" t="s">
        <v>3212</v>
      </c>
      <c r="P58" s="8" t="s">
        <v>3213</v>
      </c>
      <c r="Q58" s="5"/>
      <c r="R58" s="5"/>
      <c r="S58" s="5"/>
      <c r="T58" s="5"/>
      <c r="U58" s="8">
        <v>150440.57999999999</v>
      </c>
      <c r="V58" s="8">
        <v>5311.04</v>
      </c>
      <c r="W58" s="8">
        <v>1160</v>
      </c>
      <c r="X58" s="71">
        <v>360</v>
      </c>
      <c r="Y58" s="8">
        <v>155751.62</v>
      </c>
      <c r="Z58" s="8">
        <v>24920.26</v>
      </c>
      <c r="AA58" s="8">
        <v>182191.88</v>
      </c>
      <c r="AB58" s="7" t="s">
        <v>123</v>
      </c>
      <c r="AC58" s="62" t="s">
        <v>3611</v>
      </c>
      <c r="AD58" s="67">
        <v>182191.88</v>
      </c>
      <c r="AE58" s="67">
        <f t="shared" si="0"/>
        <v>0</v>
      </c>
    </row>
    <row r="59" spans="1:31">
      <c r="A59" s="5">
        <v>57040</v>
      </c>
      <c r="B59" s="42" t="s">
        <v>3247</v>
      </c>
      <c r="C59" s="6">
        <v>42286</v>
      </c>
      <c r="D59" s="6">
        <v>42286</v>
      </c>
      <c r="E59" s="5" t="s">
        <v>30</v>
      </c>
      <c r="F59" s="6">
        <v>42283</v>
      </c>
      <c r="G59" s="5" t="s">
        <v>31</v>
      </c>
      <c r="H59" s="5">
        <v>57040</v>
      </c>
      <c r="I59" s="5" t="s">
        <v>2046</v>
      </c>
      <c r="J59" s="5" t="s">
        <v>110</v>
      </c>
      <c r="K59" s="5">
        <v>2016</v>
      </c>
      <c r="L59" s="7" t="s">
        <v>3202</v>
      </c>
      <c r="M59" s="5" t="s">
        <v>3248</v>
      </c>
      <c r="N59" s="5" t="s">
        <v>120</v>
      </c>
      <c r="O59" s="5" t="s">
        <v>3249</v>
      </c>
      <c r="P59" s="8" t="s">
        <v>3250</v>
      </c>
      <c r="Q59" s="5"/>
      <c r="R59" s="5"/>
      <c r="S59" s="5"/>
      <c r="T59" s="5"/>
      <c r="U59" s="8">
        <v>150440.57999999999</v>
      </c>
      <c r="V59" s="8">
        <v>5311.04</v>
      </c>
      <c r="W59" s="8">
        <v>1160</v>
      </c>
      <c r="X59" s="71">
        <v>360</v>
      </c>
      <c r="Y59" s="8">
        <v>155751.62</v>
      </c>
      <c r="Z59" s="8">
        <v>24920.26</v>
      </c>
      <c r="AA59" s="8">
        <v>182191.88</v>
      </c>
      <c r="AB59" s="7" t="s">
        <v>123</v>
      </c>
      <c r="AC59" s="62" t="s">
        <v>3612</v>
      </c>
      <c r="AD59" s="67">
        <v>182191.88</v>
      </c>
      <c r="AE59" s="67">
        <f t="shared" si="0"/>
        <v>0</v>
      </c>
    </row>
    <row r="60" spans="1:31">
      <c r="A60" s="5">
        <v>57040</v>
      </c>
      <c r="B60" s="42" t="s">
        <v>3239</v>
      </c>
      <c r="C60" s="6">
        <v>42286</v>
      </c>
      <c r="D60" s="6">
        <v>42286</v>
      </c>
      <c r="E60" s="5" t="s">
        <v>30</v>
      </c>
      <c r="F60" s="6">
        <v>42283</v>
      </c>
      <c r="G60" s="5" t="s">
        <v>31</v>
      </c>
      <c r="H60" s="5">
        <v>57040</v>
      </c>
      <c r="I60" s="5" t="s">
        <v>2038</v>
      </c>
      <c r="J60" s="5" t="s">
        <v>110</v>
      </c>
      <c r="K60" s="5">
        <v>2016</v>
      </c>
      <c r="L60" s="7" t="s">
        <v>3202</v>
      </c>
      <c r="M60" s="5" t="s">
        <v>3240</v>
      </c>
      <c r="N60" s="5" t="s">
        <v>120</v>
      </c>
      <c r="O60" s="5" t="s">
        <v>3241</v>
      </c>
      <c r="P60" s="8" t="s">
        <v>3242</v>
      </c>
      <c r="Q60" s="5"/>
      <c r="R60" s="5"/>
      <c r="S60" s="5"/>
      <c r="T60" s="5"/>
      <c r="U60" s="8">
        <v>142681.96</v>
      </c>
      <c r="V60" s="8">
        <v>5311.04</v>
      </c>
      <c r="W60" s="8">
        <v>1160</v>
      </c>
      <c r="X60" s="71">
        <v>360</v>
      </c>
      <c r="Y60" s="8">
        <v>147993</v>
      </c>
      <c r="Z60" s="8">
        <v>23678.880000000001</v>
      </c>
      <c r="AA60" s="8">
        <v>173191.88</v>
      </c>
      <c r="AB60" s="7" t="s">
        <v>116</v>
      </c>
      <c r="AC60" s="62" t="s">
        <v>3613</v>
      </c>
      <c r="AD60" s="67">
        <v>173191.88</v>
      </c>
      <c r="AE60" s="67">
        <f t="shared" si="0"/>
        <v>0</v>
      </c>
    </row>
    <row r="61" spans="1:31">
      <c r="A61" s="5">
        <v>57040</v>
      </c>
      <c r="B61" s="42" t="s">
        <v>3397</v>
      </c>
      <c r="C61" s="6">
        <v>42301</v>
      </c>
      <c r="D61" s="6">
        <v>42301</v>
      </c>
      <c r="E61" s="5" t="s">
        <v>30</v>
      </c>
      <c r="F61" s="6">
        <v>42298</v>
      </c>
      <c r="G61" s="5" t="s">
        <v>31</v>
      </c>
      <c r="H61" s="5">
        <v>57040</v>
      </c>
      <c r="I61" s="5" t="s">
        <v>2046</v>
      </c>
      <c r="J61" s="5" t="s">
        <v>110</v>
      </c>
      <c r="K61" s="5">
        <v>2016</v>
      </c>
      <c r="L61" s="7" t="s">
        <v>3353</v>
      </c>
      <c r="M61" s="5" t="s">
        <v>3398</v>
      </c>
      <c r="N61" s="5" t="s">
        <v>113</v>
      </c>
      <c r="O61" s="5" t="s">
        <v>3399</v>
      </c>
      <c r="P61" s="8" t="s">
        <v>3400</v>
      </c>
      <c r="Q61" s="5"/>
      <c r="R61" s="5"/>
      <c r="S61" s="5"/>
      <c r="T61" s="5"/>
      <c r="U61" s="8">
        <v>150440.57999999999</v>
      </c>
      <c r="V61" s="8">
        <v>5311.04</v>
      </c>
      <c r="W61" s="8">
        <v>1160</v>
      </c>
      <c r="X61" s="71">
        <v>360</v>
      </c>
      <c r="Y61" s="8">
        <v>155751.62</v>
      </c>
      <c r="Z61" s="8">
        <v>24920.26</v>
      </c>
      <c r="AA61" s="8">
        <v>182191.88</v>
      </c>
      <c r="AB61" s="7" t="s">
        <v>123</v>
      </c>
      <c r="AC61" s="62" t="s">
        <v>3614</v>
      </c>
      <c r="AD61" s="67">
        <v>182371.88</v>
      </c>
      <c r="AE61" s="67">
        <f t="shared" si="0"/>
        <v>-180</v>
      </c>
    </row>
    <row r="62" spans="1:31">
      <c r="A62" s="5">
        <v>57040</v>
      </c>
      <c r="B62" s="42" t="s">
        <v>3201</v>
      </c>
      <c r="C62" s="6">
        <v>42286</v>
      </c>
      <c r="D62" s="6">
        <v>42286</v>
      </c>
      <c r="E62" s="5" t="s">
        <v>30</v>
      </c>
      <c r="F62" s="6">
        <v>42283</v>
      </c>
      <c r="G62" s="5" t="s">
        <v>31</v>
      </c>
      <c r="H62" s="5">
        <v>57040</v>
      </c>
      <c r="I62" s="5" t="s">
        <v>2046</v>
      </c>
      <c r="J62" s="5" t="s">
        <v>110</v>
      </c>
      <c r="K62" s="5">
        <v>2016</v>
      </c>
      <c r="L62" s="7" t="s">
        <v>3202</v>
      </c>
      <c r="M62" s="5" t="s">
        <v>3203</v>
      </c>
      <c r="N62" s="5" t="s">
        <v>120</v>
      </c>
      <c r="O62" s="5" t="s">
        <v>3204</v>
      </c>
      <c r="P62" s="8" t="s">
        <v>3205</v>
      </c>
      <c r="Q62" s="5"/>
      <c r="R62" s="5"/>
      <c r="S62" s="5"/>
      <c r="T62" s="5"/>
      <c r="U62" s="8">
        <v>150440.57999999999</v>
      </c>
      <c r="V62" s="8">
        <v>5311.04</v>
      </c>
      <c r="W62" s="8">
        <v>1160</v>
      </c>
      <c r="X62" s="71">
        <v>360</v>
      </c>
      <c r="Y62" s="8">
        <v>155751.62</v>
      </c>
      <c r="Z62" s="8">
        <v>24920.26</v>
      </c>
      <c r="AA62" s="8">
        <v>182191.88</v>
      </c>
      <c r="AB62" s="7" t="s">
        <v>123</v>
      </c>
      <c r="AC62" s="62" t="s">
        <v>3615</v>
      </c>
      <c r="AD62" s="67">
        <v>182191.88</v>
      </c>
      <c r="AE62" s="67">
        <f t="shared" si="0"/>
        <v>0</v>
      </c>
    </row>
    <row r="63" spans="1:31">
      <c r="A63" s="5">
        <v>57040</v>
      </c>
      <c r="B63" s="42" t="s">
        <v>3235</v>
      </c>
      <c r="C63" s="6">
        <v>42286</v>
      </c>
      <c r="D63" s="6">
        <v>42286</v>
      </c>
      <c r="E63" s="5" t="s">
        <v>30</v>
      </c>
      <c r="F63" s="6">
        <v>42283</v>
      </c>
      <c r="G63" s="5" t="s">
        <v>31</v>
      </c>
      <c r="H63" s="5">
        <v>57040</v>
      </c>
      <c r="I63" s="5" t="s">
        <v>2038</v>
      </c>
      <c r="J63" s="5" t="s">
        <v>110</v>
      </c>
      <c r="K63" s="5">
        <v>2016</v>
      </c>
      <c r="L63" s="7" t="s">
        <v>3202</v>
      </c>
      <c r="M63" s="5" t="s">
        <v>3236</v>
      </c>
      <c r="N63" s="5" t="s">
        <v>113</v>
      </c>
      <c r="O63" s="5" t="s">
        <v>3237</v>
      </c>
      <c r="P63" s="8" t="s">
        <v>3238</v>
      </c>
      <c r="Q63" s="5"/>
      <c r="R63" s="5"/>
      <c r="S63" s="5"/>
      <c r="T63" s="5"/>
      <c r="U63" s="8">
        <v>142681.96</v>
      </c>
      <c r="V63" s="8">
        <v>5311.04</v>
      </c>
      <c r="W63" s="8">
        <v>1160</v>
      </c>
      <c r="X63" s="71">
        <v>360</v>
      </c>
      <c r="Y63" s="8">
        <v>147993</v>
      </c>
      <c r="Z63" s="8">
        <v>23678.880000000001</v>
      </c>
      <c r="AA63" s="8">
        <v>173191.88</v>
      </c>
      <c r="AB63" s="7" t="s">
        <v>116</v>
      </c>
      <c r="AC63" s="62" t="s">
        <v>3616</v>
      </c>
      <c r="AD63" s="67">
        <v>173191.88</v>
      </c>
      <c r="AE63" s="67">
        <f t="shared" si="0"/>
        <v>0</v>
      </c>
    </row>
    <row r="64" spans="1:31">
      <c r="A64" s="5">
        <v>57040</v>
      </c>
      <c r="B64" s="42" t="s">
        <v>3227</v>
      </c>
      <c r="C64" s="6">
        <v>42286</v>
      </c>
      <c r="D64" s="6">
        <v>42286</v>
      </c>
      <c r="E64" s="5" t="s">
        <v>30</v>
      </c>
      <c r="F64" s="6">
        <v>42283</v>
      </c>
      <c r="G64" s="5" t="s">
        <v>31</v>
      </c>
      <c r="H64" s="5">
        <v>57040</v>
      </c>
      <c r="I64" s="5" t="s">
        <v>41</v>
      </c>
      <c r="J64" s="5" t="s">
        <v>33</v>
      </c>
      <c r="K64" s="5">
        <v>2015</v>
      </c>
      <c r="L64" s="7" t="s">
        <v>3202</v>
      </c>
      <c r="M64" s="5" t="s">
        <v>3228</v>
      </c>
      <c r="N64" s="5" t="s">
        <v>126</v>
      </c>
      <c r="O64" s="5" t="s">
        <v>3229</v>
      </c>
      <c r="P64" s="8" t="s">
        <v>3230</v>
      </c>
      <c r="Q64" s="5"/>
      <c r="R64" s="5"/>
      <c r="S64" s="5"/>
      <c r="T64" s="5"/>
      <c r="U64" s="8">
        <v>310580.21999999997</v>
      </c>
      <c r="V64" s="8">
        <v>5311.04</v>
      </c>
      <c r="W64" s="8">
        <v>2900</v>
      </c>
      <c r="X64" s="71">
        <v>360</v>
      </c>
      <c r="Y64" s="8">
        <v>315891.25999999995</v>
      </c>
      <c r="Z64" s="8">
        <v>50542.6</v>
      </c>
      <c r="AA64" s="8">
        <v>369693.85999999993</v>
      </c>
      <c r="AB64" s="7" t="s">
        <v>39</v>
      </c>
      <c r="AC64" s="62" t="s">
        <v>3617</v>
      </c>
      <c r="AD64" s="67">
        <v>369693.86</v>
      </c>
      <c r="AE64" s="67">
        <f t="shared" si="0"/>
        <v>0</v>
      </c>
    </row>
    <row r="65" spans="1:32">
      <c r="A65" s="5">
        <v>57040</v>
      </c>
      <c r="B65" s="42" t="s">
        <v>3218</v>
      </c>
      <c r="C65" s="6">
        <v>42286</v>
      </c>
      <c r="D65" s="6">
        <v>42286</v>
      </c>
      <c r="E65" s="5" t="s">
        <v>30</v>
      </c>
      <c r="F65" s="6">
        <v>42283</v>
      </c>
      <c r="G65" s="5" t="s">
        <v>31</v>
      </c>
      <c r="H65" s="5">
        <v>57040</v>
      </c>
      <c r="I65" s="5" t="s">
        <v>32</v>
      </c>
      <c r="J65" s="5" t="s">
        <v>33</v>
      </c>
      <c r="K65" s="5">
        <v>2015</v>
      </c>
      <c r="L65" s="7" t="s">
        <v>3202</v>
      </c>
      <c r="M65" s="5" t="s">
        <v>3219</v>
      </c>
      <c r="N65" s="5" t="s">
        <v>1303</v>
      </c>
      <c r="O65" s="5" t="s">
        <v>3220</v>
      </c>
      <c r="P65" s="8" t="s">
        <v>3221</v>
      </c>
      <c r="Q65" s="5"/>
      <c r="R65" s="5"/>
      <c r="S65" s="5"/>
      <c r="T65" s="5"/>
      <c r="U65" s="8">
        <v>256733.68</v>
      </c>
      <c r="V65" s="8">
        <v>5311.04</v>
      </c>
      <c r="W65" s="8">
        <v>2900</v>
      </c>
      <c r="X65" s="71">
        <v>360</v>
      </c>
      <c r="Y65" s="8">
        <v>262044.72</v>
      </c>
      <c r="Z65" s="8">
        <v>41927.160000000003</v>
      </c>
      <c r="AA65" s="8">
        <v>307231.88</v>
      </c>
      <c r="AB65" s="7" t="s">
        <v>39</v>
      </c>
      <c r="AC65" s="62" t="s">
        <v>3618</v>
      </c>
      <c r="AD65" s="67">
        <v>307231.88</v>
      </c>
      <c r="AE65" s="67">
        <f t="shared" si="0"/>
        <v>0</v>
      </c>
    </row>
    <row r="66" spans="1:32">
      <c r="A66" s="5">
        <v>57040</v>
      </c>
      <c r="B66" s="42" t="s">
        <v>3222</v>
      </c>
      <c r="C66" s="6">
        <v>42286</v>
      </c>
      <c r="D66" s="6">
        <v>42286</v>
      </c>
      <c r="E66" s="5" t="s">
        <v>30</v>
      </c>
      <c r="F66" s="6">
        <v>42283</v>
      </c>
      <c r="G66" s="5" t="s">
        <v>31</v>
      </c>
      <c r="H66" s="5">
        <v>57040</v>
      </c>
      <c r="I66" s="5" t="s">
        <v>32</v>
      </c>
      <c r="J66" s="5" t="s">
        <v>33</v>
      </c>
      <c r="K66" s="5">
        <v>2015</v>
      </c>
      <c r="L66" s="7" t="s">
        <v>3202</v>
      </c>
      <c r="M66" s="5" t="s">
        <v>3223</v>
      </c>
      <c r="N66" s="5" t="s">
        <v>3224</v>
      </c>
      <c r="O66" s="5" t="s">
        <v>3225</v>
      </c>
      <c r="P66" s="8" t="s">
        <v>3226</v>
      </c>
      <c r="Q66" s="5"/>
      <c r="R66" s="5"/>
      <c r="S66" s="5"/>
      <c r="T66" s="5"/>
      <c r="U66" s="8">
        <v>256733.68</v>
      </c>
      <c r="V66" s="8">
        <v>5311.04</v>
      </c>
      <c r="W66" s="8">
        <v>2900</v>
      </c>
      <c r="X66" s="71">
        <v>360</v>
      </c>
      <c r="Y66" s="8">
        <v>262044.72</v>
      </c>
      <c r="Z66" s="8">
        <v>41927.160000000003</v>
      </c>
      <c r="AA66" s="8">
        <v>307231.88</v>
      </c>
      <c r="AB66" s="7" t="s">
        <v>39</v>
      </c>
      <c r="AC66" s="62" t="s">
        <v>3647</v>
      </c>
      <c r="AD66" s="67">
        <v>307231.88</v>
      </c>
      <c r="AE66" s="67">
        <f t="shared" si="0"/>
        <v>0</v>
      </c>
    </row>
    <row r="67" spans="1:32">
      <c r="A67" s="5">
        <v>57040</v>
      </c>
      <c r="B67" s="42" t="s">
        <v>3231</v>
      </c>
      <c r="C67" s="6">
        <v>42286</v>
      </c>
      <c r="D67" s="6">
        <v>42286</v>
      </c>
      <c r="E67" s="5" t="s">
        <v>30</v>
      </c>
      <c r="F67" s="6">
        <v>42283</v>
      </c>
      <c r="G67" s="5" t="s">
        <v>31</v>
      </c>
      <c r="H67" s="5">
        <v>57040</v>
      </c>
      <c r="I67" s="5" t="s">
        <v>47</v>
      </c>
      <c r="J67" s="5" t="s">
        <v>48</v>
      </c>
      <c r="K67" s="5">
        <v>2015</v>
      </c>
      <c r="L67" s="7" t="s">
        <v>3202</v>
      </c>
      <c r="M67" s="5" t="s">
        <v>3232</v>
      </c>
      <c r="N67" s="5" t="s">
        <v>140</v>
      </c>
      <c r="O67" s="5" t="s">
        <v>3233</v>
      </c>
      <c r="P67" s="8" t="s">
        <v>3234</v>
      </c>
      <c r="Q67" s="5"/>
      <c r="R67" s="5"/>
      <c r="S67" s="5"/>
      <c r="T67" s="5"/>
      <c r="U67" s="8">
        <v>310697.98</v>
      </c>
      <c r="V67" s="8">
        <v>5311.04</v>
      </c>
      <c r="W67" s="8">
        <v>2320</v>
      </c>
      <c r="X67" s="71">
        <v>360</v>
      </c>
      <c r="Y67" s="8">
        <v>316009.01999999996</v>
      </c>
      <c r="Z67" s="8">
        <v>50561.440000000002</v>
      </c>
      <c r="AA67" s="8">
        <v>369250.45999999996</v>
      </c>
      <c r="AB67" s="7" t="s">
        <v>53</v>
      </c>
      <c r="AC67" s="62" t="s">
        <v>3619</v>
      </c>
      <c r="AD67" s="67">
        <v>369250.46</v>
      </c>
      <c r="AE67" s="67">
        <f t="shared" si="0"/>
        <v>0</v>
      </c>
    </row>
    <row r="68" spans="1:32">
      <c r="A68" s="5">
        <v>57040</v>
      </c>
      <c r="B68" s="42" t="s">
        <v>3405</v>
      </c>
      <c r="C68" s="6">
        <v>42301</v>
      </c>
      <c r="D68" s="6">
        <v>42301</v>
      </c>
      <c r="E68" s="5" t="s">
        <v>30</v>
      </c>
      <c r="F68" s="6">
        <v>42298</v>
      </c>
      <c r="G68" s="5" t="s">
        <v>31</v>
      </c>
      <c r="H68" s="5">
        <v>57040</v>
      </c>
      <c r="I68" s="5" t="s">
        <v>47</v>
      </c>
      <c r="J68" s="5" t="s">
        <v>48</v>
      </c>
      <c r="K68" s="5">
        <v>2015</v>
      </c>
      <c r="L68" s="7" t="s">
        <v>3353</v>
      </c>
      <c r="M68" s="5" t="s">
        <v>3406</v>
      </c>
      <c r="N68" s="5" t="s">
        <v>140</v>
      </c>
      <c r="O68" s="5" t="s">
        <v>3407</v>
      </c>
      <c r="P68" s="8" t="s">
        <v>3408</v>
      </c>
      <c r="Q68" s="5"/>
      <c r="R68" s="5"/>
      <c r="S68" s="5"/>
      <c r="T68" s="5"/>
      <c r="U68" s="8">
        <v>310697.98</v>
      </c>
      <c r="V68" s="8">
        <v>5311.04</v>
      </c>
      <c r="W68" s="8">
        <v>2320</v>
      </c>
      <c r="X68" s="71">
        <v>360</v>
      </c>
      <c r="Y68" s="8">
        <v>316009.01999999996</v>
      </c>
      <c r="Z68" s="8">
        <v>50561.440000000002</v>
      </c>
      <c r="AA68" s="8">
        <v>369250.45999999996</v>
      </c>
      <c r="AB68" s="7" t="s">
        <v>53</v>
      </c>
      <c r="AC68" s="62" t="s">
        <v>3639</v>
      </c>
      <c r="AD68" s="67">
        <v>369250.46</v>
      </c>
      <c r="AE68" s="67">
        <f t="shared" si="0"/>
        <v>0</v>
      </c>
      <c r="AF68" s="62" t="s">
        <v>3549</v>
      </c>
    </row>
    <row r="69" spans="1:32">
      <c r="A69" s="5">
        <v>57040</v>
      </c>
      <c r="B69" s="9" t="s">
        <v>3486</v>
      </c>
      <c r="C69" s="6">
        <v>42307</v>
      </c>
      <c r="D69" s="6">
        <v>42307</v>
      </c>
      <c r="E69" s="5" t="s">
        <v>30</v>
      </c>
      <c r="F69" s="6">
        <v>42298</v>
      </c>
      <c r="G69" s="5" t="s">
        <v>31</v>
      </c>
      <c r="H69" s="5">
        <v>57040</v>
      </c>
      <c r="I69" s="5" t="s">
        <v>47</v>
      </c>
      <c r="J69" s="5" t="s">
        <v>48</v>
      </c>
      <c r="K69" s="5">
        <v>2015</v>
      </c>
      <c r="L69" s="7" t="s">
        <v>3353</v>
      </c>
      <c r="M69" s="5" t="s">
        <v>3487</v>
      </c>
      <c r="N69" s="5" t="s">
        <v>140</v>
      </c>
      <c r="O69" s="5" t="s">
        <v>3488</v>
      </c>
      <c r="P69" s="8"/>
      <c r="Q69" s="5"/>
      <c r="R69" s="5"/>
      <c r="S69" s="5"/>
      <c r="T69" s="5"/>
      <c r="U69" s="8">
        <v>310697.98</v>
      </c>
      <c r="V69" s="8">
        <v>5311.04</v>
      </c>
      <c r="W69" s="8">
        <v>2320</v>
      </c>
      <c r="X69" s="71">
        <v>360</v>
      </c>
      <c r="Y69" s="8">
        <v>316009.01999999996</v>
      </c>
      <c r="Z69" s="8">
        <v>50561.440000000002</v>
      </c>
      <c r="AA69" s="8">
        <v>369250.45999999996</v>
      </c>
      <c r="AB69" s="7" t="s">
        <v>53</v>
      </c>
      <c r="AC69" s="62" t="s">
        <v>3638</v>
      </c>
      <c r="AD69" s="67">
        <v>369250.26</v>
      </c>
      <c r="AE69" s="67">
        <f t="shared" si="0"/>
        <v>0.19999999995343387</v>
      </c>
      <c r="AF69" s="62" t="s">
        <v>1586</v>
      </c>
    </row>
    <row r="70" spans="1:32">
      <c r="A70" s="5">
        <v>57040</v>
      </c>
      <c r="B70" s="42" t="s">
        <v>3401</v>
      </c>
      <c r="C70" s="6">
        <v>42301</v>
      </c>
      <c r="D70" s="6">
        <v>42301</v>
      </c>
      <c r="E70" s="5" t="s">
        <v>30</v>
      </c>
      <c r="F70" s="6">
        <v>42298</v>
      </c>
      <c r="G70" s="5" t="s">
        <v>31</v>
      </c>
      <c r="H70" s="5">
        <v>57040</v>
      </c>
      <c r="I70" s="5" t="s">
        <v>47</v>
      </c>
      <c r="J70" s="5" t="s">
        <v>48</v>
      </c>
      <c r="K70" s="5">
        <v>2015</v>
      </c>
      <c r="L70" s="7" t="s">
        <v>3353</v>
      </c>
      <c r="M70" s="5" t="s">
        <v>3402</v>
      </c>
      <c r="N70" s="5" t="s">
        <v>140</v>
      </c>
      <c r="O70" s="5" t="s">
        <v>3403</v>
      </c>
      <c r="P70" s="8" t="s">
        <v>3404</v>
      </c>
      <c r="Q70" s="5"/>
      <c r="R70" s="5"/>
      <c r="S70" s="5"/>
      <c r="T70" s="5"/>
      <c r="U70" s="8">
        <v>310697.98</v>
      </c>
      <c r="V70" s="8">
        <v>5311.04</v>
      </c>
      <c r="W70" s="8">
        <v>2320</v>
      </c>
      <c r="X70" s="71">
        <v>360</v>
      </c>
      <c r="Y70" s="8">
        <v>316009.01999999996</v>
      </c>
      <c r="Z70" s="8">
        <v>50561.440000000002</v>
      </c>
      <c r="AA70" s="8">
        <v>369250.45999999996</v>
      </c>
      <c r="AB70" s="7" t="s">
        <v>53</v>
      </c>
      <c r="AC70" s="62" t="s">
        <v>3637</v>
      </c>
      <c r="AD70" s="67">
        <v>369250.46</v>
      </c>
      <c r="AE70" s="67">
        <f t="shared" si="0"/>
        <v>0</v>
      </c>
      <c r="AF70" s="62" t="s">
        <v>3549</v>
      </c>
    </row>
    <row r="71" spans="1:32">
      <c r="A71" s="5">
        <v>57040</v>
      </c>
      <c r="B71" s="9" t="s">
        <v>3483</v>
      </c>
      <c r="C71" s="6">
        <v>42307</v>
      </c>
      <c r="D71" s="6">
        <v>42307</v>
      </c>
      <c r="E71" s="5" t="s">
        <v>30</v>
      </c>
      <c r="F71" s="6">
        <v>42298</v>
      </c>
      <c r="G71" s="5" t="s">
        <v>31</v>
      </c>
      <c r="H71" s="5">
        <v>57040</v>
      </c>
      <c r="I71" s="5" t="s">
        <v>47</v>
      </c>
      <c r="J71" s="5" t="s">
        <v>48</v>
      </c>
      <c r="K71" s="5">
        <v>2015</v>
      </c>
      <c r="L71" s="7" t="s">
        <v>3353</v>
      </c>
      <c r="M71" s="5" t="s">
        <v>3484</v>
      </c>
      <c r="N71" s="5" t="s">
        <v>140</v>
      </c>
      <c r="O71" s="5" t="s">
        <v>3485</v>
      </c>
      <c r="P71" s="8"/>
      <c r="Q71" s="5"/>
      <c r="R71" s="5"/>
      <c r="S71" s="5"/>
      <c r="T71" s="5"/>
      <c r="U71" s="8">
        <v>310697.98</v>
      </c>
      <c r="V71" s="8">
        <v>5311.04</v>
      </c>
      <c r="W71" s="8">
        <v>2320</v>
      </c>
      <c r="X71" s="71">
        <v>360</v>
      </c>
      <c r="Y71" s="8">
        <v>316009.01999999996</v>
      </c>
      <c r="Z71" s="8">
        <v>50561.440000000002</v>
      </c>
      <c r="AA71" s="8">
        <v>369250.45999999996</v>
      </c>
      <c r="AB71" s="7" t="s">
        <v>53</v>
      </c>
      <c r="AC71" s="62" t="s">
        <v>3636</v>
      </c>
      <c r="AD71" s="67">
        <v>369250.46</v>
      </c>
      <c r="AE71" s="67">
        <f t="shared" si="0"/>
        <v>0</v>
      </c>
      <c r="AF71" s="62" t="s">
        <v>3549</v>
      </c>
    </row>
    <row r="72" spans="1:32">
      <c r="A72" s="5">
        <v>57040</v>
      </c>
      <c r="B72" s="42" t="s">
        <v>3316</v>
      </c>
      <c r="C72" s="6">
        <v>42297</v>
      </c>
      <c r="D72" s="6">
        <v>42297</v>
      </c>
      <c r="E72" s="5" t="s">
        <v>30</v>
      </c>
      <c r="F72" s="6">
        <v>42292</v>
      </c>
      <c r="G72" s="5" t="s">
        <v>31</v>
      </c>
      <c r="H72" s="5">
        <v>57040</v>
      </c>
      <c r="I72" s="5" t="s">
        <v>2551</v>
      </c>
      <c r="J72" s="5" t="s">
        <v>131</v>
      </c>
      <c r="K72" s="5">
        <v>2016</v>
      </c>
      <c r="L72" s="7" t="s">
        <v>3312</v>
      </c>
      <c r="M72" s="5" t="s">
        <v>3317</v>
      </c>
      <c r="N72" s="5" t="s">
        <v>2553</v>
      </c>
      <c r="O72" s="5" t="s">
        <v>3318</v>
      </c>
      <c r="P72" s="8" t="s">
        <v>3319</v>
      </c>
      <c r="Q72" s="5"/>
      <c r="R72" s="5"/>
      <c r="S72" s="5"/>
      <c r="T72" s="5"/>
      <c r="U72" s="8">
        <v>142759.54999999999</v>
      </c>
      <c r="V72" s="8">
        <v>5311.04</v>
      </c>
      <c r="W72" s="8">
        <v>1160</v>
      </c>
      <c r="X72" s="71">
        <v>360</v>
      </c>
      <c r="Y72" s="8">
        <v>148070.59</v>
      </c>
      <c r="Z72" s="8">
        <v>23691.29</v>
      </c>
      <c r="AA72" s="8">
        <v>173281.88</v>
      </c>
      <c r="AB72" s="7" t="s">
        <v>2388</v>
      </c>
      <c r="AC72" s="88" t="s">
        <v>3620</v>
      </c>
      <c r="AD72" s="67">
        <v>173281.88</v>
      </c>
      <c r="AE72" s="67">
        <f t="shared" si="0"/>
        <v>0</v>
      </c>
    </row>
    <row r="73" spans="1:32">
      <c r="A73" s="5">
        <v>57040</v>
      </c>
      <c r="B73" s="42" t="s">
        <v>3311</v>
      </c>
      <c r="C73" s="6">
        <v>42297</v>
      </c>
      <c r="D73" s="6">
        <v>42297</v>
      </c>
      <c r="E73" s="5" t="s">
        <v>30</v>
      </c>
      <c r="F73" s="6">
        <v>42292</v>
      </c>
      <c r="G73" s="5" t="s">
        <v>31</v>
      </c>
      <c r="H73" s="5">
        <v>57040</v>
      </c>
      <c r="I73" s="5" t="s">
        <v>2529</v>
      </c>
      <c r="J73" s="5" t="s">
        <v>131</v>
      </c>
      <c r="K73" s="5">
        <v>2016</v>
      </c>
      <c r="L73" s="7" t="s">
        <v>3312</v>
      </c>
      <c r="M73" s="5" t="s">
        <v>3313</v>
      </c>
      <c r="N73" s="5" t="s">
        <v>2532</v>
      </c>
      <c r="O73" s="5" t="s">
        <v>3314</v>
      </c>
      <c r="P73" s="8" t="s">
        <v>3315</v>
      </c>
      <c r="Q73" s="5"/>
      <c r="R73" s="5"/>
      <c r="S73" s="5"/>
      <c r="T73" s="5"/>
      <c r="U73" s="8">
        <v>159906.1</v>
      </c>
      <c r="V73" s="8">
        <v>5311.04</v>
      </c>
      <c r="W73" s="8">
        <v>1160</v>
      </c>
      <c r="X73" s="71">
        <v>360</v>
      </c>
      <c r="Y73" s="8">
        <v>165217.14000000001</v>
      </c>
      <c r="Z73" s="8">
        <v>26434.74</v>
      </c>
      <c r="AA73" s="8">
        <v>193171.88</v>
      </c>
      <c r="AB73" s="7" t="s">
        <v>2394</v>
      </c>
      <c r="AC73" s="62" t="s">
        <v>3621</v>
      </c>
      <c r="AD73" s="67">
        <v>193171.88</v>
      </c>
      <c r="AE73" s="67">
        <f t="shared" si="0"/>
        <v>0</v>
      </c>
    </row>
    <row r="74" spans="1:32">
      <c r="A74" s="5">
        <v>57040</v>
      </c>
      <c r="B74" s="42" t="s">
        <v>3339</v>
      </c>
      <c r="C74" s="6">
        <v>42299</v>
      </c>
      <c r="D74" s="6">
        <v>42299</v>
      </c>
      <c r="E74" s="5" t="s">
        <v>30</v>
      </c>
      <c r="F74" s="6">
        <v>42296</v>
      </c>
      <c r="G74" s="5" t="s">
        <v>31</v>
      </c>
      <c r="H74" s="5">
        <v>57040</v>
      </c>
      <c r="I74" s="5" t="s">
        <v>2551</v>
      </c>
      <c r="J74" s="5" t="s">
        <v>131</v>
      </c>
      <c r="K74" s="5">
        <v>2016</v>
      </c>
      <c r="L74" s="7" t="s">
        <v>3331</v>
      </c>
      <c r="M74" s="5" t="s">
        <v>3340</v>
      </c>
      <c r="N74" s="5" t="s">
        <v>2553</v>
      </c>
      <c r="O74" s="5" t="s">
        <v>3341</v>
      </c>
      <c r="P74" s="8" t="s">
        <v>3342</v>
      </c>
      <c r="Q74" s="5"/>
      <c r="R74" s="5"/>
      <c r="S74" s="5"/>
      <c r="T74" s="5"/>
      <c r="U74" s="8">
        <v>142759.54999999999</v>
      </c>
      <c r="V74" s="8">
        <v>5311.04</v>
      </c>
      <c r="W74" s="8">
        <v>1160</v>
      </c>
      <c r="X74" s="71">
        <v>360</v>
      </c>
      <c r="Y74" s="8">
        <v>148070.59</v>
      </c>
      <c r="Z74" s="8">
        <v>23691.29</v>
      </c>
      <c r="AA74" s="8">
        <v>173281.88</v>
      </c>
      <c r="AB74" s="7" t="s">
        <v>2556</v>
      </c>
      <c r="AC74" s="62" t="s">
        <v>3622</v>
      </c>
      <c r="AD74" s="67">
        <v>173281.88</v>
      </c>
      <c r="AE74" s="67">
        <f t="shared" si="0"/>
        <v>0</v>
      </c>
    </row>
    <row r="75" spans="1:32">
      <c r="A75" s="5">
        <v>57040</v>
      </c>
      <c r="B75" s="42" t="s">
        <v>3361</v>
      </c>
      <c r="C75" s="6">
        <v>42301</v>
      </c>
      <c r="D75" s="6">
        <v>42301</v>
      </c>
      <c r="E75" s="5" t="s">
        <v>30</v>
      </c>
      <c r="F75" s="6">
        <v>42296</v>
      </c>
      <c r="G75" s="5" t="s">
        <v>31</v>
      </c>
      <c r="H75" s="5">
        <v>57040</v>
      </c>
      <c r="I75" s="5" t="s">
        <v>2529</v>
      </c>
      <c r="J75" s="5" t="s">
        <v>131</v>
      </c>
      <c r="K75" s="5">
        <v>2016</v>
      </c>
      <c r="L75" s="7" t="s">
        <v>3331</v>
      </c>
      <c r="M75" s="5" t="s">
        <v>3362</v>
      </c>
      <c r="N75" s="5" t="s">
        <v>2553</v>
      </c>
      <c r="O75" s="5" t="s">
        <v>3363</v>
      </c>
      <c r="P75" s="8" t="s">
        <v>3364</v>
      </c>
      <c r="Q75" s="5"/>
      <c r="R75" s="5"/>
      <c r="S75" s="5"/>
      <c r="T75" s="5"/>
      <c r="U75" s="8">
        <v>159906.1</v>
      </c>
      <c r="V75" s="8">
        <v>5311.04</v>
      </c>
      <c r="W75" s="8">
        <v>1160</v>
      </c>
      <c r="X75" s="71">
        <v>360</v>
      </c>
      <c r="Y75" s="8">
        <v>165217.14000000001</v>
      </c>
      <c r="Z75" s="8">
        <v>26434.74</v>
      </c>
      <c r="AA75" s="8">
        <v>193171.88</v>
      </c>
      <c r="AB75" s="7" t="s">
        <v>137</v>
      </c>
      <c r="AC75" s="62" t="s">
        <v>3623</v>
      </c>
      <c r="AD75" s="67">
        <v>193171.88</v>
      </c>
      <c r="AE75" s="67">
        <f t="shared" ref="AE75:AE87" si="1">+AA75-AD75</f>
        <v>0</v>
      </c>
    </row>
    <row r="76" spans="1:32">
      <c r="A76" s="5">
        <v>57040</v>
      </c>
      <c r="B76" s="42" t="s">
        <v>3357</v>
      </c>
      <c r="C76" s="6">
        <v>42301</v>
      </c>
      <c r="D76" s="6">
        <v>42301</v>
      </c>
      <c r="E76" s="5" t="s">
        <v>30</v>
      </c>
      <c r="F76" s="6">
        <v>42296</v>
      </c>
      <c r="G76" s="5" t="s">
        <v>31</v>
      </c>
      <c r="H76" s="5">
        <v>57040</v>
      </c>
      <c r="I76" s="5" t="s">
        <v>2529</v>
      </c>
      <c r="J76" s="5" t="s">
        <v>131</v>
      </c>
      <c r="K76" s="5">
        <v>2016</v>
      </c>
      <c r="L76" s="7" t="s">
        <v>3331</v>
      </c>
      <c r="M76" s="5" t="s">
        <v>3358</v>
      </c>
      <c r="N76" s="5" t="s">
        <v>2532</v>
      </c>
      <c r="O76" s="5" t="s">
        <v>3359</v>
      </c>
      <c r="P76" s="8" t="s">
        <v>3360</v>
      </c>
      <c r="Q76" s="5"/>
      <c r="R76" s="5"/>
      <c r="S76" s="5"/>
      <c r="T76" s="5"/>
      <c r="U76" s="8">
        <v>159906.1</v>
      </c>
      <c r="V76" s="8">
        <v>5311.04</v>
      </c>
      <c r="W76" s="8">
        <v>1160</v>
      </c>
      <c r="X76" s="71">
        <v>360</v>
      </c>
      <c r="Y76" s="8">
        <v>165217.14000000001</v>
      </c>
      <c r="Z76" s="8">
        <v>26434.74</v>
      </c>
      <c r="AA76" s="8">
        <v>193171.88</v>
      </c>
      <c r="AB76" s="7" t="s">
        <v>137</v>
      </c>
      <c r="AC76" s="62" t="s">
        <v>3635</v>
      </c>
      <c r="AD76" s="67">
        <v>193171.88</v>
      </c>
      <c r="AE76" s="67">
        <f t="shared" si="1"/>
        <v>0</v>
      </c>
      <c r="AF76" s="62" t="s">
        <v>3549</v>
      </c>
    </row>
    <row r="77" spans="1:32">
      <c r="A77" s="5">
        <v>57040</v>
      </c>
      <c r="B77" s="42" t="s">
        <v>3335</v>
      </c>
      <c r="C77" s="6">
        <v>42299</v>
      </c>
      <c r="D77" s="6">
        <v>42299</v>
      </c>
      <c r="E77" s="5" t="s">
        <v>30</v>
      </c>
      <c r="F77" s="6">
        <v>42296</v>
      </c>
      <c r="G77" s="5" t="s">
        <v>31</v>
      </c>
      <c r="H77" s="5">
        <v>57040</v>
      </c>
      <c r="I77" s="5" t="s">
        <v>2545</v>
      </c>
      <c r="J77" s="5" t="s">
        <v>131</v>
      </c>
      <c r="K77" s="5">
        <v>2016</v>
      </c>
      <c r="L77" s="7" t="s">
        <v>3331</v>
      </c>
      <c r="M77" s="5" t="s">
        <v>3336</v>
      </c>
      <c r="N77" s="5" t="s">
        <v>2532</v>
      </c>
      <c r="O77" s="5" t="s">
        <v>3337</v>
      </c>
      <c r="P77" s="8" t="s">
        <v>3338</v>
      </c>
      <c r="Q77" s="5"/>
      <c r="R77" s="5"/>
      <c r="S77" s="5"/>
      <c r="T77" s="5"/>
      <c r="U77" s="8">
        <v>165259.54999999999</v>
      </c>
      <c r="V77" s="8">
        <v>5311.04</v>
      </c>
      <c r="W77" s="8">
        <v>1160</v>
      </c>
      <c r="X77" s="71">
        <v>360</v>
      </c>
      <c r="Y77" s="8">
        <v>170570.59</v>
      </c>
      <c r="Z77" s="8">
        <v>27291.29</v>
      </c>
      <c r="AA77" s="8">
        <v>199381.88</v>
      </c>
      <c r="AB77" s="7" t="s">
        <v>164</v>
      </c>
      <c r="AC77" s="62" t="s">
        <v>3624</v>
      </c>
      <c r="AD77" s="67">
        <v>199381.88</v>
      </c>
      <c r="AE77" s="67">
        <f t="shared" si="1"/>
        <v>0</v>
      </c>
    </row>
    <row r="78" spans="1:32">
      <c r="A78" s="5">
        <v>57040</v>
      </c>
      <c r="B78" s="42" t="s">
        <v>3330</v>
      </c>
      <c r="C78" s="6">
        <v>42299</v>
      </c>
      <c r="D78" s="6">
        <v>42299</v>
      </c>
      <c r="E78" s="5" t="s">
        <v>30</v>
      </c>
      <c r="F78" s="6">
        <v>42296</v>
      </c>
      <c r="G78" s="5" t="s">
        <v>31</v>
      </c>
      <c r="H78" s="5">
        <v>57040</v>
      </c>
      <c r="I78" s="5" t="s">
        <v>2545</v>
      </c>
      <c r="J78" s="5" t="s">
        <v>131</v>
      </c>
      <c r="K78" s="5">
        <v>2016</v>
      </c>
      <c r="L78" s="7" t="s">
        <v>3331</v>
      </c>
      <c r="M78" s="5" t="s">
        <v>3332</v>
      </c>
      <c r="N78" s="5" t="s">
        <v>2768</v>
      </c>
      <c r="O78" s="5" t="s">
        <v>3333</v>
      </c>
      <c r="P78" s="8" t="s">
        <v>3334</v>
      </c>
      <c r="Q78" s="5"/>
      <c r="R78" s="5"/>
      <c r="S78" s="5"/>
      <c r="T78" s="5"/>
      <c r="U78" s="8">
        <v>165259.54999999999</v>
      </c>
      <c r="V78" s="8">
        <v>5311.04</v>
      </c>
      <c r="W78" s="8">
        <v>1160</v>
      </c>
      <c r="X78" s="71">
        <v>360</v>
      </c>
      <c r="Y78" s="8">
        <v>170570.59</v>
      </c>
      <c r="Z78" s="8">
        <v>27291.29</v>
      </c>
      <c r="AA78" s="8">
        <v>199381.88</v>
      </c>
      <c r="AB78" s="7" t="s">
        <v>164</v>
      </c>
      <c r="AC78" s="62" t="s">
        <v>3625</v>
      </c>
      <c r="AD78" s="67">
        <v>199381.88</v>
      </c>
      <c r="AE78" s="67">
        <f t="shared" si="1"/>
        <v>0</v>
      </c>
    </row>
    <row r="79" spans="1:32">
      <c r="A79" s="5">
        <v>57040</v>
      </c>
      <c r="B79" s="42" t="s">
        <v>3365</v>
      </c>
      <c r="C79" s="6">
        <v>42301</v>
      </c>
      <c r="D79" s="6">
        <v>42301</v>
      </c>
      <c r="E79" s="5" t="s">
        <v>30</v>
      </c>
      <c r="F79" s="6">
        <v>42296</v>
      </c>
      <c r="G79" s="5" t="s">
        <v>31</v>
      </c>
      <c r="H79" s="5">
        <v>57040</v>
      </c>
      <c r="I79" s="5" t="s">
        <v>2096</v>
      </c>
      <c r="J79" s="5" t="s">
        <v>60</v>
      </c>
      <c r="K79" s="5">
        <v>2016</v>
      </c>
      <c r="L79" s="7" t="s">
        <v>3344</v>
      </c>
      <c r="M79" s="5" t="s">
        <v>3366</v>
      </c>
      <c r="N79" s="5" t="s">
        <v>2099</v>
      </c>
      <c r="O79" s="5" t="s">
        <v>3367</v>
      </c>
      <c r="P79" s="8" t="s">
        <v>3368</v>
      </c>
      <c r="Q79" s="5"/>
      <c r="R79" s="5"/>
      <c r="S79" s="5"/>
      <c r="T79" s="5"/>
      <c r="U79" s="8">
        <v>188051.78</v>
      </c>
      <c r="V79" s="8">
        <v>5311.04</v>
      </c>
      <c r="W79" s="8">
        <v>2320</v>
      </c>
      <c r="X79" s="71">
        <v>360</v>
      </c>
      <c r="Y79" s="8">
        <v>193362.82</v>
      </c>
      <c r="Z79" s="8">
        <v>30938.05</v>
      </c>
      <c r="AA79" s="8">
        <v>226980.87</v>
      </c>
      <c r="AB79" s="7" t="s">
        <v>2101</v>
      </c>
      <c r="AC79" s="62" t="s">
        <v>3626</v>
      </c>
      <c r="AD79" s="67">
        <v>226982.87</v>
      </c>
      <c r="AE79" s="67">
        <f t="shared" si="1"/>
        <v>-2</v>
      </c>
    </row>
    <row r="80" spans="1:32">
      <c r="A80" s="5">
        <v>57040</v>
      </c>
      <c r="B80" s="42" t="s">
        <v>3343</v>
      </c>
      <c r="C80" s="6">
        <v>42299</v>
      </c>
      <c r="D80" s="6">
        <v>42299</v>
      </c>
      <c r="E80" s="5" t="s">
        <v>30</v>
      </c>
      <c r="F80" s="6">
        <v>42296</v>
      </c>
      <c r="G80" s="5" t="s">
        <v>31</v>
      </c>
      <c r="H80" s="5">
        <v>57040</v>
      </c>
      <c r="I80" s="5" t="s">
        <v>2069</v>
      </c>
      <c r="J80" s="5" t="s">
        <v>60</v>
      </c>
      <c r="K80" s="5">
        <v>2016</v>
      </c>
      <c r="L80" s="7" t="s">
        <v>3344</v>
      </c>
      <c r="M80" s="5" t="s">
        <v>3345</v>
      </c>
      <c r="N80" s="5" t="s">
        <v>2104</v>
      </c>
      <c r="O80" s="5" t="s">
        <v>3346</v>
      </c>
      <c r="P80" s="8" t="s">
        <v>3347</v>
      </c>
      <c r="Q80" s="5"/>
      <c r="R80" s="5"/>
      <c r="S80" s="5"/>
      <c r="T80" s="5"/>
      <c r="U80" s="8">
        <v>236194.68</v>
      </c>
      <c r="V80" s="8">
        <v>5311.04</v>
      </c>
      <c r="W80" s="8">
        <v>2320</v>
      </c>
      <c r="X80" s="71">
        <v>360</v>
      </c>
      <c r="Y80" s="8">
        <v>241505.72</v>
      </c>
      <c r="Z80" s="8">
        <v>38640.92</v>
      </c>
      <c r="AA80" s="8">
        <v>282826.64</v>
      </c>
      <c r="AB80" s="7" t="s">
        <v>66</v>
      </c>
      <c r="AC80" s="62" t="s">
        <v>3627</v>
      </c>
      <c r="AD80" s="67">
        <v>282828.64</v>
      </c>
      <c r="AE80" s="67">
        <f t="shared" si="1"/>
        <v>-2</v>
      </c>
    </row>
    <row r="81" spans="1:32">
      <c r="A81" s="5">
        <v>57040</v>
      </c>
      <c r="B81" s="42" t="s">
        <v>3369</v>
      </c>
      <c r="C81" s="6">
        <v>42301</v>
      </c>
      <c r="D81" s="6">
        <v>42301</v>
      </c>
      <c r="E81" s="5" t="s">
        <v>30</v>
      </c>
      <c r="F81" s="6">
        <v>42296</v>
      </c>
      <c r="G81" s="5" t="s">
        <v>31</v>
      </c>
      <c r="H81" s="5">
        <v>57040</v>
      </c>
      <c r="I81" s="5" t="s">
        <v>2069</v>
      </c>
      <c r="J81" s="5" t="s">
        <v>60</v>
      </c>
      <c r="K81" s="5">
        <v>2016</v>
      </c>
      <c r="L81" s="7" t="s">
        <v>3344</v>
      </c>
      <c r="M81" s="5" t="s">
        <v>3370</v>
      </c>
      <c r="N81" s="5" t="s">
        <v>2072</v>
      </c>
      <c r="O81" s="5" t="s">
        <v>3371</v>
      </c>
      <c r="P81" s="8" t="s">
        <v>3372</v>
      </c>
      <c r="Q81" s="5"/>
      <c r="R81" s="5"/>
      <c r="S81" s="5"/>
      <c r="T81" s="5"/>
      <c r="U81" s="8">
        <v>236194.68</v>
      </c>
      <c r="V81" s="8">
        <v>5311.04</v>
      </c>
      <c r="W81" s="8">
        <v>2320</v>
      </c>
      <c r="X81" s="71">
        <v>360</v>
      </c>
      <c r="Y81" s="8">
        <v>241505.72</v>
      </c>
      <c r="Z81" s="8">
        <v>38640.92</v>
      </c>
      <c r="AA81" s="8">
        <v>282826.64</v>
      </c>
      <c r="AB81" s="7" t="s">
        <v>66</v>
      </c>
      <c r="AC81" s="62" t="s">
        <v>3628</v>
      </c>
      <c r="AD81" s="67">
        <v>282828.64</v>
      </c>
      <c r="AE81" s="67">
        <f t="shared" si="1"/>
        <v>-2</v>
      </c>
    </row>
    <row r="82" spans="1:32">
      <c r="A82" s="5">
        <v>57040</v>
      </c>
      <c r="B82" s="42" t="s">
        <v>3348</v>
      </c>
      <c r="C82" s="6">
        <v>42299</v>
      </c>
      <c r="D82" s="6">
        <v>42299</v>
      </c>
      <c r="E82" s="5" t="s">
        <v>30</v>
      </c>
      <c r="F82" s="6">
        <v>42296</v>
      </c>
      <c r="G82" s="5" t="s">
        <v>31</v>
      </c>
      <c r="H82" s="5">
        <v>57040</v>
      </c>
      <c r="I82" s="5" t="s">
        <v>2069</v>
      </c>
      <c r="J82" s="5" t="s">
        <v>60</v>
      </c>
      <c r="K82" s="5">
        <v>2016</v>
      </c>
      <c r="L82" s="7" t="s">
        <v>3344</v>
      </c>
      <c r="M82" s="5" t="s">
        <v>3349</v>
      </c>
      <c r="N82" s="5" t="s">
        <v>2072</v>
      </c>
      <c r="O82" s="5" t="s">
        <v>3350</v>
      </c>
      <c r="P82" s="8" t="s">
        <v>3351</v>
      </c>
      <c r="Q82" s="5"/>
      <c r="R82" s="5"/>
      <c r="S82" s="5"/>
      <c r="T82" s="5"/>
      <c r="U82" s="8">
        <v>236194.68</v>
      </c>
      <c r="V82" s="8">
        <v>5311.04</v>
      </c>
      <c r="W82" s="8">
        <v>2320</v>
      </c>
      <c r="X82" s="71">
        <v>360</v>
      </c>
      <c r="Y82" s="8">
        <v>241505.72</v>
      </c>
      <c r="Z82" s="8">
        <v>38640.92</v>
      </c>
      <c r="AA82" s="8">
        <v>282826.64</v>
      </c>
      <c r="AB82" s="7" t="s">
        <v>66</v>
      </c>
      <c r="AC82" s="62" t="s">
        <v>3629</v>
      </c>
      <c r="AD82" s="67">
        <v>282828.64</v>
      </c>
      <c r="AE82" s="67">
        <f t="shared" si="1"/>
        <v>-2</v>
      </c>
    </row>
    <row r="83" spans="1:32">
      <c r="A83" s="34">
        <v>57040</v>
      </c>
      <c r="B83" s="9" t="s">
        <v>3272</v>
      </c>
      <c r="C83" s="35">
        <v>42292</v>
      </c>
      <c r="D83" s="35">
        <v>42292</v>
      </c>
      <c r="E83" s="34" t="s">
        <v>30</v>
      </c>
      <c r="F83" s="35">
        <v>42286</v>
      </c>
      <c r="G83" s="34" t="s">
        <v>31</v>
      </c>
      <c r="H83" s="34">
        <v>57040</v>
      </c>
      <c r="I83" s="34" t="s">
        <v>2069</v>
      </c>
      <c r="J83" s="34" t="s">
        <v>60</v>
      </c>
      <c r="K83" s="34">
        <v>2016</v>
      </c>
      <c r="L83" s="36" t="s">
        <v>3273</v>
      </c>
      <c r="M83" s="34" t="s">
        <v>3274</v>
      </c>
      <c r="N83" s="34" t="s">
        <v>2104</v>
      </c>
      <c r="O83" s="34" t="s">
        <v>3275</v>
      </c>
      <c r="P83" s="8" t="s">
        <v>3276</v>
      </c>
      <c r="Q83" s="34"/>
      <c r="R83" s="34"/>
      <c r="S83" s="34"/>
      <c r="T83" s="34"/>
      <c r="U83" s="37">
        <v>236194.68</v>
      </c>
      <c r="V83" s="37">
        <v>5311.04</v>
      </c>
      <c r="W83" s="37">
        <v>2320</v>
      </c>
      <c r="X83" s="92">
        <v>360</v>
      </c>
      <c r="Y83" s="37">
        <v>241505.72</v>
      </c>
      <c r="Z83" s="37">
        <v>38640.92</v>
      </c>
      <c r="AA83" s="37">
        <v>282826.64</v>
      </c>
      <c r="AB83" s="7" t="s">
        <v>66</v>
      </c>
      <c r="AC83" s="62" t="s">
        <v>3630</v>
      </c>
      <c r="AD83" s="67">
        <v>282828.64</v>
      </c>
      <c r="AE83" s="67">
        <f t="shared" si="1"/>
        <v>-2</v>
      </c>
    </row>
    <row r="84" spans="1:32">
      <c r="A84" s="5">
        <v>57040</v>
      </c>
      <c r="B84" s="42" t="s">
        <v>3426</v>
      </c>
      <c r="C84" s="6">
        <v>42303</v>
      </c>
      <c r="D84" s="6">
        <v>42303</v>
      </c>
      <c r="E84" s="5" t="s">
        <v>30</v>
      </c>
      <c r="F84" s="6">
        <v>42293</v>
      </c>
      <c r="G84" s="5" t="s">
        <v>186</v>
      </c>
      <c r="H84" s="5">
        <v>57040</v>
      </c>
      <c r="I84" s="5" t="s">
        <v>631</v>
      </c>
      <c r="J84" s="5" t="s">
        <v>110</v>
      </c>
      <c r="K84" s="5">
        <v>2015</v>
      </c>
      <c r="L84" s="7" t="s">
        <v>3414</v>
      </c>
      <c r="M84" s="5" t="s">
        <v>3427</v>
      </c>
      <c r="N84" s="5" t="s">
        <v>792</v>
      </c>
      <c r="O84" s="5" t="s">
        <v>3428</v>
      </c>
      <c r="P84" s="8" t="s">
        <v>3429</v>
      </c>
      <c r="Q84" s="5"/>
      <c r="R84" s="5"/>
      <c r="S84" s="5"/>
      <c r="T84" s="5"/>
      <c r="U84" s="8">
        <v>163249.85</v>
      </c>
      <c r="V84" s="8">
        <v>5302.66</v>
      </c>
      <c r="W84" s="8">
        <v>1160</v>
      </c>
      <c r="X84" s="71">
        <v>360</v>
      </c>
      <c r="Y84" s="8">
        <v>168552.51</v>
      </c>
      <c r="Z84" s="8">
        <v>26968.400000000001</v>
      </c>
      <c r="AA84" s="8">
        <v>197040.91</v>
      </c>
      <c r="AB84" s="7" t="s">
        <v>123</v>
      </c>
      <c r="AC84" s="62" t="s">
        <v>3631</v>
      </c>
      <c r="AD84" s="67">
        <v>195520.91</v>
      </c>
      <c r="AE84" s="67">
        <f t="shared" si="1"/>
        <v>1520</v>
      </c>
    </row>
    <row r="85" spans="1:32">
      <c r="A85" s="5">
        <v>57040</v>
      </c>
      <c r="B85" s="42" t="s">
        <v>3413</v>
      </c>
      <c r="C85" s="6">
        <v>42303</v>
      </c>
      <c r="D85" s="6">
        <v>42303</v>
      </c>
      <c r="E85" s="5" t="s">
        <v>30</v>
      </c>
      <c r="F85" s="6">
        <v>42293</v>
      </c>
      <c r="G85" s="5" t="s">
        <v>186</v>
      </c>
      <c r="H85" s="5">
        <v>57040</v>
      </c>
      <c r="I85" s="5" t="s">
        <v>631</v>
      </c>
      <c r="J85" s="5" t="s">
        <v>110</v>
      </c>
      <c r="K85" s="5">
        <v>2015</v>
      </c>
      <c r="L85" s="7" t="s">
        <v>3414</v>
      </c>
      <c r="M85" s="5" t="s">
        <v>3415</v>
      </c>
      <c r="N85" s="5" t="s">
        <v>534</v>
      </c>
      <c r="O85" s="5" t="s">
        <v>3416</v>
      </c>
      <c r="P85" s="8" t="s">
        <v>3417</v>
      </c>
      <c r="Q85" s="5"/>
      <c r="R85" s="5"/>
      <c r="S85" s="5"/>
      <c r="T85" s="5"/>
      <c r="U85" s="8">
        <v>163249.85</v>
      </c>
      <c r="V85" s="8">
        <v>5302.66</v>
      </c>
      <c r="W85" s="8">
        <v>1160</v>
      </c>
      <c r="X85" s="71">
        <v>360</v>
      </c>
      <c r="Y85" s="8">
        <v>168552.51</v>
      </c>
      <c r="Z85" s="8">
        <v>26968.400000000001</v>
      </c>
      <c r="AA85" s="8">
        <v>197040.91</v>
      </c>
      <c r="AB85" s="7" t="s">
        <v>123</v>
      </c>
      <c r="AC85" s="62" t="s">
        <v>3632</v>
      </c>
      <c r="AD85" s="67">
        <v>195520.91</v>
      </c>
      <c r="AE85" s="67">
        <f t="shared" si="1"/>
        <v>1520</v>
      </c>
    </row>
    <row r="86" spans="1:32">
      <c r="A86" s="5">
        <v>57040</v>
      </c>
      <c r="B86" s="42" t="s">
        <v>3418</v>
      </c>
      <c r="C86" s="6">
        <v>42303</v>
      </c>
      <c r="D86" s="6">
        <v>42303</v>
      </c>
      <c r="E86" s="5" t="s">
        <v>30</v>
      </c>
      <c r="F86" s="6">
        <v>42293</v>
      </c>
      <c r="G86" s="5" t="s">
        <v>186</v>
      </c>
      <c r="H86" s="5">
        <v>57040</v>
      </c>
      <c r="I86" s="5" t="s">
        <v>631</v>
      </c>
      <c r="J86" s="5" t="s">
        <v>110</v>
      </c>
      <c r="K86" s="5">
        <v>2015</v>
      </c>
      <c r="L86" s="7" t="s">
        <v>3414</v>
      </c>
      <c r="M86" s="5" t="s">
        <v>3419</v>
      </c>
      <c r="N86" s="5" t="s">
        <v>190</v>
      </c>
      <c r="O86" s="5" t="s">
        <v>3420</v>
      </c>
      <c r="P86" s="8" t="s">
        <v>3421</v>
      </c>
      <c r="Q86" s="5"/>
      <c r="R86" s="5"/>
      <c r="S86" s="5"/>
      <c r="T86" s="5"/>
      <c r="U86" s="8">
        <v>163249.85</v>
      </c>
      <c r="V86" s="8">
        <v>5302.66</v>
      </c>
      <c r="W86" s="8">
        <v>1160</v>
      </c>
      <c r="X86" s="71">
        <v>360</v>
      </c>
      <c r="Y86" s="8">
        <v>168552.51</v>
      </c>
      <c r="Z86" s="8">
        <v>26968.400000000001</v>
      </c>
      <c r="AA86" s="8">
        <v>197040.91</v>
      </c>
      <c r="AB86" s="7" t="s">
        <v>123</v>
      </c>
      <c r="AC86" s="62" t="s">
        <v>3633</v>
      </c>
      <c r="AD86" s="67">
        <v>195520.91</v>
      </c>
      <c r="AE86" s="67">
        <f t="shared" si="1"/>
        <v>1520</v>
      </c>
    </row>
    <row r="87" spans="1:32">
      <c r="A87" s="5">
        <v>57040</v>
      </c>
      <c r="B87" s="42" t="s">
        <v>3422</v>
      </c>
      <c r="C87" s="6">
        <v>42303</v>
      </c>
      <c r="D87" s="6">
        <v>42303</v>
      </c>
      <c r="E87" s="5" t="s">
        <v>30</v>
      </c>
      <c r="F87" s="6">
        <v>42293</v>
      </c>
      <c r="G87" s="5" t="s">
        <v>186</v>
      </c>
      <c r="H87" s="5">
        <v>57040</v>
      </c>
      <c r="I87" s="5" t="s">
        <v>631</v>
      </c>
      <c r="J87" s="5" t="s">
        <v>110</v>
      </c>
      <c r="K87" s="5">
        <v>2015</v>
      </c>
      <c r="L87" s="7" t="s">
        <v>3414</v>
      </c>
      <c r="M87" s="5" t="s">
        <v>3423</v>
      </c>
      <c r="N87" s="5" t="s">
        <v>529</v>
      </c>
      <c r="O87" s="5" t="s">
        <v>3424</v>
      </c>
      <c r="P87" s="8" t="s">
        <v>3425</v>
      </c>
      <c r="Q87" s="5"/>
      <c r="R87" s="5"/>
      <c r="S87" s="5"/>
      <c r="T87" s="5"/>
      <c r="U87" s="8">
        <v>163249.85</v>
      </c>
      <c r="V87" s="8">
        <v>5302.66</v>
      </c>
      <c r="W87" s="8">
        <v>1160</v>
      </c>
      <c r="X87" s="71">
        <v>360</v>
      </c>
      <c r="Y87" s="8">
        <v>168552.51</v>
      </c>
      <c r="Z87" s="8">
        <v>26968.400000000001</v>
      </c>
      <c r="AA87" s="8">
        <v>197040.91</v>
      </c>
      <c r="AB87" s="7" t="s">
        <v>123</v>
      </c>
      <c r="AC87" s="62" t="s">
        <v>3634</v>
      </c>
      <c r="AD87" s="67">
        <v>195520.91</v>
      </c>
      <c r="AE87" s="67">
        <f t="shared" si="1"/>
        <v>1520</v>
      </c>
      <c r="AF87" s="62" t="s">
        <v>3549</v>
      </c>
    </row>
    <row r="88" spans="1:3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7"/>
      <c r="Y88" s="10"/>
      <c r="Z88" s="10"/>
      <c r="AA88" s="10"/>
      <c r="AB88" s="10"/>
    </row>
    <row r="89" spans="1:3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7"/>
      <c r="Y89" s="10"/>
      <c r="Z89" s="10"/>
      <c r="AA89" s="10"/>
      <c r="AB89" s="10"/>
    </row>
    <row r="90" spans="1:3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7"/>
      <c r="Y90" s="10"/>
      <c r="Z90" s="10"/>
      <c r="AA90" s="10"/>
      <c r="AB90" s="10"/>
    </row>
    <row r="91" spans="1:3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7"/>
      <c r="Y91" s="10"/>
      <c r="Z91" s="10"/>
      <c r="AA91" s="10"/>
      <c r="AB91" s="10"/>
    </row>
    <row r="92" spans="1:3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7"/>
      <c r="Y92" s="10"/>
      <c r="Z92" s="10"/>
      <c r="AA92" s="10"/>
      <c r="AB92" s="10"/>
    </row>
    <row r="93" spans="1:3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7"/>
      <c r="Y93" s="10"/>
      <c r="Z93" s="10"/>
      <c r="AA93" s="10"/>
      <c r="AB93" s="10"/>
    </row>
    <row r="94" spans="1:3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7"/>
      <c r="Y94" s="10"/>
      <c r="Z94" s="10"/>
      <c r="AA94" s="10"/>
      <c r="AB94" s="10"/>
    </row>
    <row r="95" spans="1:3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7"/>
      <c r="Y95" s="10"/>
      <c r="Z95" s="10"/>
      <c r="AA95" s="10"/>
      <c r="AB95" s="10"/>
    </row>
    <row r="96" spans="1:32" ht="12" thickBot="1">
      <c r="A96" s="10"/>
      <c r="B96" s="10"/>
      <c r="C96" s="10"/>
      <c r="D96" s="10"/>
      <c r="E96" s="10"/>
      <c r="F96" s="10"/>
      <c r="G96" s="10"/>
      <c r="H96" s="10"/>
      <c r="I96" s="10"/>
      <c r="J96" s="106" t="s">
        <v>3753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"/>
      <c r="X96" s="77"/>
      <c r="Y96" s="10"/>
      <c r="Z96" s="10"/>
      <c r="AA96" s="10"/>
      <c r="AB96" s="10"/>
    </row>
    <row r="97" spans="1:28" ht="12" thickBot="1">
      <c r="A97" s="10"/>
      <c r="B97" s="10"/>
      <c r="C97" s="10"/>
      <c r="D97" s="10"/>
      <c r="E97" s="10"/>
      <c r="F97" s="10"/>
      <c r="G97" s="10"/>
      <c r="H97" s="10"/>
      <c r="I97" s="10"/>
      <c r="J97" s="103" t="s">
        <v>3735</v>
      </c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5"/>
      <c r="W97" s="10"/>
      <c r="X97" s="77"/>
      <c r="Y97" s="10"/>
      <c r="Z97" s="10"/>
      <c r="AA97" s="10"/>
      <c r="AB97" s="10"/>
    </row>
    <row r="98" spans="1:28" ht="12" thickBot="1">
      <c r="A98" s="10"/>
      <c r="B98" s="10"/>
      <c r="C98" s="10"/>
      <c r="D98" s="10"/>
      <c r="E98" s="10"/>
      <c r="F98" s="10"/>
      <c r="G98" s="10"/>
      <c r="H98" s="10"/>
      <c r="I98" s="10"/>
      <c r="J98" s="73" t="s">
        <v>3736</v>
      </c>
      <c r="K98" s="76"/>
      <c r="L98" s="74"/>
      <c r="M98" s="74"/>
      <c r="N98" s="74"/>
      <c r="O98" s="75" t="s">
        <v>3737</v>
      </c>
      <c r="P98" s="74"/>
      <c r="Q98" s="74"/>
      <c r="R98" s="74"/>
      <c r="S98" s="74"/>
      <c r="T98" s="74"/>
      <c r="U98" s="75" t="s">
        <v>3738</v>
      </c>
      <c r="V98" s="76" t="s">
        <v>3739</v>
      </c>
      <c r="W98" s="10"/>
      <c r="X98" s="77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5" t="s">
        <v>232</v>
      </c>
      <c r="K99" s="5">
        <v>2015</v>
      </c>
      <c r="L99" s="7" t="s">
        <v>3431</v>
      </c>
      <c r="M99" s="5" t="s">
        <v>3432</v>
      </c>
      <c r="N99" s="5" t="s">
        <v>2099</v>
      </c>
      <c r="O99" s="5" t="s">
        <v>3433</v>
      </c>
      <c r="P99" s="10"/>
      <c r="Q99" s="10"/>
      <c r="R99" s="10"/>
      <c r="S99" s="10"/>
      <c r="T99" s="10"/>
      <c r="U99" s="62" t="s">
        <v>3570</v>
      </c>
      <c r="V99" s="78">
        <v>-582</v>
      </c>
      <c r="W99" s="10"/>
      <c r="X99" s="67">
        <v>582</v>
      </c>
      <c r="Y99" s="77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77"/>
      <c r="W100" s="10"/>
      <c r="X100" s="77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5" t="s">
        <v>110</v>
      </c>
      <c r="K101" s="5" t="s">
        <v>3395</v>
      </c>
      <c r="L101" s="10"/>
      <c r="M101" s="10"/>
      <c r="N101" s="10"/>
      <c r="O101" s="5" t="s">
        <v>3395</v>
      </c>
      <c r="P101" s="10"/>
      <c r="Q101" s="10"/>
      <c r="R101" s="10"/>
      <c r="S101" s="10"/>
      <c r="T101" s="10"/>
      <c r="U101" s="62" t="s">
        <v>3606</v>
      </c>
      <c r="V101" s="67">
        <v>-180</v>
      </c>
      <c r="W101" s="10"/>
      <c r="X101" s="77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5" t="s">
        <v>110</v>
      </c>
      <c r="K102" s="5" t="s">
        <v>3355</v>
      </c>
      <c r="L102" s="10"/>
      <c r="M102" s="10"/>
      <c r="N102" s="10"/>
      <c r="O102" s="5" t="s">
        <v>3355</v>
      </c>
      <c r="P102" s="10"/>
      <c r="Q102" s="10"/>
      <c r="R102" s="10"/>
      <c r="S102" s="10"/>
      <c r="T102" s="10"/>
      <c r="U102" s="62" t="s">
        <v>3608</v>
      </c>
      <c r="V102" s="67">
        <v>-180</v>
      </c>
      <c r="W102" s="10"/>
      <c r="X102" s="77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5" t="s">
        <v>110</v>
      </c>
      <c r="K103" s="5" t="s">
        <v>3399</v>
      </c>
      <c r="L103" s="10"/>
      <c r="M103" s="10"/>
      <c r="N103" s="10"/>
      <c r="O103" s="5" t="s">
        <v>3399</v>
      </c>
      <c r="P103" s="10"/>
      <c r="Q103" s="10"/>
      <c r="R103" s="10"/>
      <c r="S103" s="10"/>
      <c r="T103" s="10"/>
      <c r="U103" s="62" t="s">
        <v>3614</v>
      </c>
      <c r="V103" s="67">
        <v>-180</v>
      </c>
      <c r="W103" s="10"/>
      <c r="X103" s="77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5" t="s">
        <v>110</v>
      </c>
      <c r="K104" s="5"/>
      <c r="L104" s="10"/>
      <c r="M104" s="10"/>
      <c r="N104" s="10"/>
      <c r="O104" s="5" t="s">
        <v>3175</v>
      </c>
      <c r="P104" s="10"/>
      <c r="Q104" s="10"/>
      <c r="R104" s="10"/>
      <c r="S104" s="10"/>
      <c r="T104" s="10"/>
      <c r="U104" s="62" t="s">
        <v>3576</v>
      </c>
      <c r="V104" s="67">
        <v>1519.9800000000105</v>
      </c>
      <c r="W104" s="10"/>
      <c r="X104" s="77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5" t="s">
        <v>110</v>
      </c>
      <c r="K105" s="5"/>
      <c r="L105" s="10"/>
      <c r="M105" s="10"/>
      <c r="N105" s="10"/>
      <c r="O105" s="5" t="s">
        <v>3473</v>
      </c>
      <c r="P105" s="10"/>
      <c r="Q105" s="10"/>
      <c r="R105" s="10"/>
      <c r="S105" s="10"/>
      <c r="T105" s="10"/>
      <c r="U105" s="62" t="s">
        <v>3578</v>
      </c>
      <c r="V105" s="67">
        <v>1519.9800000000105</v>
      </c>
      <c r="W105" s="10"/>
      <c r="X105" s="77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5" t="s">
        <v>110</v>
      </c>
      <c r="K106" s="5"/>
      <c r="L106" s="10"/>
      <c r="M106" s="10"/>
      <c r="N106" s="10"/>
      <c r="O106" s="5" t="s">
        <v>3479</v>
      </c>
      <c r="P106" s="10"/>
      <c r="Q106" s="10"/>
      <c r="R106" s="10"/>
      <c r="S106" s="10"/>
      <c r="T106" s="10"/>
      <c r="U106" s="62" t="s">
        <v>3641</v>
      </c>
      <c r="V106" s="67">
        <v>1519.9800000000105</v>
      </c>
      <c r="W106" s="10"/>
      <c r="X106" s="77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5" t="s">
        <v>110</v>
      </c>
      <c r="K107" s="10"/>
      <c r="L107" s="10"/>
      <c r="M107" s="10"/>
      <c r="N107" s="10"/>
      <c r="O107" s="5" t="s">
        <v>3465</v>
      </c>
      <c r="P107" s="10"/>
      <c r="Q107" s="10"/>
      <c r="R107" s="10"/>
      <c r="S107" s="10"/>
      <c r="T107" s="10"/>
      <c r="U107" s="62" t="s">
        <v>3577</v>
      </c>
      <c r="V107" s="67">
        <v>1519.9700000000012</v>
      </c>
      <c r="W107" s="10"/>
      <c r="X107" s="77"/>
      <c r="Y107" s="10"/>
      <c r="Z107" s="10"/>
      <c r="AA107" s="86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5" t="s">
        <v>110</v>
      </c>
      <c r="K108" s="10"/>
      <c r="L108" s="10"/>
      <c r="M108" s="10"/>
      <c r="N108" s="10"/>
      <c r="O108" s="5" t="s">
        <v>3461</v>
      </c>
      <c r="P108" s="10"/>
      <c r="Q108" s="10"/>
      <c r="R108" s="10"/>
      <c r="S108" s="10"/>
      <c r="T108" s="10"/>
      <c r="U108" s="62" t="s">
        <v>3579</v>
      </c>
      <c r="V108" s="67">
        <v>1519.9700000000012</v>
      </c>
      <c r="W108" s="10"/>
      <c r="X108" s="77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5" t="s">
        <v>110</v>
      </c>
      <c r="K109" s="10"/>
      <c r="L109" s="10"/>
      <c r="M109" s="10"/>
      <c r="N109" s="10"/>
      <c r="O109" s="5" t="s">
        <v>3469</v>
      </c>
      <c r="P109" s="10"/>
      <c r="Q109" s="10"/>
      <c r="R109" s="10"/>
      <c r="S109" s="10"/>
      <c r="T109" s="10"/>
      <c r="U109" s="62" t="s">
        <v>3580</v>
      </c>
      <c r="V109" s="67">
        <v>1519.9700000000012</v>
      </c>
      <c r="W109" s="10"/>
      <c r="X109" s="77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5" t="s">
        <v>110</v>
      </c>
      <c r="K110" s="10"/>
      <c r="L110" s="10"/>
      <c r="M110" s="10"/>
      <c r="N110" s="10"/>
      <c r="O110" s="5" t="s">
        <v>3412</v>
      </c>
      <c r="P110" s="10"/>
      <c r="Q110" s="10"/>
      <c r="R110" s="10"/>
      <c r="S110" s="10"/>
      <c r="T110" s="10"/>
      <c r="U110" s="62" t="s">
        <v>3581</v>
      </c>
      <c r="V110" s="67">
        <v>1519.9700000000012</v>
      </c>
      <c r="W110" s="10"/>
      <c r="X110" s="77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5" t="s">
        <v>110</v>
      </c>
      <c r="K111" s="10"/>
      <c r="L111" s="10"/>
      <c r="M111" s="10"/>
      <c r="N111" s="10"/>
      <c r="O111" s="5" t="s">
        <v>3428</v>
      </c>
      <c r="P111" s="10"/>
      <c r="Q111" s="10"/>
      <c r="R111" s="10"/>
      <c r="S111" s="10"/>
      <c r="T111" s="10"/>
      <c r="U111" s="62" t="s">
        <v>3631</v>
      </c>
      <c r="V111" s="67">
        <v>1520</v>
      </c>
      <c r="W111" s="10"/>
      <c r="X111" s="77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5" t="s">
        <v>110</v>
      </c>
      <c r="K112" s="10"/>
      <c r="L112" s="10"/>
      <c r="M112" s="10"/>
      <c r="N112" s="10"/>
      <c r="O112" s="5" t="s">
        <v>3416</v>
      </c>
      <c r="P112" s="10"/>
      <c r="Q112" s="10"/>
      <c r="R112" s="10"/>
      <c r="S112" s="10"/>
      <c r="T112" s="10"/>
      <c r="U112" s="62" t="s">
        <v>3632</v>
      </c>
      <c r="V112" s="67">
        <v>1520</v>
      </c>
      <c r="W112" s="10"/>
      <c r="X112" s="77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5" t="s">
        <v>110</v>
      </c>
      <c r="K113" s="10"/>
      <c r="L113" s="10"/>
      <c r="M113" s="10"/>
      <c r="N113" s="10"/>
      <c r="O113" s="5" t="s">
        <v>3420</v>
      </c>
      <c r="P113" s="10"/>
      <c r="Q113" s="10"/>
      <c r="R113" s="10"/>
      <c r="S113" s="10"/>
      <c r="T113" s="10"/>
      <c r="U113" s="62" t="s">
        <v>3633</v>
      </c>
      <c r="V113" s="67">
        <v>1520</v>
      </c>
      <c r="W113" s="10"/>
      <c r="X113" s="77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5" t="s">
        <v>110</v>
      </c>
      <c r="K114" s="5"/>
      <c r="L114" s="10"/>
      <c r="M114" s="10"/>
      <c r="N114" s="10"/>
      <c r="O114" s="5" t="s">
        <v>3424</v>
      </c>
      <c r="P114" s="10"/>
      <c r="Q114" s="10"/>
      <c r="R114" s="10"/>
      <c r="S114" s="10"/>
      <c r="T114" s="10"/>
      <c r="U114" s="62" t="s">
        <v>3634</v>
      </c>
      <c r="V114" s="67">
        <v>1520</v>
      </c>
      <c r="W114" s="10"/>
      <c r="X114" s="77"/>
      <c r="Y114" s="77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5"/>
      <c r="K115" s="5"/>
      <c r="L115" s="10"/>
      <c r="M115" s="10"/>
      <c r="N115" s="10"/>
      <c r="O115" s="5"/>
      <c r="P115" s="10"/>
      <c r="Q115" s="10"/>
      <c r="R115" s="10"/>
      <c r="S115" s="10"/>
      <c r="T115" s="10"/>
      <c r="V115" s="85">
        <f>+SUM(V101:V114)</f>
        <v>16179.820000000036</v>
      </c>
      <c r="W115" s="10"/>
      <c r="X115" s="77">
        <v>16179.82</v>
      </c>
      <c r="Y115" s="77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77"/>
      <c r="W116" s="10"/>
      <c r="X116" s="77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5" t="s">
        <v>178</v>
      </c>
      <c r="K117" s="10"/>
      <c r="L117" s="10"/>
      <c r="M117" s="10"/>
      <c r="N117" s="10"/>
      <c r="O117" s="34" t="s">
        <v>3309</v>
      </c>
      <c r="P117" s="10"/>
      <c r="Q117" s="10"/>
      <c r="R117" s="10"/>
      <c r="S117" s="10"/>
      <c r="T117" s="10"/>
      <c r="U117" s="62" t="s">
        <v>3588</v>
      </c>
      <c r="V117" s="77">
        <v>-2.0099999999511056</v>
      </c>
      <c r="W117" s="10"/>
      <c r="X117" s="77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5" t="s">
        <v>178</v>
      </c>
      <c r="K118" s="10"/>
      <c r="L118" s="10"/>
      <c r="M118" s="10"/>
      <c r="N118" s="10"/>
      <c r="O118" s="5" t="s">
        <v>3199</v>
      </c>
      <c r="P118" s="10"/>
      <c r="Q118" s="10"/>
      <c r="R118" s="10"/>
      <c r="S118" s="10"/>
      <c r="T118" s="10"/>
      <c r="U118" s="62" t="s">
        <v>3589</v>
      </c>
      <c r="V118" s="77">
        <v>-2.0099999999511056</v>
      </c>
      <c r="W118" s="10"/>
      <c r="X118" s="77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5" t="s">
        <v>178</v>
      </c>
      <c r="K119" s="10"/>
      <c r="L119" s="10"/>
      <c r="M119" s="10"/>
      <c r="N119" s="10"/>
      <c r="O119" s="5" t="s">
        <v>3391</v>
      </c>
      <c r="P119" s="10"/>
      <c r="Q119" s="10"/>
      <c r="R119" s="10"/>
      <c r="S119" s="10"/>
      <c r="T119" s="10"/>
      <c r="U119" s="62" t="s">
        <v>3590</v>
      </c>
      <c r="V119" s="77">
        <v>-2.0099999999511056</v>
      </c>
      <c r="W119" s="10"/>
      <c r="X119" s="77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5" t="s">
        <v>178</v>
      </c>
      <c r="K120" s="10"/>
      <c r="L120" s="10"/>
      <c r="M120" s="10"/>
      <c r="N120" s="10"/>
      <c r="O120" s="5" t="s">
        <v>3270</v>
      </c>
      <c r="P120" s="10"/>
      <c r="Q120" s="10"/>
      <c r="R120" s="10"/>
      <c r="S120" s="10"/>
      <c r="T120" s="10"/>
      <c r="U120" s="62" t="s">
        <v>3582</v>
      </c>
      <c r="V120" s="77">
        <v>-2</v>
      </c>
      <c r="W120" s="10"/>
      <c r="X120" s="77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34" t="s">
        <v>178</v>
      </c>
      <c r="K121" s="10"/>
      <c r="L121" s="10"/>
      <c r="M121" s="10"/>
      <c r="N121" s="10"/>
      <c r="O121" s="34" t="s">
        <v>3299</v>
      </c>
      <c r="P121" s="10"/>
      <c r="Q121" s="10"/>
      <c r="R121" s="10"/>
      <c r="S121" s="10"/>
      <c r="T121" s="10"/>
      <c r="U121" s="62" t="s">
        <v>3583</v>
      </c>
      <c r="V121" s="77">
        <v>-2</v>
      </c>
      <c r="W121" s="10"/>
      <c r="X121" s="77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5" t="s">
        <v>178</v>
      </c>
      <c r="K122" s="10"/>
      <c r="L122" s="10"/>
      <c r="M122" s="10"/>
      <c r="N122" s="10"/>
      <c r="O122" s="5" t="s">
        <v>3450</v>
      </c>
      <c r="P122" s="10"/>
      <c r="Q122" s="10"/>
      <c r="R122" s="10"/>
      <c r="S122" s="10"/>
      <c r="T122" s="10"/>
      <c r="U122" s="62" t="s">
        <v>3584</v>
      </c>
      <c r="V122" s="77">
        <v>-2</v>
      </c>
      <c r="W122" s="10"/>
      <c r="X122" s="77"/>
      <c r="Y122" s="77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5" t="s">
        <v>178</v>
      </c>
      <c r="K123" s="10"/>
      <c r="L123" s="10"/>
      <c r="M123" s="10"/>
      <c r="N123" s="10"/>
      <c r="O123" s="5" t="s">
        <v>3386</v>
      </c>
      <c r="P123" s="10"/>
      <c r="Q123" s="10"/>
      <c r="R123" s="10"/>
      <c r="S123" s="10"/>
      <c r="T123" s="10"/>
      <c r="U123" s="62" t="s">
        <v>3585</v>
      </c>
      <c r="V123" s="77">
        <v>-2</v>
      </c>
      <c r="W123" s="10"/>
      <c r="X123" s="77"/>
      <c r="Y123" s="77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5" t="s">
        <v>178</v>
      </c>
      <c r="K124" s="10"/>
      <c r="L124" s="10"/>
      <c r="M124" s="10"/>
      <c r="N124" s="10"/>
      <c r="O124" s="5" t="s">
        <v>3189</v>
      </c>
      <c r="P124" s="10"/>
      <c r="Q124" s="10"/>
      <c r="R124" s="10"/>
      <c r="S124" s="10"/>
      <c r="T124" s="10"/>
      <c r="U124" s="62" t="s">
        <v>3586</v>
      </c>
      <c r="V124" s="77">
        <v>-2</v>
      </c>
      <c r="W124" s="10"/>
      <c r="X124" s="77"/>
      <c r="Y124" s="77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5" t="s">
        <v>178</v>
      </c>
      <c r="K125" s="10"/>
      <c r="L125" s="10"/>
      <c r="M125" s="10"/>
      <c r="N125" s="10"/>
      <c r="O125" s="34" t="s">
        <v>3303</v>
      </c>
      <c r="P125" s="10"/>
      <c r="Q125" s="10"/>
      <c r="R125" s="10"/>
      <c r="S125" s="10"/>
      <c r="T125" s="10"/>
      <c r="U125" s="62" t="s">
        <v>3587</v>
      </c>
      <c r="V125" s="77">
        <v>-2</v>
      </c>
      <c r="W125" s="10"/>
      <c r="X125" s="77"/>
      <c r="Y125" s="77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5" t="s">
        <v>178</v>
      </c>
      <c r="K126" s="10"/>
      <c r="L126" s="10"/>
      <c r="M126" s="10"/>
      <c r="N126" s="10"/>
      <c r="O126" s="5" t="s">
        <v>3194</v>
      </c>
      <c r="P126" s="10"/>
      <c r="Q126" s="10"/>
      <c r="R126" s="10"/>
      <c r="S126" s="10"/>
      <c r="T126" s="10"/>
      <c r="U126" s="62" t="s">
        <v>3747</v>
      </c>
      <c r="V126" s="77">
        <v>-2</v>
      </c>
      <c r="W126" s="10"/>
      <c r="X126" s="77"/>
      <c r="Y126" s="77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5"/>
      <c r="K127" s="10"/>
      <c r="L127" s="10"/>
      <c r="M127" s="10"/>
      <c r="N127" s="10"/>
      <c r="O127" s="5"/>
      <c r="P127" s="10"/>
      <c r="Q127" s="10"/>
      <c r="R127" s="10"/>
      <c r="S127" s="10"/>
      <c r="T127" s="10"/>
      <c r="V127" s="78">
        <f>SUM(V117:V126)</f>
        <v>-20.029999999853317</v>
      </c>
      <c r="W127" s="10"/>
      <c r="X127" s="77">
        <v>20.03</v>
      </c>
      <c r="Y127" s="77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77"/>
      <c r="W128" s="10"/>
      <c r="X128" s="77"/>
      <c r="Y128" s="77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5" t="s">
        <v>86</v>
      </c>
      <c r="K129" s="10"/>
      <c r="L129" s="10"/>
      <c r="M129" s="10"/>
      <c r="N129" s="10"/>
      <c r="O129" s="5" t="s">
        <v>3438</v>
      </c>
      <c r="P129" s="10"/>
      <c r="Q129" s="10"/>
      <c r="R129" s="10"/>
      <c r="S129" s="10"/>
      <c r="T129" s="10"/>
      <c r="U129" s="62" t="s">
        <v>3598</v>
      </c>
      <c r="V129" s="67">
        <v>-2</v>
      </c>
      <c r="W129" s="10"/>
      <c r="X129" s="77"/>
      <c r="Y129" s="77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5" t="s">
        <v>86</v>
      </c>
      <c r="K130" s="10"/>
      <c r="L130" s="10"/>
      <c r="M130" s="10"/>
      <c r="N130" s="10"/>
      <c r="O130" s="5" t="s">
        <v>3444</v>
      </c>
      <c r="P130" s="10"/>
      <c r="Q130" s="10"/>
      <c r="R130" s="10"/>
      <c r="S130" s="10"/>
      <c r="T130" s="10"/>
      <c r="U130" s="62" t="s">
        <v>3640</v>
      </c>
      <c r="V130" s="67">
        <v>-2</v>
      </c>
      <c r="W130" s="10"/>
      <c r="X130" s="77"/>
      <c r="Y130" s="77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5"/>
      <c r="K131" s="10"/>
      <c r="L131" s="10"/>
      <c r="M131" s="10"/>
      <c r="N131" s="10"/>
      <c r="O131" s="5"/>
      <c r="P131" s="10"/>
      <c r="Q131" s="10"/>
      <c r="R131" s="10"/>
      <c r="S131" s="10"/>
      <c r="T131" s="10"/>
      <c r="V131" s="85">
        <v>-4</v>
      </c>
      <c r="W131" s="10"/>
      <c r="X131" s="77">
        <v>4</v>
      </c>
      <c r="Y131" s="77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77"/>
      <c r="W132" s="10"/>
      <c r="X132" s="77"/>
      <c r="Y132" s="77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5" t="s">
        <v>60</v>
      </c>
      <c r="K133" s="10"/>
      <c r="L133" s="10"/>
      <c r="M133" s="10"/>
      <c r="N133" s="10"/>
      <c r="O133" s="5" t="s">
        <v>3367</v>
      </c>
      <c r="P133" s="10"/>
      <c r="Q133" s="10"/>
      <c r="R133" s="10"/>
      <c r="S133" s="10"/>
      <c r="T133" s="10"/>
      <c r="U133" s="62" t="s">
        <v>3626</v>
      </c>
      <c r="V133" s="77">
        <v>-2</v>
      </c>
      <c r="W133" s="10"/>
      <c r="X133" s="77"/>
      <c r="Y133" s="77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5" t="s">
        <v>60</v>
      </c>
      <c r="K134" s="10"/>
      <c r="L134" s="10"/>
      <c r="M134" s="10"/>
      <c r="N134" s="10"/>
      <c r="O134" s="5" t="s">
        <v>3346</v>
      </c>
      <c r="P134" s="10"/>
      <c r="Q134" s="10"/>
      <c r="R134" s="10"/>
      <c r="S134" s="10"/>
      <c r="T134" s="10"/>
      <c r="U134" s="62" t="s">
        <v>3627</v>
      </c>
      <c r="V134" s="77">
        <v>-2</v>
      </c>
      <c r="W134" s="10"/>
      <c r="X134" s="77"/>
      <c r="Y134" s="77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5" t="s">
        <v>60</v>
      </c>
      <c r="K135" s="10"/>
      <c r="L135" s="10"/>
      <c r="M135" s="10"/>
      <c r="N135" s="10"/>
      <c r="O135" s="5" t="s">
        <v>3371</v>
      </c>
      <c r="P135" s="10"/>
      <c r="Q135" s="10"/>
      <c r="R135" s="10"/>
      <c r="S135" s="10"/>
      <c r="T135" s="10"/>
      <c r="U135" s="62" t="s">
        <v>3628</v>
      </c>
      <c r="V135" s="77">
        <v>-2</v>
      </c>
      <c r="W135" s="10"/>
      <c r="X135" s="77"/>
      <c r="Y135" s="77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5" t="s">
        <v>60</v>
      </c>
      <c r="K136" s="10"/>
      <c r="L136" s="10"/>
      <c r="M136" s="10"/>
      <c r="N136" s="10"/>
      <c r="O136" s="5" t="s">
        <v>3350</v>
      </c>
      <c r="P136" s="10"/>
      <c r="Q136" s="10"/>
      <c r="R136" s="10"/>
      <c r="S136" s="10"/>
      <c r="T136" s="10"/>
      <c r="U136" s="62" t="s">
        <v>3629</v>
      </c>
      <c r="V136" s="77">
        <v>-2</v>
      </c>
      <c r="W136" s="10"/>
      <c r="X136" s="77"/>
      <c r="Y136" s="77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34" t="s">
        <v>60</v>
      </c>
      <c r="K137" s="10"/>
      <c r="L137" s="10"/>
      <c r="M137" s="10"/>
      <c r="N137" s="10"/>
      <c r="O137" s="34" t="s">
        <v>3275</v>
      </c>
      <c r="P137" s="10"/>
      <c r="Q137" s="10"/>
      <c r="R137" s="10"/>
      <c r="S137" s="10"/>
      <c r="T137" s="10"/>
      <c r="U137" s="62" t="s">
        <v>3630</v>
      </c>
      <c r="V137" s="77">
        <v>-2</v>
      </c>
      <c r="W137" s="10"/>
      <c r="X137" s="77"/>
      <c r="Y137" s="77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34"/>
      <c r="K138" s="10"/>
      <c r="L138" s="10"/>
      <c r="M138" s="10"/>
      <c r="N138" s="10"/>
      <c r="O138" s="34"/>
      <c r="P138" s="10"/>
      <c r="Q138" s="10"/>
      <c r="R138" s="10"/>
      <c r="S138" s="10"/>
      <c r="T138" s="10"/>
      <c r="V138" s="78">
        <v>-10</v>
      </c>
      <c r="W138" s="10"/>
      <c r="X138" s="77">
        <v>10</v>
      </c>
      <c r="Y138" s="77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77"/>
      <c r="W139" s="10"/>
      <c r="X139" s="77"/>
      <c r="Y139" s="77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W140" s="10"/>
      <c r="X140" s="77"/>
      <c r="Y140" s="77"/>
      <c r="Z140" s="10"/>
      <c r="AA140" s="10"/>
      <c r="AB140" s="10"/>
    </row>
    <row r="141" spans="1:28" hidden="1">
      <c r="A141" s="10"/>
      <c r="B141" s="10"/>
      <c r="C141" s="10"/>
      <c r="D141" s="10"/>
      <c r="E141" s="10"/>
      <c r="F141" s="10"/>
      <c r="G141" s="10"/>
      <c r="H141" s="10"/>
      <c r="I141" s="10"/>
      <c r="O141" s="62" t="s">
        <v>3570</v>
      </c>
      <c r="U141" s="77">
        <v>582</v>
      </c>
      <c r="W141" s="10"/>
      <c r="X141" s="77"/>
      <c r="Y141" s="77"/>
      <c r="Z141" s="10"/>
      <c r="AA141" s="10"/>
      <c r="AB141" s="10"/>
    </row>
    <row r="142" spans="1:28" hidden="1">
      <c r="A142" s="10"/>
      <c r="B142" s="10"/>
      <c r="C142" s="10"/>
      <c r="D142" s="10"/>
      <c r="E142" s="10"/>
      <c r="F142" s="10"/>
      <c r="G142" s="10"/>
      <c r="H142" s="10"/>
      <c r="I142" s="10"/>
      <c r="O142" s="62" t="s">
        <v>3606</v>
      </c>
      <c r="U142" s="67">
        <v>180</v>
      </c>
      <c r="W142" s="10"/>
      <c r="X142" s="77"/>
      <c r="Y142" s="77"/>
      <c r="Z142" s="10"/>
      <c r="AA142" s="10"/>
      <c r="AB142" s="10"/>
    </row>
    <row r="143" spans="1:28" hidden="1">
      <c r="A143" s="10"/>
      <c r="B143" s="10"/>
      <c r="C143" s="10"/>
      <c r="D143" s="10"/>
      <c r="E143" s="10"/>
      <c r="F143" s="10"/>
      <c r="G143" s="10"/>
      <c r="H143" s="10"/>
      <c r="I143" s="10"/>
      <c r="O143" s="62" t="s">
        <v>3608</v>
      </c>
      <c r="U143" s="67">
        <v>180</v>
      </c>
      <c r="W143" s="10"/>
      <c r="X143" s="77"/>
      <c r="Y143" s="77"/>
      <c r="Z143" s="10"/>
      <c r="AA143" s="10"/>
      <c r="AB143" s="10"/>
    </row>
    <row r="144" spans="1:28" hidden="1">
      <c r="A144" s="10"/>
      <c r="B144" s="10"/>
      <c r="C144" s="10"/>
      <c r="D144" s="10"/>
      <c r="E144" s="10"/>
      <c r="F144" s="10"/>
      <c r="G144" s="10"/>
      <c r="H144" s="10"/>
      <c r="I144" s="10"/>
      <c r="K144" s="10"/>
      <c r="L144" s="10"/>
      <c r="M144" s="10"/>
      <c r="N144" s="10"/>
      <c r="O144" s="62" t="s">
        <v>3614</v>
      </c>
      <c r="P144" s="10"/>
      <c r="Q144" s="10"/>
      <c r="R144" s="10"/>
      <c r="S144" s="10"/>
      <c r="T144" s="10"/>
      <c r="U144" s="67">
        <v>180</v>
      </c>
      <c r="V144" s="10"/>
      <c r="W144" s="10"/>
      <c r="X144" s="77"/>
      <c r="Y144" s="77"/>
      <c r="Z144" s="10"/>
      <c r="AA144" s="10"/>
      <c r="AB144" s="10"/>
    </row>
    <row r="145" spans="1:28" hidden="1">
      <c r="A145" s="10"/>
      <c r="B145" s="10"/>
      <c r="C145" s="10"/>
      <c r="D145" s="10"/>
      <c r="E145" s="10"/>
      <c r="F145" s="10"/>
      <c r="G145" s="10"/>
      <c r="H145" s="10"/>
      <c r="I145" s="10"/>
      <c r="K145" s="10"/>
      <c r="L145" s="10"/>
      <c r="M145" s="10"/>
      <c r="N145" s="10"/>
      <c r="O145" s="62" t="s">
        <v>3576</v>
      </c>
      <c r="P145" s="10"/>
      <c r="Q145" s="10"/>
      <c r="R145" s="10"/>
      <c r="S145" s="10"/>
      <c r="T145" s="10"/>
      <c r="U145" s="10"/>
      <c r="V145" s="67">
        <v>1519.9800000000105</v>
      </c>
      <c r="W145" s="10"/>
      <c r="X145" s="77"/>
      <c r="Y145" s="10"/>
      <c r="Z145" s="10"/>
      <c r="AA145" s="10"/>
      <c r="AB145" s="10"/>
    </row>
    <row r="146" spans="1:28" hidden="1">
      <c r="A146" s="10"/>
      <c r="B146" s="10"/>
      <c r="C146" s="10"/>
      <c r="D146" s="10"/>
      <c r="E146" s="10"/>
      <c r="F146" s="10"/>
      <c r="G146" s="10"/>
      <c r="H146" s="10"/>
      <c r="I146" s="10"/>
      <c r="K146" s="10"/>
      <c r="L146" s="10"/>
      <c r="M146" s="10"/>
      <c r="N146" s="10"/>
      <c r="O146" s="62" t="s">
        <v>3578</v>
      </c>
      <c r="P146" s="10"/>
      <c r="Q146" s="10"/>
      <c r="R146" s="10"/>
      <c r="S146" s="10"/>
      <c r="T146" s="10"/>
      <c r="U146" s="10"/>
      <c r="V146" s="67">
        <v>1519.9800000000105</v>
      </c>
      <c r="W146" s="10"/>
      <c r="X146" s="77"/>
      <c r="Y146" s="10"/>
      <c r="Z146" s="10"/>
      <c r="AA146" s="10"/>
      <c r="AB146" s="10"/>
    </row>
    <row r="147" spans="1:28" hidden="1">
      <c r="A147" s="10"/>
      <c r="B147" s="10"/>
      <c r="C147" s="10"/>
      <c r="D147" s="10"/>
      <c r="E147" s="10"/>
      <c r="F147" s="10"/>
      <c r="G147" s="10"/>
      <c r="H147" s="10"/>
      <c r="I147" s="10"/>
      <c r="K147" s="10"/>
      <c r="L147" s="10"/>
      <c r="M147" s="10"/>
      <c r="N147" s="10"/>
      <c r="O147" s="62" t="s">
        <v>3641</v>
      </c>
      <c r="P147" s="10"/>
      <c r="Q147" s="10"/>
      <c r="R147" s="10"/>
      <c r="S147" s="10"/>
      <c r="T147" s="10"/>
      <c r="U147" s="10"/>
      <c r="V147" s="67">
        <v>1519.9800000000105</v>
      </c>
      <c r="W147" s="10"/>
      <c r="X147" s="77"/>
      <c r="Y147" s="10"/>
      <c r="Z147" s="10"/>
      <c r="AA147" s="10"/>
      <c r="AB147" s="10"/>
    </row>
    <row r="148" spans="1:28" hidden="1">
      <c r="A148" s="10"/>
      <c r="B148" s="10"/>
      <c r="C148" s="10"/>
      <c r="D148" s="10"/>
      <c r="E148" s="10"/>
      <c r="F148" s="10"/>
      <c r="G148" s="10"/>
      <c r="H148" s="10"/>
      <c r="I148" s="10"/>
      <c r="K148" s="10"/>
      <c r="L148" s="10"/>
      <c r="M148" s="10"/>
      <c r="N148" s="10"/>
      <c r="O148" s="62" t="s">
        <v>3577</v>
      </c>
      <c r="P148" s="10"/>
      <c r="Q148" s="10"/>
      <c r="R148" s="10"/>
      <c r="S148" s="10"/>
      <c r="T148" s="10"/>
      <c r="U148" s="10"/>
      <c r="V148" s="67">
        <v>1519.9700000000012</v>
      </c>
      <c r="W148" s="10"/>
      <c r="X148" s="77"/>
      <c r="Y148" s="10"/>
      <c r="Z148" s="10"/>
      <c r="AA148" s="10"/>
      <c r="AB148" s="10"/>
    </row>
    <row r="149" spans="1:28" hidden="1">
      <c r="A149" s="10"/>
      <c r="B149" s="10"/>
      <c r="C149" s="10"/>
      <c r="D149" s="10"/>
      <c r="E149" s="10"/>
      <c r="F149" s="10"/>
      <c r="G149" s="10"/>
      <c r="H149" s="10"/>
      <c r="I149" s="10"/>
      <c r="K149" s="10"/>
      <c r="L149" s="10"/>
      <c r="M149" s="10"/>
      <c r="N149" s="10"/>
      <c r="O149" s="62" t="s">
        <v>3579</v>
      </c>
      <c r="P149" s="10"/>
      <c r="Q149" s="10"/>
      <c r="R149" s="10"/>
      <c r="S149" s="10"/>
      <c r="T149" s="10"/>
      <c r="U149" s="10"/>
      <c r="V149" s="67">
        <v>1519.9700000000012</v>
      </c>
      <c r="W149" s="10"/>
      <c r="X149" s="77"/>
      <c r="Y149" s="10"/>
      <c r="Z149" s="10"/>
      <c r="AA149" s="10"/>
      <c r="AB149" s="10"/>
    </row>
    <row r="150" spans="1:28" hidden="1">
      <c r="A150" s="10"/>
      <c r="B150" s="10"/>
      <c r="C150" s="10"/>
      <c r="D150" s="10"/>
      <c r="E150" s="10"/>
      <c r="F150" s="10"/>
      <c r="G150" s="10"/>
      <c r="H150" s="10"/>
      <c r="I150" s="10"/>
      <c r="K150" s="10"/>
      <c r="L150" s="10"/>
      <c r="M150" s="10"/>
      <c r="N150" s="10"/>
      <c r="O150" s="62" t="s">
        <v>3580</v>
      </c>
      <c r="P150" s="10"/>
      <c r="Q150" s="10"/>
      <c r="R150" s="10"/>
      <c r="S150" s="10"/>
      <c r="T150" s="10"/>
      <c r="U150" s="10"/>
      <c r="V150" s="67">
        <v>1519.9700000000012</v>
      </c>
      <c r="W150" s="10"/>
      <c r="X150" s="77"/>
      <c r="Y150" s="10"/>
      <c r="Z150" s="10"/>
      <c r="AA150" s="10"/>
      <c r="AB150" s="10"/>
    </row>
    <row r="151" spans="1:28" hidden="1">
      <c r="A151" s="10"/>
      <c r="B151" s="10"/>
      <c r="C151" s="10"/>
      <c r="D151" s="10"/>
      <c r="E151" s="10"/>
      <c r="F151" s="10"/>
      <c r="G151" s="10"/>
      <c r="H151" s="10"/>
      <c r="I151" s="10"/>
      <c r="K151" s="10"/>
      <c r="L151" s="10"/>
      <c r="M151" s="10"/>
      <c r="N151" s="10"/>
      <c r="O151" s="62" t="s">
        <v>3581</v>
      </c>
      <c r="P151" s="10"/>
      <c r="Q151" s="10"/>
      <c r="R151" s="10"/>
      <c r="S151" s="10"/>
      <c r="T151" s="10"/>
      <c r="U151" s="10"/>
      <c r="V151" s="67">
        <v>1519.9700000000012</v>
      </c>
      <c r="W151" s="10"/>
      <c r="X151" s="77"/>
      <c r="Y151" s="10"/>
      <c r="Z151" s="10"/>
      <c r="AA151" s="10"/>
      <c r="AB151" s="10"/>
    </row>
    <row r="152" spans="1:28" hidden="1">
      <c r="A152" s="10"/>
      <c r="B152" s="10"/>
      <c r="C152" s="10"/>
      <c r="D152" s="10"/>
      <c r="E152" s="10"/>
      <c r="F152" s="10"/>
      <c r="G152" s="10"/>
      <c r="H152" s="10"/>
      <c r="I152" s="10"/>
      <c r="K152" s="10"/>
      <c r="L152" s="10"/>
      <c r="M152" s="10"/>
      <c r="N152" s="10"/>
      <c r="O152" s="62" t="s">
        <v>3631</v>
      </c>
      <c r="P152" s="10"/>
      <c r="Q152" s="10"/>
      <c r="R152" s="10"/>
      <c r="S152" s="10"/>
      <c r="T152" s="10"/>
      <c r="U152" s="10"/>
      <c r="V152" s="67">
        <v>1520</v>
      </c>
      <c r="W152" s="10"/>
      <c r="X152" s="77"/>
      <c r="Y152" s="10"/>
      <c r="Z152" s="10"/>
      <c r="AA152" s="10"/>
      <c r="AB152" s="10"/>
    </row>
    <row r="153" spans="1:28" hidden="1">
      <c r="A153" s="10"/>
      <c r="B153" s="10"/>
      <c r="C153" s="10"/>
      <c r="D153" s="10"/>
      <c r="E153" s="10"/>
      <c r="F153" s="10"/>
      <c r="G153" s="10"/>
      <c r="H153" s="10"/>
      <c r="I153" s="10"/>
      <c r="K153" s="10"/>
      <c r="L153" s="10"/>
      <c r="M153" s="10"/>
      <c r="N153" s="10"/>
      <c r="O153" s="62" t="s">
        <v>3632</v>
      </c>
      <c r="P153" s="10"/>
      <c r="Q153" s="10"/>
      <c r="R153" s="10"/>
      <c r="S153" s="10"/>
      <c r="T153" s="10"/>
      <c r="U153" s="10"/>
      <c r="V153" s="67">
        <v>1520</v>
      </c>
      <c r="W153" s="10"/>
      <c r="X153" s="77"/>
      <c r="Y153" s="10"/>
      <c r="Z153" s="10"/>
      <c r="AA153" s="10"/>
      <c r="AB153" s="10"/>
    </row>
    <row r="154" spans="1:28" hidden="1">
      <c r="A154" s="10"/>
      <c r="B154" s="10"/>
      <c r="C154" s="10"/>
      <c r="D154" s="10"/>
      <c r="E154" s="10"/>
      <c r="F154" s="10"/>
      <c r="G154" s="10"/>
      <c r="H154" s="10"/>
      <c r="I154" s="10"/>
      <c r="K154" s="10"/>
      <c r="L154" s="10"/>
      <c r="M154" s="10"/>
      <c r="N154" s="10"/>
      <c r="O154" s="62" t="s">
        <v>3633</v>
      </c>
      <c r="P154" s="10"/>
      <c r="Q154" s="10"/>
      <c r="R154" s="10"/>
      <c r="S154" s="10"/>
      <c r="T154" s="10"/>
      <c r="U154" s="10"/>
      <c r="V154" s="67">
        <v>1520</v>
      </c>
      <c r="W154" s="10"/>
      <c r="X154" s="77"/>
      <c r="Y154" s="10"/>
      <c r="Z154" s="10"/>
      <c r="AA154" s="10"/>
      <c r="AB154" s="10"/>
    </row>
    <row r="155" spans="1:28" hidden="1">
      <c r="A155" s="10"/>
      <c r="B155" s="10"/>
      <c r="C155" s="10"/>
      <c r="D155" s="10"/>
      <c r="E155" s="10"/>
      <c r="F155" s="10"/>
      <c r="G155" s="10"/>
      <c r="H155" s="10"/>
      <c r="I155" s="10"/>
      <c r="K155" s="10"/>
      <c r="L155" s="10"/>
      <c r="M155" s="10"/>
      <c r="N155" s="10"/>
      <c r="O155" s="62" t="s">
        <v>3634</v>
      </c>
      <c r="P155" s="10"/>
      <c r="Q155" s="10"/>
      <c r="R155" s="10"/>
      <c r="S155" s="10"/>
      <c r="T155" s="10"/>
      <c r="U155" s="10"/>
      <c r="V155" s="67">
        <v>1520</v>
      </c>
      <c r="W155" s="10"/>
      <c r="X155" s="77"/>
      <c r="Y155" s="10"/>
      <c r="Z155" s="10"/>
      <c r="AA155" s="10"/>
      <c r="AB155" s="10"/>
    </row>
    <row r="156" spans="1:28" hidden="1">
      <c r="A156" s="10"/>
      <c r="B156" s="10"/>
      <c r="C156" s="10"/>
      <c r="D156" s="10"/>
      <c r="E156" s="10"/>
      <c r="F156" s="10"/>
      <c r="G156" s="10"/>
      <c r="H156" s="10"/>
      <c r="I156" s="10"/>
      <c r="K156" s="10"/>
      <c r="L156" s="10"/>
      <c r="M156" s="10"/>
      <c r="N156" s="10"/>
      <c r="O156" s="62" t="s">
        <v>3588</v>
      </c>
      <c r="P156" s="10"/>
      <c r="Q156" s="10"/>
      <c r="R156" s="10"/>
      <c r="S156" s="10"/>
      <c r="T156" s="10"/>
      <c r="U156" s="77">
        <v>2.00999999995111</v>
      </c>
      <c r="V156" s="10"/>
      <c r="W156" s="10"/>
      <c r="X156" s="77"/>
      <c r="Y156" s="10"/>
      <c r="Z156" s="10"/>
      <c r="AA156" s="10"/>
      <c r="AB156" s="10"/>
    </row>
    <row r="157" spans="1:28" hidden="1">
      <c r="A157" s="10"/>
      <c r="B157" s="10"/>
      <c r="C157" s="10"/>
      <c r="D157" s="10"/>
      <c r="E157" s="10"/>
      <c r="F157" s="10"/>
      <c r="G157" s="10"/>
      <c r="H157" s="10"/>
      <c r="I157" s="10"/>
      <c r="K157" s="10"/>
      <c r="L157" s="10"/>
      <c r="M157" s="10"/>
      <c r="N157" s="10"/>
      <c r="O157" s="62" t="s">
        <v>3589</v>
      </c>
      <c r="P157" s="10"/>
      <c r="Q157" s="10"/>
      <c r="R157" s="10"/>
      <c r="S157" s="10"/>
      <c r="T157" s="10"/>
      <c r="U157" s="77">
        <v>2.00999999995111</v>
      </c>
      <c r="V157" s="10"/>
      <c r="W157" s="10"/>
      <c r="X157" s="77"/>
      <c r="Y157" s="10"/>
      <c r="Z157" s="10"/>
      <c r="AA157" s="10"/>
      <c r="AB157" s="10"/>
    </row>
    <row r="158" spans="1:28" hidden="1">
      <c r="A158" s="10"/>
      <c r="B158" s="10"/>
      <c r="C158" s="10"/>
      <c r="D158" s="10"/>
      <c r="E158" s="10"/>
      <c r="F158" s="10"/>
      <c r="G158" s="10"/>
      <c r="H158" s="10"/>
      <c r="I158" s="10"/>
      <c r="K158" s="10"/>
      <c r="L158" s="10"/>
      <c r="M158" s="10"/>
      <c r="N158" s="10"/>
      <c r="O158" s="62" t="s">
        <v>3590</v>
      </c>
      <c r="P158" s="10"/>
      <c r="Q158" s="10"/>
      <c r="R158" s="10"/>
      <c r="S158" s="10"/>
      <c r="T158" s="10"/>
      <c r="U158" s="77">
        <v>-2.00999999995111</v>
      </c>
      <c r="V158" s="10"/>
      <c r="W158" s="10"/>
      <c r="X158" s="77"/>
      <c r="Y158" s="10"/>
      <c r="Z158" s="10"/>
      <c r="AA158" s="10"/>
      <c r="AB158" s="10"/>
    </row>
    <row r="159" spans="1:28" hidden="1">
      <c r="A159" s="10"/>
      <c r="B159" s="10"/>
      <c r="C159" s="10"/>
      <c r="D159" s="10"/>
      <c r="E159" s="10"/>
      <c r="F159" s="10"/>
      <c r="G159" s="10"/>
      <c r="H159" s="10"/>
      <c r="I159" s="10"/>
      <c r="K159" s="10"/>
      <c r="L159" s="10"/>
      <c r="M159" s="10"/>
      <c r="N159" s="10"/>
      <c r="O159" s="62" t="s">
        <v>3582</v>
      </c>
      <c r="P159" s="10"/>
      <c r="Q159" s="10"/>
      <c r="R159" s="10"/>
      <c r="S159" s="10"/>
      <c r="T159" s="10"/>
      <c r="U159" s="77">
        <v>-2</v>
      </c>
      <c r="V159" s="10"/>
      <c r="W159" s="10"/>
      <c r="X159" s="77"/>
      <c r="Y159" s="10"/>
      <c r="Z159" s="10"/>
      <c r="AA159" s="10"/>
      <c r="AB159" s="10"/>
    </row>
    <row r="160" spans="1:28" hidden="1">
      <c r="A160" s="10"/>
      <c r="B160" s="10"/>
      <c r="C160" s="10"/>
      <c r="D160" s="10"/>
      <c r="E160" s="10"/>
      <c r="F160" s="10"/>
      <c r="G160" s="10"/>
      <c r="H160" s="10"/>
      <c r="I160" s="10"/>
      <c r="K160" s="10"/>
      <c r="L160" s="10"/>
      <c r="M160" s="10"/>
      <c r="N160" s="10"/>
      <c r="O160" s="62" t="s">
        <v>3583</v>
      </c>
      <c r="P160" s="10"/>
      <c r="Q160" s="10"/>
      <c r="R160" s="10"/>
      <c r="S160" s="10"/>
      <c r="T160" s="10"/>
      <c r="U160" s="77">
        <v>-2</v>
      </c>
      <c r="V160" s="10"/>
      <c r="W160" s="10"/>
      <c r="X160" s="77"/>
      <c r="Y160" s="10"/>
      <c r="Z160" s="10"/>
      <c r="AA160" s="10"/>
      <c r="AB160" s="10"/>
    </row>
    <row r="161" spans="1:28" hidden="1">
      <c r="A161" s="10"/>
      <c r="B161" s="10"/>
      <c r="C161" s="10"/>
      <c r="D161" s="10"/>
      <c r="E161" s="10"/>
      <c r="F161" s="10"/>
      <c r="G161" s="10"/>
      <c r="H161" s="10"/>
      <c r="I161" s="10"/>
      <c r="K161" s="10"/>
      <c r="L161" s="10"/>
      <c r="M161" s="10"/>
      <c r="N161" s="10"/>
      <c r="O161" s="62" t="s">
        <v>3584</v>
      </c>
      <c r="P161" s="10"/>
      <c r="Q161" s="10"/>
      <c r="R161" s="10"/>
      <c r="S161" s="10"/>
      <c r="T161" s="10"/>
      <c r="U161" s="77">
        <v>-2</v>
      </c>
      <c r="V161" s="10"/>
      <c r="W161" s="10"/>
      <c r="X161" s="77"/>
      <c r="Y161" s="10"/>
      <c r="Z161" s="10"/>
      <c r="AA161" s="10"/>
      <c r="AB161" s="10"/>
    </row>
    <row r="162" spans="1:28" hidden="1">
      <c r="A162" s="10"/>
      <c r="B162" s="10"/>
      <c r="C162" s="10"/>
      <c r="D162" s="10"/>
      <c r="E162" s="10"/>
      <c r="F162" s="10"/>
      <c r="G162" s="10"/>
      <c r="H162" s="10"/>
      <c r="I162" s="10"/>
      <c r="K162" s="10"/>
      <c r="L162" s="10"/>
      <c r="M162" s="10"/>
      <c r="N162" s="10"/>
      <c r="O162" s="62" t="s">
        <v>3585</v>
      </c>
      <c r="P162" s="10"/>
      <c r="Q162" s="10"/>
      <c r="R162" s="10"/>
      <c r="S162" s="10"/>
      <c r="T162" s="10"/>
      <c r="U162" s="77">
        <v>-2</v>
      </c>
      <c r="V162" s="10"/>
      <c r="W162" s="10"/>
      <c r="X162" s="77"/>
      <c r="Y162" s="10"/>
      <c r="Z162" s="10"/>
      <c r="AA162" s="10"/>
      <c r="AB162" s="10"/>
    </row>
    <row r="163" spans="1:28" hidden="1">
      <c r="A163" s="10"/>
      <c r="B163" s="10"/>
      <c r="C163" s="10"/>
      <c r="D163" s="10"/>
      <c r="E163" s="10"/>
      <c r="F163" s="10"/>
      <c r="G163" s="10"/>
      <c r="H163" s="10"/>
      <c r="I163" s="10"/>
      <c r="K163" s="10"/>
      <c r="L163" s="10"/>
      <c r="M163" s="10"/>
      <c r="N163" s="10"/>
      <c r="O163" s="62" t="s">
        <v>3586</v>
      </c>
      <c r="P163" s="10"/>
      <c r="Q163" s="10"/>
      <c r="R163" s="10"/>
      <c r="S163" s="10"/>
      <c r="T163" s="10"/>
      <c r="U163" s="77">
        <v>-2</v>
      </c>
      <c r="V163" s="10"/>
      <c r="W163" s="10"/>
      <c r="X163" s="77"/>
      <c r="Y163" s="10"/>
      <c r="Z163" s="10"/>
      <c r="AA163" s="10"/>
      <c r="AB163" s="10"/>
    </row>
    <row r="164" spans="1:28" hidden="1">
      <c r="A164" s="10"/>
      <c r="B164" s="10"/>
      <c r="C164" s="10"/>
      <c r="D164" s="10"/>
      <c r="E164" s="10"/>
      <c r="F164" s="10"/>
      <c r="G164" s="10"/>
      <c r="H164" s="10"/>
      <c r="I164" s="10"/>
      <c r="K164" s="10"/>
      <c r="L164" s="10"/>
      <c r="M164" s="10"/>
      <c r="N164" s="10"/>
      <c r="O164" s="62" t="s">
        <v>3587</v>
      </c>
      <c r="P164" s="10"/>
      <c r="Q164" s="10"/>
      <c r="R164" s="10"/>
      <c r="S164" s="10"/>
      <c r="T164" s="10"/>
      <c r="U164" s="77">
        <v>-2</v>
      </c>
      <c r="V164" s="10"/>
      <c r="W164" s="10"/>
      <c r="X164" s="77"/>
      <c r="Y164" s="10"/>
      <c r="Z164" s="10"/>
      <c r="AA164" s="10"/>
      <c r="AB164" s="10"/>
    </row>
    <row r="165" spans="1:28" hidden="1">
      <c r="A165" s="10"/>
      <c r="B165" s="10"/>
      <c r="C165" s="10"/>
      <c r="D165" s="10"/>
      <c r="E165" s="10"/>
      <c r="F165" s="10"/>
      <c r="G165" s="10"/>
      <c r="H165" s="10"/>
      <c r="I165" s="10"/>
      <c r="K165" s="10"/>
      <c r="L165" s="10"/>
      <c r="M165" s="10"/>
      <c r="N165" s="10"/>
      <c r="O165" s="62" t="s">
        <v>3747</v>
      </c>
      <c r="P165" s="10"/>
      <c r="Q165" s="10"/>
      <c r="R165" s="10"/>
      <c r="S165" s="10"/>
      <c r="T165" s="10"/>
      <c r="U165" s="77">
        <v>-2</v>
      </c>
      <c r="V165" s="10"/>
      <c r="W165" s="10"/>
      <c r="X165" s="77"/>
      <c r="Y165" s="10"/>
      <c r="Z165" s="10"/>
      <c r="AA165" s="10"/>
      <c r="AB165" s="10"/>
    </row>
    <row r="166" spans="1:28" hidden="1">
      <c r="A166" s="10"/>
      <c r="B166" s="10"/>
      <c r="C166" s="10"/>
      <c r="D166" s="10"/>
      <c r="E166" s="10"/>
      <c r="F166" s="10"/>
      <c r="G166" s="10"/>
      <c r="H166" s="10"/>
      <c r="I166" s="10"/>
      <c r="K166" s="10"/>
      <c r="L166" s="10"/>
      <c r="M166" s="10"/>
      <c r="N166" s="10"/>
      <c r="O166" s="62" t="s">
        <v>3598</v>
      </c>
      <c r="P166" s="10"/>
      <c r="Q166" s="10"/>
      <c r="R166" s="10"/>
      <c r="S166" s="10"/>
      <c r="T166" s="10"/>
      <c r="U166" s="67">
        <v>-2</v>
      </c>
      <c r="V166" s="10"/>
      <c r="W166" s="10"/>
      <c r="X166" s="77"/>
      <c r="Y166" s="10"/>
      <c r="Z166" s="10"/>
      <c r="AA166" s="10"/>
      <c r="AB166" s="10"/>
    </row>
    <row r="167" spans="1:28" hidden="1">
      <c r="A167" s="10"/>
      <c r="B167" s="10"/>
      <c r="C167" s="10"/>
      <c r="D167" s="10"/>
      <c r="E167" s="10"/>
      <c r="F167" s="10"/>
      <c r="G167" s="10"/>
      <c r="H167" s="10"/>
      <c r="I167" s="10"/>
      <c r="K167" s="10"/>
      <c r="L167" s="10"/>
      <c r="M167" s="10"/>
      <c r="N167" s="10"/>
      <c r="O167" s="62" t="s">
        <v>3640</v>
      </c>
      <c r="P167" s="10"/>
      <c r="Q167" s="10"/>
      <c r="R167" s="10"/>
      <c r="S167" s="10"/>
      <c r="T167" s="10"/>
      <c r="U167" s="67">
        <v>-2</v>
      </c>
      <c r="V167" s="10"/>
      <c r="W167" s="10"/>
      <c r="X167" s="77"/>
      <c r="Y167" s="10"/>
      <c r="Z167" s="10"/>
      <c r="AA167" s="10"/>
      <c r="AB167" s="10"/>
    </row>
    <row r="168" spans="1:28" hidden="1">
      <c r="A168" s="10"/>
      <c r="B168" s="10"/>
      <c r="C168" s="10"/>
      <c r="D168" s="10"/>
      <c r="E168" s="10"/>
      <c r="F168" s="10"/>
      <c r="G168" s="10"/>
      <c r="H168" s="10"/>
      <c r="I168" s="10"/>
      <c r="K168" s="10"/>
      <c r="L168" s="10"/>
      <c r="M168" s="10"/>
      <c r="N168" s="10"/>
      <c r="O168" s="62" t="s">
        <v>3626</v>
      </c>
      <c r="P168" s="10"/>
      <c r="Q168" s="10"/>
      <c r="R168" s="10"/>
      <c r="S168" s="10"/>
      <c r="T168" s="10"/>
      <c r="U168" s="77">
        <v>-2</v>
      </c>
      <c r="V168" s="10"/>
      <c r="W168" s="10"/>
      <c r="X168" s="77"/>
      <c r="Y168" s="10"/>
      <c r="Z168" s="10"/>
      <c r="AA168" s="10"/>
      <c r="AB168" s="10"/>
    </row>
    <row r="169" spans="1:28" hidden="1">
      <c r="A169" s="10"/>
      <c r="B169" s="10"/>
      <c r="C169" s="10"/>
      <c r="D169" s="10"/>
      <c r="E169" s="10"/>
      <c r="F169" s="10"/>
      <c r="G169" s="10"/>
      <c r="H169" s="10"/>
      <c r="I169" s="10"/>
      <c r="K169" s="10"/>
      <c r="L169" s="10"/>
      <c r="M169" s="10"/>
      <c r="N169" s="10"/>
      <c r="O169" s="62" t="s">
        <v>3627</v>
      </c>
      <c r="P169" s="10"/>
      <c r="Q169" s="10"/>
      <c r="R169" s="10"/>
      <c r="S169" s="10"/>
      <c r="T169" s="10"/>
      <c r="U169" s="77">
        <v>-2</v>
      </c>
      <c r="V169" s="10"/>
      <c r="W169" s="10"/>
      <c r="X169" s="77"/>
      <c r="Y169" s="10"/>
      <c r="Z169" s="10"/>
      <c r="AA169" s="10"/>
      <c r="AB169" s="10"/>
    </row>
    <row r="170" spans="1:28" hidden="1">
      <c r="A170" s="10"/>
      <c r="B170" s="10"/>
      <c r="C170" s="10"/>
      <c r="D170" s="10"/>
      <c r="E170" s="10"/>
      <c r="F170" s="10"/>
      <c r="G170" s="10"/>
      <c r="H170" s="10"/>
      <c r="I170" s="10"/>
      <c r="K170" s="10"/>
      <c r="L170" s="10"/>
      <c r="M170" s="10"/>
      <c r="N170" s="10"/>
      <c r="O170" s="62" t="s">
        <v>3628</v>
      </c>
      <c r="P170" s="10"/>
      <c r="Q170" s="10"/>
      <c r="R170" s="10"/>
      <c r="S170" s="10"/>
      <c r="T170" s="10"/>
      <c r="U170" s="77">
        <v>-2</v>
      </c>
      <c r="V170" s="10"/>
      <c r="W170" s="10"/>
      <c r="X170" s="77"/>
      <c r="Y170" s="10"/>
      <c r="Z170" s="10"/>
      <c r="AA170" s="10"/>
      <c r="AB170" s="10"/>
    </row>
    <row r="171" spans="1:28" hidden="1">
      <c r="A171" s="10"/>
      <c r="B171" s="10"/>
      <c r="C171" s="10"/>
      <c r="D171" s="10"/>
      <c r="E171" s="10"/>
      <c r="F171" s="10"/>
      <c r="G171" s="10"/>
      <c r="H171" s="10"/>
      <c r="I171" s="10"/>
      <c r="K171" s="10"/>
      <c r="L171" s="10"/>
      <c r="M171" s="10"/>
      <c r="N171" s="10"/>
      <c r="O171" s="62" t="s">
        <v>3629</v>
      </c>
      <c r="P171" s="10"/>
      <c r="Q171" s="10"/>
      <c r="R171" s="10"/>
      <c r="S171" s="10"/>
      <c r="T171" s="10"/>
      <c r="U171" s="77">
        <v>-2</v>
      </c>
      <c r="V171" s="10"/>
      <c r="W171" s="10"/>
      <c r="X171" s="77"/>
      <c r="Y171" s="10"/>
      <c r="Z171" s="10"/>
      <c r="AA171" s="10"/>
      <c r="AB171" s="10"/>
    </row>
    <row r="172" spans="1:28" hidden="1">
      <c r="A172" s="10"/>
      <c r="B172" s="10"/>
      <c r="C172" s="10"/>
      <c r="D172" s="10"/>
      <c r="E172" s="10"/>
      <c r="F172" s="10"/>
      <c r="G172" s="10"/>
      <c r="H172" s="10"/>
      <c r="I172" s="10"/>
      <c r="K172" s="10"/>
      <c r="L172" s="10"/>
      <c r="M172" s="10"/>
      <c r="N172" s="10"/>
      <c r="O172" s="62" t="s">
        <v>3630</v>
      </c>
      <c r="P172" s="10"/>
      <c r="Q172" s="10"/>
      <c r="R172" s="10"/>
      <c r="S172" s="10"/>
      <c r="T172" s="10"/>
      <c r="U172" s="77">
        <v>-2</v>
      </c>
      <c r="V172" s="10"/>
      <c r="W172" s="10"/>
      <c r="X172" s="77"/>
      <c r="Y172" s="10"/>
      <c r="Z172" s="10"/>
      <c r="AA172" s="10"/>
      <c r="AB172" s="10"/>
    </row>
    <row r="173" spans="1:28" hidden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62" t="s">
        <v>3743</v>
      </c>
      <c r="U173" s="94"/>
      <c r="V173" s="94">
        <v>501.72</v>
      </c>
      <c r="W173" s="10"/>
      <c r="X173" s="77"/>
      <c r="Y173" s="10"/>
      <c r="Z173" s="10"/>
      <c r="AA173" s="10"/>
      <c r="AB173" s="10"/>
    </row>
    <row r="174" spans="1:28" hidden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62" t="s">
        <v>3740</v>
      </c>
      <c r="P174" s="10"/>
      <c r="Q174" s="10"/>
      <c r="R174" s="10"/>
      <c r="S174" s="10"/>
      <c r="T174" s="10"/>
      <c r="U174" s="95">
        <f>X115/1.16</f>
        <v>13948.120689655174</v>
      </c>
      <c r="V174" s="95"/>
      <c r="W174" s="10"/>
      <c r="X174" s="77"/>
      <c r="Y174" s="10"/>
      <c r="Z174" s="10"/>
      <c r="AA174" s="10"/>
      <c r="AB174" s="10"/>
    </row>
    <row r="175" spans="1:28" hidden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62" t="s">
        <v>3744</v>
      </c>
      <c r="P175" s="10"/>
      <c r="Q175" s="10"/>
      <c r="R175" s="10"/>
      <c r="S175" s="10"/>
      <c r="T175" s="10"/>
      <c r="U175" s="95"/>
      <c r="V175" s="95">
        <f>540/1.16</f>
        <v>465.51724137931035</v>
      </c>
      <c r="W175" s="10"/>
      <c r="X175" s="77"/>
      <c r="Y175" s="10"/>
      <c r="Z175" s="10"/>
      <c r="AA175" s="10"/>
      <c r="AB175" s="10"/>
    </row>
    <row r="176" spans="1:28" hidden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62" t="s">
        <v>3750</v>
      </c>
      <c r="P176" s="10"/>
      <c r="Q176" s="10"/>
      <c r="R176" s="10"/>
      <c r="S176" s="10"/>
      <c r="T176" s="10"/>
      <c r="U176" s="95"/>
      <c r="V176" s="95">
        <f>20.03/1.16</f>
        <v>17.267241379310349</v>
      </c>
      <c r="W176" s="10"/>
      <c r="X176" s="77"/>
      <c r="Y176" s="10"/>
      <c r="Z176" s="10"/>
      <c r="AA176" s="10"/>
      <c r="AB176" s="10"/>
    </row>
    <row r="177" spans="1:28" hidden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62" t="s">
        <v>3743</v>
      </c>
      <c r="P177" s="10"/>
      <c r="Q177" s="10"/>
      <c r="R177" s="10"/>
      <c r="S177" s="10"/>
      <c r="T177" s="10"/>
      <c r="U177" s="95"/>
      <c r="V177" s="95">
        <f>10/1.16</f>
        <v>8.6206896551724146</v>
      </c>
      <c r="W177" s="10"/>
      <c r="X177" s="77"/>
      <c r="Y177" s="10"/>
      <c r="Z177" s="10"/>
      <c r="AA177" s="10"/>
      <c r="AB177" s="10"/>
    </row>
    <row r="178" spans="1:28" hidden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 t="s">
        <v>3491</v>
      </c>
      <c r="P178" s="10"/>
      <c r="Q178" s="10"/>
      <c r="R178" s="10"/>
      <c r="S178" s="10"/>
      <c r="T178" s="10"/>
      <c r="U178" s="95"/>
      <c r="V178" s="95">
        <f>993.13*0.16</f>
        <v>158.9008</v>
      </c>
      <c r="W178" s="10"/>
      <c r="X178" s="77"/>
      <c r="Y178" s="10"/>
      <c r="Z178" s="10"/>
      <c r="AA178" s="10"/>
      <c r="AB178" s="10"/>
    </row>
    <row r="179" spans="1:28" hidden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 t="s">
        <v>3491</v>
      </c>
      <c r="P179" s="10"/>
      <c r="Q179" s="10"/>
      <c r="R179" s="10"/>
      <c r="S179" s="10"/>
      <c r="T179" s="10"/>
      <c r="U179" s="95">
        <f>+U174*0.16</f>
        <v>2231.6993103448281</v>
      </c>
      <c r="V179" s="95"/>
      <c r="W179" s="10"/>
      <c r="X179" s="77"/>
      <c r="Y179" s="10"/>
      <c r="Z179" s="10"/>
      <c r="AA179" s="10"/>
      <c r="AB179" s="10"/>
    </row>
    <row r="180" spans="1:28" hidden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95"/>
      <c r="V180" s="95"/>
      <c r="W180" s="10"/>
      <c r="X180" s="77"/>
      <c r="Y180" s="10"/>
      <c r="Z180" s="10"/>
      <c r="AA180" s="10"/>
      <c r="AB180" s="10"/>
    </row>
    <row r="181" spans="1:28" hidden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95">
        <f>+SUM(U141:U179)</f>
        <v>17275.829999999954</v>
      </c>
      <c r="V181" s="95">
        <f>+SUM(V141:V179)</f>
        <v>17871.845972413834</v>
      </c>
      <c r="W181" s="10"/>
      <c r="X181" s="77"/>
      <c r="Y181" s="10"/>
      <c r="Z181" s="10"/>
      <c r="AA181" s="10"/>
      <c r="AB181" s="10"/>
    </row>
    <row r="182" spans="1:28" hidden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95"/>
      <c r="V182" s="95"/>
      <c r="W182" s="10"/>
      <c r="X182" s="77"/>
      <c r="Y182" s="10"/>
      <c r="Z182" s="10"/>
      <c r="AA182" s="10"/>
      <c r="AB182" s="10"/>
    </row>
    <row r="183" spans="1:28" hidden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95"/>
      <c r="V183" s="95">
        <f>+U181-V181</f>
        <v>-596.01597241387935</v>
      </c>
      <c r="W183" s="10"/>
      <c r="X183" s="77"/>
      <c r="Y183" s="10"/>
      <c r="Z183" s="10"/>
      <c r="AA183" s="10"/>
      <c r="AB183" s="10"/>
    </row>
    <row r="184" spans="1:28" hidden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95"/>
      <c r="V184" s="95"/>
      <c r="W184" s="10"/>
      <c r="X184" s="77"/>
      <c r="Y184" s="10"/>
      <c r="Z184" s="10"/>
      <c r="AA184" s="10"/>
      <c r="AB184" s="10"/>
    </row>
    <row r="185" spans="1:28" hidden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95"/>
      <c r="V185" s="95"/>
      <c r="W185" s="10"/>
      <c r="X185" s="77"/>
      <c r="Y185" s="10"/>
      <c r="Z185" s="10"/>
      <c r="AA185" s="10"/>
      <c r="AB185" s="10"/>
    </row>
    <row r="186" spans="1:28" hidden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77"/>
      <c r="Y186" s="10"/>
      <c r="Z186" s="10"/>
      <c r="AA186" s="10"/>
      <c r="AB186" s="10"/>
    </row>
    <row r="187" spans="1:28" hidden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77"/>
      <c r="Y187" s="10"/>
      <c r="Z187" s="10"/>
      <c r="AA187" s="10"/>
      <c r="AB187" s="10"/>
    </row>
    <row r="188" spans="1:28" hidden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77"/>
      <c r="Y188" s="10"/>
      <c r="Z188" s="10"/>
      <c r="AA188" s="10"/>
      <c r="AB188" s="10"/>
    </row>
    <row r="189" spans="1:28" hidden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77"/>
      <c r="Y189" s="10"/>
      <c r="Z189" s="10"/>
      <c r="AA189" s="10"/>
      <c r="AB189" s="10"/>
    </row>
    <row r="190" spans="1:28" hidden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77"/>
      <c r="Y190" s="10"/>
      <c r="Z190" s="10"/>
      <c r="AA190" s="10"/>
      <c r="AB190" s="10"/>
    </row>
    <row r="191" spans="1:28" hidden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77"/>
      <c r="Y191" s="10"/>
      <c r="Z191" s="10"/>
      <c r="AA191" s="10"/>
      <c r="AB191" s="10"/>
    </row>
    <row r="192" spans="1:28" hidden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77"/>
      <c r="Y192" s="10"/>
      <c r="Z192" s="10"/>
      <c r="AA192" s="10"/>
      <c r="AB192" s="10"/>
    </row>
    <row r="193" spans="1:28" hidden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77"/>
      <c r="Y193" s="10"/>
      <c r="Z193" s="10"/>
      <c r="AA193" s="10"/>
      <c r="AB193" s="10"/>
    </row>
    <row r="194" spans="1:28" hidden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77"/>
      <c r="Y194" s="10"/>
      <c r="Z194" s="10"/>
      <c r="AA194" s="10"/>
      <c r="AB194" s="10"/>
    </row>
    <row r="195" spans="1:28" hidden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77"/>
      <c r="Y195" s="10"/>
      <c r="Z195" s="10"/>
      <c r="AA195" s="10"/>
      <c r="AB195" s="10"/>
    </row>
    <row r="196" spans="1:28" hidden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77"/>
      <c r="Y196" s="10"/>
      <c r="Z196" s="10"/>
      <c r="AA196" s="10"/>
      <c r="AB196" s="10"/>
    </row>
    <row r="197" spans="1:28" hidden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77"/>
      <c r="Y197" s="10"/>
      <c r="Z197" s="10"/>
      <c r="AA197" s="10"/>
      <c r="AB197" s="10"/>
    </row>
    <row r="198" spans="1:28" hidden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77"/>
      <c r="Y198" s="10"/>
      <c r="Z198" s="10"/>
      <c r="AA198" s="10"/>
      <c r="AB198" s="10"/>
    </row>
    <row r="199" spans="1:28" hidden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77"/>
      <c r="Y199" s="10"/>
      <c r="Z199" s="10"/>
      <c r="AA199" s="10"/>
      <c r="AB199" s="10"/>
    </row>
    <row r="200" spans="1:28" hidden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77"/>
      <c r="Y200" s="10"/>
      <c r="Z200" s="10"/>
      <c r="AA200" s="10"/>
      <c r="AB200" s="10"/>
    </row>
    <row r="201" spans="1:28" hidden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77"/>
      <c r="Y201" s="10"/>
      <c r="Z201" s="10"/>
      <c r="AA201" s="10"/>
      <c r="AB201" s="10"/>
    </row>
    <row r="202" spans="1:28" hidden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77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77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77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 t="s">
        <v>3743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77">
        <f>V99/1.16</f>
        <v>-501.72413793103453</v>
      </c>
      <c r="W205" s="77"/>
      <c r="X205" s="77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 t="s">
        <v>3740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77">
        <f>V115/1.16</f>
        <v>13948.120689655205</v>
      </c>
      <c r="W206" s="77"/>
      <c r="X206" s="77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 t="s">
        <v>3744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77">
        <f>V127/1.16</f>
        <v>-17.267241379183893</v>
      </c>
      <c r="W207" s="77"/>
      <c r="X207" s="77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 t="s">
        <v>3751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77">
        <f>V131/1.16</f>
        <v>-3.4482758620689657</v>
      </c>
      <c r="W208" s="77"/>
      <c r="X208" s="77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 t="s">
        <v>3741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77">
        <f>V138/1.16</f>
        <v>-8.6206896551724146</v>
      </c>
      <c r="W209" s="77"/>
      <c r="X209" s="77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 t="s">
        <v>3491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77">
        <f>13417.06*0.16</f>
        <v>2146.7296000000001</v>
      </c>
      <c r="W210" s="77"/>
      <c r="X210" s="77"/>
      <c r="Y210" s="10"/>
      <c r="Z210" s="10"/>
      <c r="AA210" s="10"/>
      <c r="AB210" s="10"/>
    </row>
    <row r="211" spans="1:28" ht="12" thickBot="1">
      <c r="A211" s="10"/>
      <c r="B211" s="10"/>
      <c r="C211" s="10"/>
      <c r="D211" s="10"/>
      <c r="E211" s="10"/>
      <c r="F211" s="10"/>
      <c r="G211" s="10"/>
      <c r="H211" s="10"/>
      <c r="I211" s="10"/>
      <c r="J211" s="10" t="s">
        <v>3752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96"/>
      <c r="W211" s="96">
        <v>15567.79</v>
      </c>
      <c r="X211" s="77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86">
        <f>SUM(V205:V211)</f>
        <v>15563.789944827746</v>
      </c>
      <c r="W212" s="86">
        <f>SUM(W205:W211)</f>
        <v>15567.79</v>
      </c>
      <c r="X212" s="77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86">
        <f>V212-W212</f>
        <v>-4.0000551722550881</v>
      </c>
      <c r="X213" s="77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77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77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77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62" t="s">
        <v>3570</v>
      </c>
      <c r="K217" s="10"/>
      <c r="L217" s="10"/>
      <c r="M217" s="10"/>
      <c r="N217" s="10"/>
      <c r="O217" s="77">
        <v>582</v>
      </c>
      <c r="P217" s="77"/>
      <c r="Q217" s="77"/>
      <c r="R217" s="77"/>
      <c r="S217" s="77"/>
      <c r="T217" s="77"/>
      <c r="U217" s="77"/>
      <c r="V217" s="10"/>
      <c r="W217" s="10"/>
      <c r="X217" s="77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62" t="s">
        <v>3606</v>
      </c>
      <c r="K218" s="10"/>
      <c r="L218" s="10"/>
      <c r="M218" s="10"/>
      <c r="N218" s="10"/>
      <c r="O218" s="67">
        <v>180</v>
      </c>
      <c r="P218" s="77"/>
      <c r="Q218" s="77"/>
      <c r="R218" s="77"/>
      <c r="S218" s="77"/>
      <c r="T218" s="77"/>
      <c r="U218" s="77"/>
      <c r="V218" s="10"/>
      <c r="W218" s="10"/>
      <c r="X218" s="77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62" t="s">
        <v>3608</v>
      </c>
      <c r="K219" s="10"/>
      <c r="L219" s="10"/>
      <c r="M219" s="10"/>
      <c r="N219" s="10"/>
      <c r="O219" s="67">
        <v>180</v>
      </c>
      <c r="P219" s="77"/>
      <c r="Q219" s="77"/>
      <c r="R219" s="77"/>
      <c r="S219" s="77"/>
      <c r="T219" s="77"/>
      <c r="U219" s="77"/>
      <c r="V219" s="10"/>
      <c r="W219" s="10"/>
      <c r="X219" s="77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62" t="s">
        <v>3614</v>
      </c>
      <c r="K220" s="10"/>
      <c r="L220" s="10"/>
      <c r="M220" s="10"/>
      <c r="N220" s="10"/>
      <c r="O220" s="67">
        <v>180</v>
      </c>
      <c r="P220" s="77"/>
      <c r="Q220" s="77"/>
      <c r="R220" s="77"/>
      <c r="S220" s="77"/>
      <c r="T220" s="77"/>
      <c r="U220" s="77"/>
      <c r="V220" s="10"/>
      <c r="W220" s="10"/>
      <c r="X220" s="77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62" t="s">
        <v>3576</v>
      </c>
      <c r="K221" s="10"/>
      <c r="L221" s="10"/>
      <c r="M221" s="10"/>
      <c r="N221" s="10"/>
      <c r="O221" s="67"/>
      <c r="P221" s="77"/>
      <c r="Q221" s="77"/>
      <c r="R221" s="77"/>
      <c r="S221" s="77"/>
      <c r="T221" s="77"/>
      <c r="U221" s="67">
        <v>1519.9800000000105</v>
      </c>
      <c r="V221" s="10"/>
      <c r="W221" s="10"/>
      <c r="X221" s="77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62" t="s">
        <v>3578</v>
      </c>
      <c r="K222" s="10"/>
      <c r="L222" s="10"/>
      <c r="M222" s="10"/>
      <c r="N222" s="10"/>
      <c r="O222" s="67"/>
      <c r="P222" s="77"/>
      <c r="Q222" s="77"/>
      <c r="R222" s="77"/>
      <c r="S222" s="77"/>
      <c r="T222" s="77"/>
      <c r="U222" s="67">
        <v>1519.9800000000105</v>
      </c>
      <c r="V222" s="10"/>
      <c r="W222" s="10"/>
      <c r="X222" s="77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62" t="s">
        <v>3641</v>
      </c>
      <c r="K223" s="10"/>
      <c r="L223" s="10"/>
      <c r="M223" s="10"/>
      <c r="N223" s="10"/>
      <c r="O223" s="67"/>
      <c r="P223" s="77"/>
      <c r="Q223" s="77"/>
      <c r="R223" s="77"/>
      <c r="S223" s="77"/>
      <c r="T223" s="77"/>
      <c r="U223" s="67">
        <v>1519.9800000000105</v>
      </c>
      <c r="V223" s="10"/>
      <c r="W223" s="10"/>
      <c r="X223" s="77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62" t="s">
        <v>3577</v>
      </c>
      <c r="K224" s="10"/>
      <c r="L224" s="10"/>
      <c r="M224" s="10"/>
      <c r="N224" s="10"/>
      <c r="O224" s="67"/>
      <c r="P224" s="77"/>
      <c r="Q224" s="77"/>
      <c r="R224" s="77"/>
      <c r="S224" s="77"/>
      <c r="T224" s="77"/>
      <c r="U224" s="67">
        <v>1519.9700000000012</v>
      </c>
      <c r="V224" s="10"/>
      <c r="W224" s="10"/>
      <c r="X224" s="77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62" t="s">
        <v>3579</v>
      </c>
      <c r="K225" s="10"/>
      <c r="L225" s="10"/>
      <c r="M225" s="10"/>
      <c r="N225" s="10"/>
      <c r="O225" s="67"/>
      <c r="P225" s="77"/>
      <c r="Q225" s="77"/>
      <c r="R225" s="77"/>
      <c r="S225" s="77"/>
      <c r="T225" s="77"/>
      <c r="U225" s="67">
        <v>1519.9700000000012</v>
      </c>
      <c r="V225" s="10"/>
      <c r="W225" s="10"/>
      <c r="X225" s="77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62" t="s">
        <v>3580</v>
      </c>
      <c r="K226" s="10"/>
      <c r="L226" s="10"/>
      <c r="M226" s="10"/>
      <c r="N226" s="10"/>
      <c r="O226" s="67"/>
      <c r="P226" s="77"/>
      <c r="Q226" s="77"/>
      <c r="R226" s="77"/>
      <c r="S226" s="77"/>
      <c r="T226" s="77"/>
      <c r="U226" s="67">
        <v>1519.9700000000012</v>
      </c>
      <c r="V226" s="10"/>
      <c r="W226" s="10"/>
      <c r="X226" s="77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62" t="s">
        <v>3581</v>
      </c>
      <c r="K227" s="10"/>
      <c r="L227" s="10"/>
      <c r="M227" s="10"/>
      <c r="N227" s="10"/>
      <c r="O227" s="67"/>
      <c r="P227" s="77"/>
      <c r="Q227" s="77"/>
      <c r="R227" s="77"/>
      <c r="S227" s="77"/>
      <c r="T227" s="77"/>
      <c r="U227" s="67">
        <v>1519.9700000000012</v>
      </c>
      <c r="V227" s="10"/>
      <c r="W227" s="10"/>
      <c r="X227" s="77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62" t="s">
        <v>3631</v>
      </c>
      <c r="K228" s="10"/>
      <c r="L228" s="10"/>
      <c r="M228" s="10"/>
      <c r="N228" s="10"/>
      <c r="O228" s="67"/>
      <c r="P228" s="77"/>
      <c r="Q228" s="77"/>
      <c r="R228" s="77"/>
      <c r="S228" s="77"/>
      <c r="T228" s="77"/>
      <c r="U228" s="67">
        <v>1520</v>
      </c>
      <c r="V228" s="10"/>
      <c r="W228" s="10"/>
      <c r="X228" s="77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62" t="s">
        <v>3632</v>
      </c>
      <c r="K229" s="10"/>
      <c r="L229" s="10"/>
      <c r="M229" s="10"/>
      <c r="N229" s="10"/>
      <c r="O229" s="67"/>
      <c r="P229" s="77"/>
      <c r="Q229" s="77"/>
      <c r="R229" s="77"/>
      <c r="S229" s="77"/>
      <c r="T229" s="77"/>
      <c r="U229" s="67">
        <v>1520</v>
      </c>
      <c r="V229" s="10"/>
      <c r="W229" s="10"/>
      <c r="X229" s="77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62" t="s">
        <v>3633</v>
      </c>
      <c r="K230" s="10"/>
      <c r="L230" s="10"/>
      <c r="M230" s="10"/>
      <c r="N230" s="10"/>
      <c r="O230" s="67"/>
      <c r="P230" s="77"/>
      <c r="Q230" s="77"/>
      <c r="R230" s="77"/>
      <c r="S230" s="77"/>
      <c r="T230" s="77"/>
      <c r="U230" s="67">
        <v>1520</v>
      </c>
      <c r="V230" s="10"/>
      <c r="W230" s="10"/>
      <c r="X230" s="77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62" t="s">
        <v>3634</v>
      </c>
      <c r="K231" s="10"/>
      <c r="L231" s="10"/>
      <c r="M231" s="10"/>
      <c r="N231" s="10"/>
      <c r="O231" s="67"/>
      <c r="P231" s="77"/>
      <c r="Q231" s="77"/>
      <c r="R231" s="77"/>
      <c r="S231" s="77"/>
      <c r="T231" s="77"/>
      <c r="U231" s="67">
        <v>1520</v>
      </c>
      <c r="V231" s="10"/>
      <c r="W231" s="10"/>
      <c r="X231" s="77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62" t="s">
        <v>3588</v>
      </c>
      <c r="K232" s="10"/>
      <c r="L232" s="10"/>
      <c r="M232" s="10"/>
      <c r="N232" s="10"/>
      <c r="O232" s="77">
        <v>2.0099999999999998</v>
      </c>
      <c r="P232" s="77"/>
      <c r="Q232" s="77"/>
      <c r="R232" s="77"/>
      <c r="S232" s="77"/>
      <c r="T232" s="77"/>
      <c r="U232" s="77"/>
      <c r="V232" s="10"/>
      <c r="W232" s="10"/>
      <c r="X232" s="77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62" t="s">
        <v>3589</v>
      </c>
      <c r="K233" s="10"/>
      <c r="L233" s="10"/>
      <c r="M233" s="10"/>
      <c r="N233" s="10"/>
      <c r="O233" s="77">
        <v>2.0099999999999998</v>
      </c>
      <c r="P233" s="77"/>
      <c r="Q233" s="77"/>
      <c r="R233" s="77"/>
      <c r="S233" s="77"/>
      <c r="T233" s="77"/>
      <c r="U233" s="77"/>
      <c r="V233" s="10"/>
      <c r="W233" s="10"/>
      <c r="X233" s="77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62" t="s">
        <v>3590</v>
      </c>
      <c r="K234" s="10"/>
      <c r="L234" s="10"/>
      <c r="M234" s="10"/>
      <c r="N234" s="10"/>
      <c r="O234" s="77">
        <v>2.0099999999999998</v>
      </c>
      <c r="P234" s="77"/>
      <c r="Q234" s="77"/>
      <c r="R234" s="77"/>
      <c r="S234" s="77"/>
      <c r="T234" s="77"/>
      <c r="U234" s="77"/>
      <c r="V234" s="10"/>
      <c r="W234" s="10"/>
      <c r="X234" s="77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62" t="s">
        <v>3582</v>
      </c>
      <c r="K235" s="10"/>
      <c r="L235" s="10"/>
      <c r="M235" s="10"/>
      <c r="N235" s="10"/>
      <c r="O235" s="77">
        <v>2</v>
      </c>
      <c r="P235" s="77"/>
      <c r="Q235" s="77"/>
      <c r="R235" s="77"/>
      <c r="S235" s="77"/>
      <c r="T235" s="77"/>
      <c r="U235" s="77"/>
      <c r="V235" s="10"/>
      <c r="W235" s="10"/>
      <c r="X235" s="77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62" t="s">
        <v>3583</v>
      </c>
      <c r="K236" s="10"/>
      <c r="L236" s="10"/>
      <c r="M236" s="10"/>
      <c r="N236" s="10"/>
      <c r="O236" s="77">
        <v>2</v>
      </c>
      <c r="P236" s="77"/>
      <c r="Q236" s="77"/>
      <c r="R236" s="77"/>
      <c r="S236" s="77"/>
      <c r="T236" s="77"/>
      <c r="U236" s="77"/>
      <c r="V236" s="10"/>
      <c r="W236" s="10"/>
      <c r="X236" s="77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62" t="s">
        <v>3584</v>
      </c>
      <c r="K237" s="10"/>
      <c r="L237" s="10"/>
      <c r="M237" s="10"/>
      <c r="N237" s="10"/>
      <c r="O237" s="77">
        <v>2</v>
      </c>
      <c r="P237" s="77"/>
      <c r="Q237" s="77"/>
      <c r="R237" s="77"/>
      <c r="S237" s="77"/>
      <c r="T237" s="77"/>
      <c r="U237" s="77"/>
      <c r="V237" s="10"/>
      <c r="W237" s="10"/>
      <c r="X237" s="77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62" t="s">
        <v>3585</v>
      </c>
      <c r="K238" s="10"/>
      <c r="L238" s="10"/>
      <c r="M238" s="10"/>
      <c r="N238" s="10"/>
      <c r="O238" s="77">
        <v>2</v>
      </c>
      <c r="P238" s="77"/>
      <c r="Q238" s="77"/>
      <c r="R238" s="77"/>
      <c r="S238" s="77"/>
      <c r="T238" s="77"/>
      <c r="U238" s="77"/>
      <c r="V238" s="10"/>
      <c r="W238" s="10"/>
      <c r="X238" s="77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62" t="s">
        <v>3586</v>
      </c>
      <c r="K239" s="10"/>
      <c r="L239" s="10"/>
      <c r="M239" s="10"/>
      <c r="N239" s="10"/>
      <c r="O239" s="77">
        <v>2</v>
      </c>
      <c r="P239" s="77"/>
      <c r="Q239" s="77"/>
      <c r="R239" s="77"/>
      <c r="S239" s="77"/>
      <c r="T239" s="77"/>
      <c r="U239" s="77"/>
      <c r="V239" s="10"/>
      <c r="W239" s="10"/>
      <c r="X239" s="77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62" t="s">
        <v>3587</v>
      </c>
      <c r="K240" s="10"/>
      <c r="L240" s="10"/>
      <c r="M240" s="10"/>
      <c r="N240" s="10"/>
      <c r="O240" s="77">
        <v>2</v>
      </c>
      <c r="P240" s="77"/>
      <c r="Q240" s="77"/>
      <c r="R240" s="77"/>
      <c r="S240" s="77"/>
      <c r="T240" s="77"/>
      <c r="U240" s="77"/>
      <c r="V240" s="10"/>
      <c r="W240" s="10"/>
      <c r="X240" s="77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62" t="s">
        <v>3747</v>
      </c>
      <c r="K241" s="10"/>
      <c r="L241" s="10"/>
      <c r="M241" s="10"/>
      <c r="N241" s="10"/>
      <c r="O241" s="77">
        <v>2</v>
      </c>
      <c r="P241" s="77"/>
      <c r="Q241" s="77"/>
      <c r="R241" s="77"/>
      <c r="S241" s="77"/>
      <c r="T241" s="77"/>
      <c r="U241" s="77"/>
      <c r="V241" s="10"/>
      <c r="W241" s="10"/>
      <c r="X241" s="77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62" t="s">
        <v>3598</v>
      </c>
      <c r="K242" s="10"/>
      <c r="L242" s="10"/>
      <c r="M242" s="10"/>
      <c r="N242" s="10"/>
      <c r="O242" s="77">
        <v>2</v>
      </c>
      <c r="P242" s="77"/>
      <c r="Q242" s="77"/>
      <c r="R242" s="77"/>
      <c r="S242" s="77"/>
      <c r="T242" s="77"/>
      <c r="U242" s="77"/>
      <c r="V242" s="10"/>
      <c r="W242" s="10"/>
      <c r="X242" s="77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62" t="s">
        <v>3640</v>
      </c>
      <c r="K243" s="10"/>
      <c r="L243" s="10"/>
      <c r="M243" s="10"/>
      <c r="N243" s="10"/>
      <c r="O243" s="77">
        <v>2</v>
      </c>
      <c r="P243" s="77"/>
      <c r="Q243" s="77"/>
      <c r="R243" s="77"/>
      <c r="S243" s="77"/>
      <c r="T243" s="77"/>
      <c r="U243" s="77"/>
      <c r="V243" s="10"/>
      <c r="W243" s="10"/>
      <c r="X243" s="77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62" t="s">
        <v>3626</v>
      </c>
      <c r="K244" s="10"/>
      <c r="L244" s="10"/>
      <c r="M244" s="10"/>
      <c r="N244" s="10"/>
      <c r="O244" s="77">
        <v>2</v>
      </c>
      <c r="P244" s="77"/>
      <c r="Q244" s="77"/>
      <c r="R244" s="77"/>
      <c r="S244" s="77"/>
      <c r="T244" s="77"/>
      <c r="U244" s="77"/>
      <c r="V244" s="10"/>
      <c r="W244" s="10"/>
      <c r="X244" s="77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62" t="s">
        <v>3627</v>
      </c>
      <c r="K245" s="10"/>
      <c r="L245" s="10"/>
      <c r="M245" s="10"/>
      <c r="N245" s="10"/>
      <c r="O245" s="77">
        <v>2</v>
      </c>
      <c r="P245" s="77"/>
      <c r="Q245" s="77"/>
      <c r="R245" s="77"/>
      <c r="S245" s="77"/>
      <c r="T245" s="77"/>
      <c r="U245" s="77"/>
      <c r="V245" s="10"/>
      <c r="W245" s="10"/>
      <c r="X245" s="77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62" t="s">
        <v>3628</v>
      </c>
      <c r="K246" s="10"/>
      <c r="L246" s="10"/>
      <c r="M246" s="10"/>
      <c r="N246" s="10"/>
      <c r="O246" s="77">
        <v>2</v>
      </c>
      <c r="P246" s="77"/>
      <c r="Q246" s="77"/>
      <c r="R246" s="77"/>
      <c r="S246" s="77"/>
      <c r="T246" s="77"/>
      <c r="U246" s="77"/>
      <c r="V246" s="10"/>
      <c r="W246" s="10"/>
      <c r="X246" s="77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62" t="s">
        <v>3629</v>
      </c>
      <c r="K247" s="10"/>
      <c r="L247" s="10"/>
      <c r="M247" s="10"/>
      <c r="N247" s="10"/>
      <c r="O247" s="77">
        <v>2</v>
      </c>
      <c r="P247" s="77"/>
      <c r="Q247" s="77"/>
      <c r="R247" s="77"/>
      <c r="S247" s="77"/>
      <c r="T247" s="77"/>
      <c r="U247" s="77"/>
      <c r="V247" s="10"/>
      <c r="W247" s="10"/>
      <c r="X247" s="77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62" t="s">
        <v>3630</v>
      </c>
      <c r="K248" s="10"/>
      <c r="L248" s="10"/>
      <c r="M248" s="10"/>
      <c r="N248" s="10"/>
      <c r="O248" s="77">
        <v>2</v>
      </c>
      <c r="P248" s="77"/>
      <c r="Q248" s="77"/>
      <c r="R248" s="77"/>
      <c r="S248" s="77"/>
      <c r="T248" s="77"/>
      <c r="U248" s="77"/>
      <c r="V248" s="10"/>
      <c r="W248" s="10"/>
      <c r="X248" s="77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 t="s">
        <v>3743</v>
      </c>
      <c r="K249" s="10"/>
      <c r="L249" s="10"/>
      <c r="M249" s="10"/>
      <c r="N249" s="10"/>
      <c r="O249" s="77"/>
      <c r="P249" s="77"/>
      <c r="Q249" s="77"/>
      <c r="R249" s="77"/>
      <c r="S249" s="77"/>
      <c r="T249" s="77"/>
      <c r="U249" s="77">
        <f>+O217/1.16</f>
        <v>501.72413793103453</v>
      </c>
      <c r="V249" s="10"/>
      <c r="W249" s="10"/>
      <c r="X249" s="77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 t="s">
        <v>3740</v>
      </c>
      <c r="K250" s="10"/>
      <c r="L250" s="10"/>
      <c r="M250" s="10"/>
      <c r="N250" s="10"/>
      <c r="O250" s="77"/>
      <c r="P250" s="77"/>
      <c r="Q250" s="77"/>
      <c r="R250" s="77"/>
      <c r="S250" s="77"/>
      <c r="T250" s="77"/>
      <c r="U250" s="77">
        <f>540/1.16</f>
        <v>465.51724137931035</v>
      </c>
      <c r="V250" s="10"/>
      <c r="W250" s="10"/>
      <c r="X250" s="77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 t="s">
        <v>3740</v>
      </c>
      <c r="K251" s="10"/>
      <c r="L251" s="10"/>
      <c r="M251" s="10"/>
      <c r="N251" s="10"/>
      <c r="O251" s="77">
        <f>16719.82/1.16</f>
        <v>14413.637931034484</v>
      </c>
      <c r="P251" s="77"/>
      <c r="Q251" s="77"/>
      <c r="R251" s="77"/>
      <c r="S251" s="77"/>
      <c r="T251" s="77"/>
      <c r="U251" s="77"/>
      <c r="V251" s="10"/>
      <c r="W251" s="10"/>
      <c r="X251" s="77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 t="s">
        <v>3744</v>
      </c>
      <c r="K252" s="10"/>
      <c r="L252" s="10"/>
      <c r="M252" s="10"/>
      <c r="N252" s="10"/>
      <c r="O252" s="77"/>
      <c r="P252" s="77"/>
      <c r="Q252" s="77"/>
      <c r="R252" s="77"/>
      <c r="S252" s="77"/>
      <c r="T252" s="77"/>
      <c r="U252" s="77">
        <f>20.3/1.16</f>
        <v>17.500000000000004</v>
      </c>
      <c r="V252" s="10"/>
      <c r="W252" s="10"/>
      <c r="X252" s="77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 t="s">
        <v>3751</v>
      </c>
      <c r="K253" s="10"/>
      <c r="L253" s="10"/>
      <c r="M253" s="10"/>
      <c r="N253" s="10"/>
      <c r="O253" s="77"/>
      <c r="P253" s="77"/>
      <c r="Q253" s="77"/>
      <c r="R253" s="77"/>
      <c r="S253" s="77"/>
      <c r="T253" s="77"/>
      <c r="U253" s="77">
        <f>4/1.16</f>
        <v>3.4482758620689657</v>
      </c>
      <c r="V253" s="10"/>
      <c r="W253" s="10"/>
      <c r="X253" s="77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 t="s">
        <v>3741</v>
      </c>
      <c r="K254" s="10"/>
      <c r="L254" s="10"/>
      <c r="M254" s="10"/>
      <c r="N254" s="10"/>
      <c r="O254" s="77"/>
      <c r="P254" s="77"/>
      <c r="Q254" s="77"/>
      <c r="R254" s="77"/>
      <c r="S254" s="77"/>
      <c r="T254" s="77"/>
      <c r="U254" s="77">
        <f>10/1.16</f>
        <v>8.6206896551724146</v>
      </c>
      <c r="V254" s="10"/>
      <c r="W254" s="10"/>
      <c r="X254" s="77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 t="s">
        <v>3491</v>
      </c>
      <c r="K255" s="10"/>
      <c r="L255" s="10"/>
      <c r="M255" s="10"/>
      <c r="N255" s="10"/>
      <c r="O255" s="77">
        <f>+O251*0.16</f>
        <v>2306.1820689655174</v>
      </c>
      <c r="P255" s="10"/>
      <c r="Q255" s="10"/>
      <c r="R255" s="10"/>
      <c r="S255" s="10"/>
      <c r="T255" s="10"/>
      <c r="U255" s="77"/>
      <c r="V255" s="10"/>
      <c r="W255" s="10"/>
      <c r="X255" s="77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 t="s">
        <v>3491</v>
      </c>
      <c r="K256" s="10"/>
      <c r="L256" s="10"/>
      <c r="M256" s="10"/>
      <c r="N256" s="10"/>
      <c r="O256" s="77"/>
      <c r="P256" s="10"/>
      <c r="Q256" s="10"/>
      <c r="R256" s="10"/>
      <c r="S256" s="10"/>
      <c r="T256" s="10"/>
      <c r="U256" s="77">
        <f>996.81*0.16</f>
        <v>159.4896</v>
      </c>
      <c r="V256" s="10"/>
      <c r="W256" s="10"/>
      <c r="X256" s="77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77">
        <f>SUM(O217:O256)</f>
        <v>17875.850000000002</v>
      </c>
      <c r="P257" s="77"/>
      <c r="Q257" s="77"/>
      <c r="R257" s="77"/>
      <c r="S257" s="77"/>
      <c r="T257" s="77"/>
      <c r="U257" s="77">
        <f>SUM(U217:U256)</f>
        <v>17876.119944827627</v>
      </c>
      <c r="V257" s="10"/>
      <c r="W257" s="10"/>
      <c r="X257" s="77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77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86">
        <f>+O257-U257</f>
        <v>-0.26994482762529515</v>
      </c>
      <c r="V259" s="10"/>
      <c r="W259" s="10"/>
      <c r="X259" s="77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77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77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77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77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77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77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77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77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77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77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77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77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77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77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77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77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77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77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77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77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77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77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77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77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77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77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77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77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77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77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77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77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77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77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77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77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77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77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77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77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77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77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77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77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77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77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77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77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77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77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77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77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77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77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77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77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77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77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77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77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77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77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77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77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77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77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77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77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77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77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77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77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77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77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77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77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77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77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77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77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77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77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77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77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77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77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77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77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77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77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77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77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77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77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77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77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77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77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77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77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77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77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77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77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77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77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77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77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77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77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77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77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77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77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77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77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77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77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77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77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77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77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77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77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77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77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77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77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77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77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77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77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77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77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77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77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77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77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77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77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77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77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77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77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77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77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77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77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77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77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77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77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77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77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77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77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77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77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77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77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77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77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77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77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77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77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77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77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77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77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77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77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77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77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77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77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77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77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77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77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77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77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77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77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77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77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77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77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77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77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77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77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77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77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77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77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77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77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77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77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77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77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77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77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77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77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77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77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77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77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77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77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77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77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77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77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77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77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77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77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77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77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77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77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77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77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77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77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77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77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77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77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77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77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77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77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77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77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77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77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77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77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77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77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77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77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77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77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77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77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77"/>
      <c r="Y510" s="10"/>
      <c r="Z510" s="10"/>
      <c r="AA510" s="10"/>
      <c r="AB510" s="10"/>
    </row>
    <row r="511" spans="1:28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77"/>
      <c r="Y511" s="10"/>
      <c r="Z511" s="10"/>
      <c r="AA511" s="10"/>
      <c r="AB511" s="10"/>
    </row>
    <row r="512" spans="1:28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77"/>
      <c r="Y512" s="10"/>
      <c r="Z512" s="10"/>
      <c r="AA512" s="10"/>
      <c r="AB512" s="10"/>
    </row>
    <row r="513" spans="1:28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77"/>
      <c r="Y513" s="10"/>
      <c r="Z513" s="10"/>
      <c r="AA513" s="10"/>
      <c r="AB513" s="10"/>
    </row>
    <row r="514" spans="1:28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77"/>
      <c r="Y514" s="10"/>
      <c r="Z514" s="10"/>
      <c r="AA514" s="10"/>
      <c r="AB514" s="10"/>
    </row>
    <row r="515" spans="1:28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77"/>
      <c r="Y515" s="10"/>
      <c r="Z515" s="10"/>
      <c r="AA515" s="10"/>
      <c r="AB515" s="10"/>
    </row>
    <row r="516" spans="1:28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77"/>
      <c r="Y516" s="10"/>
      <c r="Z516" s="10"/>
      <c r="AA516" s="10"/>
      <c r="AB516" s="10"/>
    </row>
    <row r="517" spans="1:28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77"/>
      <c r="Y517" s="10"/>
      <c r="Z517" s="10"/>
      <c r="AA517" s="10"/>
      <c r="AB517" s="10"/>
    </row>
    <row r="518" spans="1:2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77"/>
      <c r="Y518" s="10"/>
      <c r="Z518" s="10"/>
      <c r="AA518" s="10"/>
      <c r="AB518" s="10"/>
    </row>
    <row r="519" spans="1:28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77"/>
      <c r="Y519" s="10"/>
      <c r="Z519" s="10"/>
      <c r="AA519" s="10"/>
      <c r="AB519" s="10"/>
    </row>
    <row r="520" spans="1:28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77"/>
      <c r="Y520" s="10"/>
      <c r="Z520" s="10"/>
      <c r="AA520" s="10"/>
      <c r="AB520" s="10"/>
    </row>
    <row r="521" spans="1:28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77"/>
      <c r="Y521" s="10"/>
      <c r="Z521" s="10"/>
      <c r="AA521" s="10"/>
      <c r="AB521" s="10"/>
    </row>
    <row r="522" spans="1:28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77"/>
      <c r="Y522" s="10"/>
      <c r="Z522" s="10"/>
      <c r="AA522" s="10"/>
      <c r="AB522" s="10"/>
    </row>
    <row r="523" spans="1:28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77"/>
      <c r="Y523" s="10"/>
      <c r="Z523" s="10"/>
      <c r="AA523" s="10"/>
      <c r="AB523" s="10"/>
    </row>
    <row r="524" spans="1:28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77"/>
      <c r="Y524" s="10"/>
      <c r="Z524" s="10"/>
      <c r="AA524" s="10"/>
      <c r="AB524" s="10"/>
    </row>
    <row r="525" spans="1:28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77"/>
      <c r="Y525" s="10"/>
      <c r="Z525" s="10"/>
      <c r="AA525" s="10"/>
      <c r="AB525" s="10"/>
    </row>
    <row r="526" spans="1:28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77"/>
      <c r="Y526" s="10"/>
      <c r="Z526" s="10"/>
      <c r="AA526" s="10"/>
      <c r="AB526" s="10"/>
    </row>
    <row r="527" spans="1:28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77"/>
      <c r="Y527" s="10"/>
      <c r="Z527" s="10"/>
      <c r="AA527" s="10"/>
      <c r="AB527" s="10"/>
    </row>
    <row r="528" spans="1: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77"/>
      <c r="Y528" s="10"/>
      <c r="Z528" s="10"/>
      <c r="AA528" s="10"/>
      <c r="AB528" s="10"/>
    </row>
    <row r="529" spans="1:28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77"/>
      <c r="Y529" s="10"/>
      <c r="Z529" s="10"/>
      <c r="AA529" s="10"/>
      <c r="AB529" s="10"/>
    </row>
    <row r="530" spans="1:28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77"/>
      <c r="Y530" s="10"/>
      <c r="Z530" s="10"/>
      <c r="AA530" s="10"/>
      <c r="AB530" s="10"/>
    </row>
    <row r="531" spans="1:28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77"/>
      <c r="Y531" s="10"/>
      <c r="Z531" s="10"/>
      <c r="AA531" s="10"/>
      <c r="AB531" s="10"/>
    </row>
    <row r="532" spans="1:28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77"/>
      <c r="Y532" s="10"/>
      <c r="Z532" s="10"/>
      <c r="AA532" s="10"/>
      <c r="AB532" s="10"/>
    </row>
    <row r="533" spans="1:28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93"/>
      <c r="Y533" s="12"/>
      <c r="Z533" s="12"/>
      <c r="AA533" s="12"/>
      <c r="AB533" s="12"/>
    </row>
    <row r="534" spans="1:28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93"/>
      <c r="Y534" s="12"/>
      <c r="Z534" s="12"/>
      <c r="AA534" s="12"/>
      <c r="AB534" s="12"/>
    </row>
    <row r="535" spans="1:28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93"/>
      <c r="Y535" s="12"/>
      <c r="Z535" s="12"/>
      <c r="AA535" s="12"/>
      <c r="AB535" s="12"/>
    </row>
    <row r="536" spans="1:28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93"/>
      <c r="Y536" s="12"/>
      <c r="Z536" s="12"/>
      <c r="AA536" s="12"/>
      <c r="AB536" s="12"/>
    </row>
    <row r="537" spans="1:28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93"/>
      <c r="Y537" s="12"/>
      <c r="Z537" s="12"/>
      <c r="AA537" s="12"/>
      <c r="AB537" s="12"/>
    </row>
    <row r="538" spans="1:2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93"/>
      <c r="Y538" s="12"/>
      <c r="Z538" s="12"/>
      <c r="AA538" s="12"/>
      <c r="AB538" s="12"/>
    </row>
    <row r="539" spans="1:28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93"/>
      <c r="Y539" s="12"/>
      <c r="Z539" s="12"/>
      <c r="AA539" s="12"/>
      <c r="AB539" s="12"/>
    </row>
    <row r="540" spans="1:28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93"/>
      <c r="Y540" s="12"/>
      <c r="Z540" s="12"/>
      <c r="AA540" s="12"/>
      <c r="AB540" s="12"/>
    </row>
    <row r="541" spans="1:28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93"/>
      <c r="Y541" s="12"/>
      <c r="Z541" s="12"/>
      <c r="AA541" s="12"/>
      <c r="AB541" s="12"/>
    </row>
    <row r="542" spans="1:28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93"/>
      <c r="Y542" s="12"/>
      <c r="Z542" s="12"/>
      <c r="AA542" s="12"/>
      <c r="AB542" s="12"/>
    </row>
    <row r="543" spans="1:28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93"/>
      <c r="Y543" s="12"/>
      <c r="Z543" s="12"/>
      <c r="AA543" s="12"/>
      <c r="AB543" s="12"/>
    </row>
    <row r="544" spans="1:28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93"/>
      <c r="Y544" s="12"/>
      <c r="Z544" s="12"/>
      <c r="AA544" s="12"/>
      <c r="AB544" s="12"/>
    </row>
    <row r="545" spans="1:28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93"/>
      <c r="Y545" s="12"/>
      <c r="Z545" s="12"/>
      <c r="AA545" s="12"/>
      <c r="AB545" s="12"/>
    </row>
  </sheetData>
  <autoFilter ref="A9:AG87"/>
  <sortState ref="A10:AB87">
    <sortCondition ref="O10:O87"/>
  </sortState>
  <mergeCells count="2">
    <mergeCell ref="J97:V97"/>
    <mergeCell ref="J96:V96"/>
  </mergeCells>
  <pageMargins left="0.7" right="0.7" top="0.75" bottom="0.75" header="0.3" footer="0.3"/>
  <pageSetup orientation="portrait" r:id="rId1"/>
  <ignoredErrors>
    <ignoredError sqref="AB10:AB87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5:AG139"/>
  <sheetViews>
    <sheetView topLeftCell="A68" workbookViewId="0">
      <selection activeCell="AA87" sqref="AA87"/>
    </sheetView>
  </sheetViews>
  <sheetFormatPr baseColWidth="10" defaultRowHeight="11.25"/>
  <cols>
    <col min="1" max="2" width="11.42578125" style="62"/>
    <col min="3" max="3" width="11.42578125" style="62" hidden="1" customWidth="1"/>
    <col min="4" max="4" width="12" style="62" hidden="1" customWidth="1"/>
    <col min="5" max="9" width="11.42578125" style="62" hidden="1" customWidth="1"/>
    <col min="10" max="10" width="11.42578125" style="62" customWidth="1"/>
    <col min="11" max="11" width="4.42578125" style="62" hidden="1" customWidth="1"/>
    <col min="12" max="14" width="11.42578125" style="62" hidden="1" customWidth="1"/>
    <col min="15" max="15" width="16.5703125" style="62" bestFit="1" customWidth="1"/>
    <col min="16" max="20" width="11.42578125" style="62" hidden="1" customWidth="1"/>
    <col min="21" max="26" width="11.42578125" style="62" customWidth="1"/>
    <col min="27" max="29" width="11.42578125" style="62"/>
    <col min="30" max="30" width="12.7109375" style="62" bestFit="1" customWidth="1"/>
    <col min="31" max="31" width="9.7109375" style="67" bestFit="1" customWidth="1"/>
    <col min="32" max="16384" width="11.42578125" style="62"/>
  </cols>
  <sheetData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3" ht="12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3" ht="12" thickBot="1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59" t="s">
        <v>3491</v>
      </c>
      <c r="AC8" s="59" t="s">
        <v>3492</v>
      </c>
    </row>
    <row r="9" spans="1:33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  <c r="AC9" s="4" t="s">
        <v>2709</v>
      </c>
      <c r="AD9" s="4" t="s">
        <v>2710</v>
      </c>
      <c r="AE9" s="84" t="s">
        <v>1594</v>
      </c>
    </row>
    <row r="10" spans="1:33" hidden="1">
      <c r="A10" s="5">
        <v>57040</v>
      </c>
      <c r="B10" s="42" t="s">
        <v>2485</v>
      </c>
      <c r="C10" s="6">
        <v>42316</v>
      </c>
      <c r="D10" s="6">
        <v>42316</v>
      </c>
      <c r="E10" s="5" t="s">
        <v>30</v>
      </c>
      <c r="F10" s="6">
        <v>42286</v>
      </c>
      <c r="G10" s="5" t="s">
        <v>75</v>
      </c>
      <c r="H10" s="5">
        <v>57040</v>
      </c>
      <c r="I10" s="5" t="s">
        <v>498</v>
      </c>
      <c r="J10" s="5" t="s">
        <v>232</v>
      </c>
      <c r="K10" s="5">
        <v>2015</v>
      </c>
      <c r="L10" s="7" t="s">
        <v>2486</v>
      </c>
      <c r="M10" s="5" t="s">
        <v>2487</v>
      </c>
      <c r="N10" s="5" t="s">
        <v>2488</v>
      </c>
      <c r="O10" s="5" t="s">
        <v>2489</v>
      </c>
      <c r="P10" s="8" t="s">
        <v>2490</v>
      </c>
      <c r="Q10" s="5"/>
      <c r="R10" s="5"/>
      <c r="S10" s="5"/>
      <c r="T10" s="5"/>
      <c r="U10" s="8">
        <v>298866.93</v>
      </c>
      <c r="V10" s="8">
        <v>3907.2</v>
      </c>
      <c r="W10" s="8">
        <v>2320</v>
      </c>
      <c r="X10" s="8">
        <v>360</v>
      </c>
      <c r="Y10" s="8">
        <v>302774.13</v>
      </c>
      <c r="Z10" s="8">
        <v>48443.86</v>
      </c>
      <c r="AA10" s="8">
        <v>353897.99</v>
      </c>
      <c r="AB10" s="7" t="s">
        <v>237</v>
      </c>
      <c r="AC10" s="62" t="s">
        <v>2711</v>
      </c>
      <c r="AD10" s="8">
        <v>353897.99</v>
      </c>
      <c r="AE10" s="67">
        <f>+AA10-AD10</f>
        <v>0</v>
      </c>
      <c r="AF10" s="66">
        <v>42308</v>
      </c>
      <c r="AG10" s="66"/>
    </row>
    <row r="11" spans="1:33">
      <c r="A11" s="5">
        <v>57040</v>
      </c>
      <c r="B11" s="42" t="s">
        <v>2491</v>
      </c>
      <c r="C11" s="6">
        <v>42316</v>
      </c>
      <c r="D11" s="6">
        <v>42316</v>
      </c>
      <c r="E11" s="5" t="s">
        <v>30</v>
      </c>
      <c r="F11" s="6">
        <v>42289</v>
      </c>
      <c r="G11" s="5" t="s">
        <v>176</v>
      </c>
      <c r="H11" s="5">
        <v>57040</v>
      </c>
      <c r="I11" s="5" t="s">
        <v>2492</v>
      </c>
      <c r="J11" s="5" t="s">
        <v>178</v>
      </c>
      <c r="K11" s="5">
        <v>2016</v>
      </c>
      <c r="L11" s="7" t="s">
        <v>2493</v>
      </c>
      <c r="M11" s="5" t="s">
        <v>2494</v>
      </c>
      <c r="N11" s="5" t="s">
        <v>2495</v>
      </c>
      <c r="O11" s="5" t="s">
        <v>2496</v>
      </c>
      <c r="P11" s="8" t="s">
        <v>2497</v>
      </c>
      <c r="Q11" s="5"/>
      <c r="R11" s="5"/>
      <c r="S11" s="5"/>
      <c r="T11" s="5"/>
      <c r="U11" s="8">
        <v>322718.06</v>
      </c>
      <c r="V11" s="8">
        <v>3907.2</v>
      </c>
      <c r="W11" s="8">
        <v>2900</v>
      </c>
      <c r="X11" s="8">
        <v>360</v>
      </c>
      <c r="Y11" s="8">
        <v>326625.26</v>
      </c>
      <c r="Z11" s="8">
        <v>52260.04</v>
      </c>
      <c r="AA11" s="8">
        <v>382145.3</v>
      </c>
      <c r="AB11" s="7" t="s">
        <v>184</v>
      </c>
      <c r="AC11" s="62" t="s">
        <v>2750</v>
      </c>
      <c r="AD11" s="8">
        <v>382147.3</v>
      </c>
      <c r="AE11" s="67">
        <f t="shared" ref="AE11:AE13" si="0">+AA11-AD11</f>
        <v>-2</v>
      </c>
      <c r="AF11" s="66">
        <v>42296</v>
      </c>
    </row>
    <row r="12" spans="1:33">
      <c r="A12" s="5">
        <v>57040</v>
      </c>
      <c r="B12" s="42" t="s">
        <v>2498</v>
      </c>
      <c r="C12" s="6">
        <v>42316</v>
      </c>
      <c r="D12" s="6">
        <v>42316</v>
      </c>
      <c r="E12" s="5" t="s">
        <v>30</v>
      </c>
      <c r="F12" s="6">
        <v>42286</v>
      </c>
      <c r="G12" s="5" t="s">
        <v>176</v>
      </c>
      <c r="H12" s="5">
        <v>57040</v>
      </c>
      <c r="I12" s="5" t="s">
        <v>2492</v>
      </c>
      <c r="J12" s="5" t="s">
        <v>178</v>
      </c>
      <c r="K12" s="5">
        <v>2016</v>
      </c>
      <c r="L12" s="7" t="s">
        <v>2499</v>
      </c>
      <c r="M12" s="5" t="s">
        <v>2500</v>
      </c>
      <c r="N12" s="5" t="s">
        <v>2501</v>
      </c>
      <c r="O12" s="5" t="s">
        <v>2502</v>
      </c>
      <c r="P12" s="8" t="s">
        <v>2503</v>
      </c>
      <c r="Q12" s="5"/>
      <c r="R12" s="5"/>
      <c r="S12" s="5"/>
      <c r="T12" s="5"/>
      <c r="U12" s="8">
        <v>322718.06</v>
      </c>
      <c r="V12" s="8">
        <v>3907.2</v>
      </c>
      <c r="W12" s="8">
        <v>2900</v>
      </c>
      <c r="X12" s="8">
        <v>360</v>
      </c>
      <c r="Y12" s="8">
        <v>326625.26</v>
      </c>
      <c r="Z12" s="8">
        <v>52260.04</v>
      </c>
      <c r="AA12" s="8">
        <v>382145.3</v>
      </c>
      <c r="AB12" s="7" t="s">
        <v>184</v>
      </c>
      <c r="AC12" s="62" t="s">
        <v>2751</v>
      </c>
      <c r="AD12" s="8">
        <v>382147.3</v>
      </c>
      <c r="AE12" s="67">
        <f t="shared" si="0"/>
        <v>-2</v>
      </c>
      <c r="AF12" s="66">
        <v>42293</v>
      </c>
    </row>
    <row r="13" spans="1:33" hidden="1">
      <c r="A13" s="5">
        <v>57040</v>
      </c>
      <c r="B13" s="42" t="s">
        <v>2504</v>
      </c>
      <c r="C13" s="6">
        <v>42314</v>
      </c>
      <c r="D13" s="6">
        <v>42314</v>
      </c>
      <c r="E13" s="5" t="s">
        <v>30</v>
      </c>
      <c r="F13" s="6">
        <v>42291</v>
      </c>
      <c r="G13" s="5" t="s">
        <v>75</v>
      </c>
      <c r="H13" s="5">
        <v>57040</v>
      </c>
      <c r="I13" s="5" t="s">
        <v>231</v>
      </c>
      <c r="J13" s="5" t="s">
        <v>232</v>
      </c>
      <c r="K13" s="5">
        <v>2015</v>
      </c>
      <c r="L13" s="7" t="s">
        <v>2505</v>
      </c>
      <c r="M13" s="5" t="s">
        <v>2506</v>
      </c>
      <c r="N13" s="5" t="s">
        <v>235</v>
      </c>
      <c r="O13" s="5" t="s">
        <v>2507</v>
      </c>
      <c r="P13" s="8" t="s">
        <v>2508</v>
      </c>
      <c r="Q13" s="5"/>
      <c r="R13" s="5"/>
      <c r="S13" s="5"/>
      <c r="T13" s="5"/>
      <c r="U13" s="8">
        <v>271891.11</v>
      </c>
      <c r="V13" s="8">
        <v>3907.2</v>
      </c>
      <c r="W13" s="8">
        <v>2320</v>
      </c>
      <c r="X13" s="8">
        <v>360</v>
      </c>
      <c r="Y13" s="8">
        <v>275798.31</v>
      </c>
      <c r="Z13" s="8">
        <v>44127.73</v>
      </c>
      <c r="AA13" s="8">
        <v>322606.03999999998</v>
      </c>
      <c r="AB13" s="7" t="s">
        <v>237</v>
      </c>
      <c r="AC13" s="62" t="s">
        <v>2752</v>
      </c>
      <c r="AD13" s="8">
        <v>322606.03999999998</v>
      </c>
      <c r="AE13" s="67">
        <f t="shared" si="0"/>
        <v>0</v>
      </c>
      <c r="AF13" s="66">
        <v>42327</v>
      </c>
    </row>
    <row r="14" spans="1:33">
      <c r="A14" s="5">
        <v>57040</v>
      </c>
      <c r="B14" s="42" t="s">
        <v>2509</v>
      </c>
      <c r="C14" s="6">
        <v>42314</v>
      </c>
      <c r="D14" s="6">
        <v>42314</v>
      </c>
      <c r="E14" s="5" t="s">
        <v>30</v>
      </c>
      <c r="F14" s="6">
        <v>42296</v>
      </c>
      <c r="G14" s="5" t="s">
        <v>176</v>
      </c>
      <c r="H14" s="5">
        <v>57040</v>
      </c>
      <c r="I14" s="5" t="s">
        <v>2492</v>
      </c>
      <c r="J14" s="5" t="s">
        <v>178</v>
      </c>
      <c r="K14" s="5">
        <v>2016</v>
      </c>
      <c r="L14" s="7" t="s">
        <v>2510</v>
      </c>
      <c r="M14" s="5" t="s">
        <v>2511</v>
      </c>
      <c r="N14" s="5" t="s">
        <v>2495</v>
      </c>
      <c r="O14" s="5" t="s">
        <v>2512</v>
      </c>
      <c r="P14" s="8" t="s">
        <v>2513</v>
      </c>
      <c r="Q14" s="5"/>
      <c r="R14" s="5"/>
      <c r="S14" s="5"/>
      <c r="T14" s="5"/>
      <c r="U14" s="8">
        <v>322718.06</v>
      </c>
      <c r="V14" s="8">
        <v>3907.2</v>
      </c>
      <c r="W14" s="8">
        <v>2900</v>
      </c>
      <c r="X14" s="8">
        <v>360</v>
      </c>
      <c r="Y14" s="8">
        <v>326625.26</v>
      </c>
      <c r="Z14" s="8">
        <v>52260.04</v>
      </c>
      <c r="AA14" s="8">
        <v>382145.3</v>
      </c>
      <c r="AB14" s="7" t="s">
        <v>184</v>
      </c>
      <c r="AC14" s="62" t="s">
        <v>2712</v>
      </c>
      <c r="AD14" s="63">
        <v>382147.3</v>
      </c>
      <c r="AE14" s="67">
        <f>+AA14-AD14</f>
        <v>-2</v>
      </c>
    </row>
    <row r="15" spans="1:33">
      <c r="A15" s="5">
        <v>57040</v>
      </c>
      <c r="B15" s="42" t="s">
        <v>2514</v>
      </c>
      <c r="C15" s="6">
        <v>42314</v>
      </c>
      <c r="D15" s="6">
        <v>42314</v>
      </c>
      <c r="E15" s="5" t="s">
        <v>30</v>
      </c>
      <c r="F15" s="6">
        <v>42296</v>
      </c>
      <c r="G15" s="5" t="s">
        <v>176</v>
      </c>
      <c r="H15" s="5">
        <v>57040</v>
      </c>
      <c r="I15" s="5" t="s">
        <v>2492</v>
      </c>
      <c r="J15" s="5" t="s">
        <v>178</v>
      </c>
      <c r="K15" s="5">
        <v>2016</v>
      </c>
      <c r="L15" s="7" t="s">
        <v>2510</v>
      </c>
      <c r="M15" s="5" t="s">
        <v>2515</v>
      </c>
      <c r="N15" s="5" t="s">
        <v>2516</v>
      </c>
      <c r="O15" s="5" t="s">
        <v>2517</v>
      </c>
      <c r="P15" s="8" t="s">
        <v>2518</v>
      </c>
      <c r="Q15" s="5"/>
      <c r="R15" s="5"/>
      <c r="S15" s="5"/>
      <c r="T15" s="5"/>
      <c r="U15" s="8">
        <v>322718.06</v>
      </c>
      <c r="V15" s="8">
        <v>3907.2</v>
      </c>
      <c r="W15" s="8">
        <v>2900</v>
      </c>
      <c r="X15" s="8">
        <v>360</v>
      </c>
      <c r="Y15" s="8">
        <v>326625.26</v>
      </c>
      <c r="Z15" s="8">
        <v>52260.04</v>
      </c>
      <c r="AA15" s="8">
        <v>382145.3</v>
      </c>
      <c r="AB15" s="7" t="s">
        <v>184</v>
      </c>
      <c r="AC15" s="62" t="s">
        <v>2713</v>
      </c>
      <c r="AD15" s="63">
        <v>382147.3</v>
      </c>
      <c r="AE15" s="67">
        <f t="shared" ref="AE15:AE58" si="1">+AA15-AD15</f>
        <v>-2</v>
      </c>
    </row>
    <row r="16" spans="1:33" hidden="1">
      <c r="A16" s="5">
        <v>57040</v>
      </c>
      <c r="B16" s="42" t="s">
        <v>2519</v>
      </c>
      <c r="C16" s="6">
        <v>42314</v>
      </c>
      <c r="D16" s="6">
        <v>42314</v>
      </c>
      <c r="E16" s="5" t="s">
        <v>30</v>
      </c>
      <c r="F16" s="6">
        <v>42293</v>
      </c>
      <c r="G16" s="5" t="s">
        <v>75</v>
      </c>
      <c r="H16" s="5">
        <v>57040</v>
      </c>
      <c r="I16" s="5" t="s">
        <v>2520</v>
      </c>
      <c r="J16" s="5" t="s">
        <v>2521</v>
      </c>
      <c r="K16" s="5">
        <v>2016</v>
      </c>
      <c r="L16" s="7" t="s">
        <v>2522</v>
      </c>
      <c r="M16" s="5" t="s">
        <v>2523</v>
      </c>
      <c r="N16" s="5" t="s">
        <v>2524</v>
      </c>
      <c r="O16" s="5" t="s">
        <v>2525</v>
      </c>
      <c r="P16" s="8" t="s">
        <v>2526</v>
      </c>
      <c r="Q16" s="5"/>
      <c r="R16" s="5"/>
      <c r="S16" s="5"/>
      <c r="T16" s="5"/>
      <c r="U16" s="8">
        <v>505076.02</v>
      </c>
      <c r="V16" s="8">
        <v>3907.2</v>
      </c>
      <c r="W16" s="8">
        <v>2900</v>
      </c>
      <c r="X16" s="8">
        <v>360</v>
      </c>
      <c r="Y16" s="8">
        <v>508983.22000000003</v>
      </c>
      <c r="Z16" s="8">
        <v>81437.320000000007</v>
      </c>
      <c r="AA16" s="8">
        <v>593680.54</v>
      </c>
      <c r="AB16" s="7" t="s">
        <v>2527</v>
      </c>
      <c r="AC16" s="62" t="s">
        <v>2753</v>
      </c>
      <c r="AD16" s="8">
        <v>593680.54</v>
      </c>
      <c r="AE16" s="67">
        <f t="shared" si="1"/>
        <v>0</v>
      </c>
      <c r="AF16" s="66">
        <v>42300</v>
      </c>
    </row>
    <row r="17" spans="1:32" hidden="1">
      <c r="A17" s="5">
        <v>57040</v>
      </c>
      <c r="B17" s="42" t="s">
        <v>2528</v>
      </c>
      <c r="C17" s="6">
        <v>42316</v>
      </c>
      <c r="D17" s="6">
        <v>42316</v>
      </c>
      <c r="E17" s="5" t="s">
        <v>30</v>
      </c>
      <c r="F17" s="6">
        <v>42312</v>
      </c>
      <c r="G17" s="5" t="s">
        <v>31</v>
      </c>
      <c r="H17" s="5">
        <v>57040</v>
      </c>
      <c r="I17" s="5" t="s">
        <v>2529</v>
      </c>
      <c r="J17" s="5" t="s">
        <v>131</v>
      </c>
      <c r="K17" s="5">
        <v>2016</v>
      </c>
      <c r="L17" s="7" t="s">
        <v>2530</v>
      </c>
      <c r="M17" s="5" t="s">
        <v>2531</v>
      </c>
      <c r="N17" s="5" t="s">
        <v>2532</v>
      </c>
      <c r="O17" s="5" t="s">
        <v>2533</v>
      </c>
      <c r="P17" s="8" t="s">
        <v>2534</v>
      </c>
      <c r="Q17" s="5"/>
      <c r="R17" s="5"/>
      <c r="S17" s="5"/>
      <c r="T17" s="5"/>
      <c r="U17" s="8">
        <v>159906.1</v>
      </c>
      <c r="V17" s="8">
        <v>5311.04</v>
      </c>
      <c r="W17" s="8">
        <v>1160</v>
      </c>
      <c r="X17" s="8">
        <v>360</v>
      </c>
      <c r="Y17" s="8">
        <v>165217.14000000001</v>
      </c>
      <c r="Z17" s="8">
        <v>26434.74</v>
      </c>
      <c r="AA17" s="8">
        <v>193171.88</v>
      </c>
      <c r="AB17" s="7" t="s">
        <v>137</v>
      </c>
      <c r="AC17" s="62" t="s">
        <v>2714</v>
      </c>
      <c r="AD17" s="63">
        <v>193171.88</v>
      </c>
      <c r="AE17" s="67">
        <f t="shared" si="1"/>
        <v>0</v>
      </c>
    </row>
    <row r="18" spans="1:32" hidden="1">
      <c r="A18" s="5">
        <v>57040</v>
      </c>
      <c r="B18" s="42" t="s">
        <v>2535</v>
      </c>
      <c r="C18" s="6">
        <v>42316</v>
      </c>
      <c r="D18" s="6">
        <v>42316</v>
      </c>
      <c r="E18" s="5" t="s">
        <v>30</v>
      </c>
      <c r="F18" s="6">
        <v>42312</v>
      </c>
      <c r="G18" s="5" t="s">
        <v>31</v>
      </c>
      <c r="H18" s="5">
        <v>57040</v>
      </c>
      <c r="I18" s="5" t="s">
        <v>2529</v>
      </c>
      <c r="J18" s="5" t="s">
        <v>131</v>
      </c>
      <c r="K18" s="5">
        <v>2016</v>
      </c>
      <c r="L18" s="7" t="s">
        <v>2530</v>
      </c>
      <c r="M18" s="5" t="s">
        <v>2536</v>
      </c>
      <c r="N18" s="5" t="s">
        <v>2532</v>
      </c>
      <c r="O18" s="5" t="s">
        <v>2537</v>
      </c>
      <c r="P18" s="8" t="s">
        <v>2538</v>
      </c>
      <c r="Q18" s="5"/>
      <c r="R18" s="5"/>
      <c r="S18" s="5"/>
      <c r="T18" s="5"/>
      <c r="U18" s="8">
        <v>159906.1</v>
      </c>
      <c r="V18" s="8">
        <v>5311.04</v>
      </c>
      <c r="W18" s="8">
        <v>1160</v>
      </c>
      <c r="X18" s="8">
        <v>360</v>
      </c>
      <c r="Y18" s="8">
        <v>165217.14000000001</v>
      </c>
      <c r="Z18" s="8">
        <v>26434.74</v>
      </c>
      <c r="AA18" s="8">
        <v>193171.88</v>
      </c>
      <c r="AB18" s="7" t="s">
        <v>137</v>
      </c>
      <c r="AC18" s="62" t="s">
        <v>2715</v>
      </c>
      <c r="AD18" s="63">
        <v>193171.88</v>
      </c>
      <c r="AE18" s="67">
        <f t="shared" si="1"/>
        <v>0</v>
      </c>
    </row>
    <row r="19" spans="1:32" hidden="1">
      <c r="A19" s="5">
        <v>57040</v>
      </c>
      <c r="B19" s="42" t="s">
        <v>2539</v>
      </c>
      <c r="C19" s="6">
        <v>42316</v>
      </c>
      <c r="D19" s="6">
        <v>42316</v>
      </c>
      <c r="E19" s="5" t="s">
        <v>30</v>
      </c>
      <c r="F19" s="6">
        <v>42312</v>
      </c>
      <c r="G19" s="5" t="s">
        <v>31</v>
      </c>
      <c r="H19" s="5">
        <v>57040</v>
      </c>
      <c r="I19" s="5" t="s">
        <v>2529</v>
      </c>
      <c r="J19" s="5" t="s">
        <v>131</v>
      </c>
      <c r="K19" s="5">
        <v>2016</v>
      </c>
      <c r="L19" s="7" t="s">
        <v>2530</v>
      </c>
      <c r="M19" s="5" t="s">
        <v>2540</v>
      </c>
      <c r="N19" s="5" t="s">
        <v>2541</v>
      </c>
      <c r="O19" s="5" t="s">
        <v>2542</v>
      </c>
      <c r="P19" s="8" t="s">
        <v>2543</v>
      </c>
      <c r="Q19" s="5"/>
      <c r="R19" s="5"/>
      <c r="S19" s="5"/>
      <c r="T19" s="5"/>
      <c r="U19" s="8">
        <v>159906.1</v>
      </c>
      <c r="V19" s="8">
        <v>5311.04</v>
      </c>
      <c r="W19" s="8">
        <v>1160</v>
      </c>
      <c r="X19" s="8">
        <v>360</v>
      </c>
      <c r="Y19" s="8">
        <v>165217.14000000001</v>
      </c>
      <c r="Z19" s="8">
        <v>26434.74</v>
      </c>
      <c r="AA19" s="8">
        <v>193171.88</v>
      </c>
      <c r="AB19" s="7" t="s">
        <v>137</v>
      </c>
      <c r="AC19" s="62" t="s">
        <v>2716</v>
      </c>
      <c r="AD19" s="63">
        <v>193171.88</v>
      </c>
      <c r="AE19" s="67">
        <f t="shared" si="1"/>
        <v>0</v>
      </c>
    </row>
    <row r="20" spans="1:32" hidden="1">
      <c r="A20" s="5">
        <v>57040</v>
      </c>
      <c r="B20" s="42" t="s">
        <v>2544</v>
      </c>
      <c r="C20" s="6">
        <v>42316</v>
      </c>
      <c r="D20" s="6">
        <v>42316</v>
      </c>
      <c r="E20" s="5" t="s">
        <v>30</v>
      </c>
      <c r="F20" s="6">
        <v>42312</v>
      </c>
      <c r="G20" s="5" t="s">
        <v>31</v>
      </c>
      <c r="H20" s="5">
        <v>57040</v>
      </c>
      <c r="I20" s="5" t="s">
        <v>2545</v>
      </c>
      <c r="J20" s="5" t="s">
        <v>131</v>
      </c>
      <c r="K20" s="5">
        <v>2016</v>
      </c>
      <c r="L20" s="7" t="s">
        <v>2546</v>
      </c>
      <c r="M20" s="5" t="s">
        <v>2547</v>
      </c>
      <c r="N20" s="5" t="s">
        <v>2532</v>
      </c>
      <c r="O20" s="5" t="s">
        <v>2548</v>
      </c>
      <c r="P20" s="8" t="s">
        <v>2549</v>
      </c>
      <c r="Q20" s="5"/>
      <c r="R20" s="5"/>
      <c r="S20" s="5"/>
      <c r="T20" s="5"/>
      <c r="U20" s="8">
        <v>165259.54999999999</v>
      </c>
      <c r="V20" s="8">
        <v>5311.04</v>
      </c>
      <c r="W20" s="8">
        <v>1160</v>
      </c>
      <c r="X20" s="8">
        <v>360</v>
      </c>
      <c r="Y20" s="8">
        <v>170570.59</v>
      </c>
      <c r="Z20" s="8">
        <v>27291.29</v>
      </c>
      <c r="AA20" s="8">
        <v>199381.88</v>
      </c>
      <c r="AB20" s="7" t="s">
        <v>164</v>
      </c>
      <c r="AC20" s="62" t="s">
        <v>2717</v>
      </c>
      <c r="AD20" s="63">
        <v>199381.88</v>
      </c>
      <c r="AE20" s="67">
        <f t="shared" si="1"/>
        <v>0</v>
      </c>
    </row>
    <row r="21" spans="1:32" hidden="1">
      <c r="A21" s="5">
        <v>57040</v>
      </c>
      <c r="B21" s="42" t="s">
        <v>2550</v>
      </c>
      <c r="C21" s="6">
        <v>42316</v>
      </c>
      <c r="D21" s="6">
        <v>42316</v>
      </c>
      <c r="E21" s="5" t="s">
        <v>30</v>
      </c>
      <c r="F21" s="6">
        <v>42312</v>
      </c>
      <c r="G21" s="5" t="s">
        <v>31</v>
      </c>
      <c r="H21" s="5">
        <v>57040</v>
      </c>
      <c r="I21" s="5" t="s">
        <v>2551</v>
      </c>
      <c r="J21" s="5" t="s">
        <v>131</v>
      </c>
      <c r="K21" s="5">
        <v>2016</v>
      </c>
      <c r="L21" s="7" t="s">
        <v>2530</v>
      </c>
      <c r="M21" s="5" t="s">
        <v>2552</v>
      </c>
      <c r="N21" s="5" t="s">
        <v>2553</v>
      </c>
      <c r="O21" s="5" t="s">
        <v>2554</v>
      </c>
      <c r="P21" s="8" t="s">
        <v>2555</v>
      </c>
      <c r="Q21" s="5"/>
      <c r="R21" s="5"/>
      <c r="S21" s="5"/>
      <c r="T21" s="5"/>
      <c r="U21" s="8">
        <v>142759.54999999999</v>
      </c>
      <c r="V21" s="8">
        <v>5311.04</v>
      </c>
      <c r="W21" s="8">
        <v>1160</v>
      </c>
      <c r="X21" s="8">
        <v>360</v>
      </c>
      <c r="Y21" s="8">
        <v>148070.59</v>
      </c>
      <c r="Z21" s="8">
        <v>23691.29</v>
      </c>
      <c r="AA21" s="8">
        <v>173281.88</v>
      </c>
      <c r="AB21" s="7" t="s">
        <v>2556</v>
      </c>
      <c r="AC21" s="62" t="s">
        <v>2718</v>
      </c>
      <c r="AD21" s="63">
        <v>173281.88</v>
      </c>
      <c r="AE21" s="67">
        <f t="shared" si="1"/>
        <v>0</v>
      </c>
    </row>
    <row r="22" spans="1:32" hidden="1">
      <c r="A22" s="5">
        <v>57040</v>
      </c>
      <c r="B22" s="42" t="s">
        <v>2557</v>
      </c>
      <c r="C22" s="6">
        <v>42316</v>
      </c>
      <c r="D22" s="6">
        <v>42316</v>
      </c>
      <c r="E22" s="5" t="s">
        <v>30</v>
      </c>
      <c r="F22" s="6">
        <v>42300</v>
      </c>
      <c r="G22" s="5" t="s">
        <v>75</v>
      </c>
      <c r="H22" s="5">
        <v>57040</v>
      </c>
      <c r="I22" s="5" t="s">
        <v>498</v>
      </c>
      <c r="J22" s="5" t="s">
        <v>232</v>
      </c>
      <c r="K22" s="5">
        <v>2015</v>
      </c>
      <c r="L22" s="7" t="s">
        <v>2558</v>
      </c>
      <c r="M22" s="5" t="s">
        <v>2559</v>
      </c>
      <c r="N22" s="5" t="s">
        <v>389</v>
      </c>
      <c r="O22" s="5" t="s">
        <v>2560</v>
      </c>
      <c r="P22" s="8" t="s">
        <v>2561</v>
      </c>
      <c r="Q22" s="5"/>
      <c r="R22" s="5"/>
      <c r="S22" s="5"/>
      <c r="T22" s="5"/>
      <c r="U22" s="8">
        <v>298866.93</v>
      </c>
      <c r="V22" s="8">
        <v>3907.2</v>
      </c>
      <c r="W22" s="8">
        <v>2320</v>
      </c>
      <c r="X22" s="8">
        <v>360</v>
      </c>
      <c r="Y22" s="8">
        <v>302774.13</v>
      </c>
      <c r="Z22" s="8">
        <v>48443.86</v>
      </c>
      <c r="AA22" s="8">
        <v>353897.99</v>
      </c>
      <c r="AB22" s="7" t="s">
        <v>237</v>
      </c>
      <c r="AC22" s="62" t="s">
        <v>2719</v>
      </c>
      <c r="AD22" s="63">
        <v>353897.99</v>
      </c>
      <c r="AE22" s="67">
        <f t="shared" si="1"/>
        <v>0</v>
      </c>
    </row>
    <row r="23" spans="1:32">
      <c r="A23" s="5">
        <v>57040</v>
      </c>
      <c r="B23" s="42" t="s">
        <v>2562</v>
      </c>
      <c r="C23" s="6">
        <v>42316</v>
      </c>
      <c r="D23" s="6">
        <v>42316</v>
      </c>
      <c r="E23" s="5" t="s">
        <v>30</v>
      </c>
      <c r="F23" s="6">
        <v>42293</v>
      </c>
      <c r="G23" s="5" t="s">
        <v>176</v>
      </c>
      <c r="H23" s="5">
        <v>57040</v>
      </c>
      <c r="I23" s="5" t="s">
        <v>2492</v>
      </c>
      <c r="J23" s="5" t="s">
        <v>178</v>
      </c>
      <c r="K23" s="5">
        <v>2016</v>
      </c>
      <c r="L23" s="7" t="s">
        <v>2563</v>
      </c>
      <c r="M23" s="5" t="s">
        <v>2564</v>
      </c>
      <c r="N23" s="5" t="s">
        <v>2501</v>
      </c>
      <c r="O23" s="5" t="s">
        <v>2565</v>
      </c>
      <c r="P23" s="8" t="s">
        <v>2566</v>
      </c>
      <c r="Q23" s="5"/>
      <c r="R23" s="5"/>
      <c r="S23" s="5"/>
      <c r="T23" s="5"/>
      <c r="U23" s="8">
        <v>322718.06</v>
      </c>
      <c r="V23" s="8">
        <v>3907.2</v>
      </c>
      <c r="W23" s="8">
        <v>2900</v>
      </c>
      <c r="X23" s="8">
        <v>360</v>
      </c>
      <c r="Y23" s="8">
        <v>326625.26</v>
      </c>
      <c r="Z23" s="8">
        <v>52260.04</v>
      </c>
      <c r="AA23" s="8">
        <v>382145.3</v>
      </c>
      <c r="AB23" s="7" t="s">
        <v>184</v>
      </c>
      <c r="AC23" s="62" t="s">
        <v>2754</v>
      </c>
      <c r="AD23" s="63">
        <v>382147.3</v>
      </c>
      <c r="AE23" s="67">
        <f t="shared" si="1"/>
        <v>-2</v>
      </c>
      <c r="AF23" s="66">
        <v>42308</v>
      </c>
    </row>
    <row r="24" spans="1:32">
      <c r="A24" s="5">
        <v>57040</v>
      </c>
      <c r="B24" s="42" t="s">
        <v>2567</v>
      </c>
      <c r="C24" s="6">
        <v>42316</v>
      </c>
      <c r="D24" s="6">
        <v>42316</v>
      </c>
      <c r="E24" s="5" t="s">
        <v>30</v>
      </c>
      <c r="F24" s="6">
        <v>42293</v>
      </c>
      <c r="G24" s="5" t="s">
        <v>176</v>
      </c>
      <c r="H24" s="5">
        <v>57040</v>
      </c>
      <c r="I24" s="5" t="s">
        <v>2492</v>
      </c>
      <c r="J24" s="5" t="s">
        <v>178</v>
      </c>
      <c r="K24" s="5">
        <v>2016</v>
      </c>
      <c r="L24" s="7" t="s">
        <v>2568</v>
      </c>
      <c r="M24" s="5" t="s">
        <v>2569</v>
      </c>
      <c r="N24" s="5" t="s">
        <v>2570</v>
      </c>
      <c r="O24" s="5" t="s">
        <v>2571</v>
      </c>
      <c r="P24" s="8" t="s">
        <v>2572</v>
      </c>
      <c r="Q24" s="5"/>
      <c r="R24" s="5"/>
      <c r="S24" s="5"/>
      <c r="T24" s="5"/>
      <c r="U24" s="8">
        <v>322718.06</v>
      </c>
      <c r="V24" s="8">
        <v>3907.2</v>
      </c>
      <c r="W24" s="8">
        <v>2900</v>
      </c>
      <c r="X24" s="8">
        <v>360</v>
      </c>
      <c r="Y24" s="8">
        <v>326625.26</v>
      </c>
      <c r="Z24" s="8">
        <v>52260.04</v>
      </c>
      <c r="AA24" s="8">
        <v>382145.3</v>
      </c>
      <c r="AB24" s="7" t="s">
        <v>184</v>
      </c>
      <c r="AC24" s="62" t="s">
        <v>2755</v>
      </c>
      <c r="AD24" s="63">
        <v>382147.3</v>
      </c>
      <c r="AE24" s="67">
        <f t="shared" si="1"/>
        <v>-2</v>
      </c>
      <c r="AF24" s="66">
        <v>42304</v>
      </c>
    </row>
    <row r="25" spans="1:32" hidden="1">
      <c r="A25" s="5">
        <v>57040</v>
      </c>
      <c r="B25" s="42" t="s">
        <v>2573</v>
      </c>
      <c r="C25" s="6">
        <v>42320</v>
      </c>
      <c r="D25" s="6">
        <v>42320</v>
      </c>
      <c r="E25" s="5" t="s">
        <v>30</v>
      </c>
      <c r="F25" s="5" t="s">
        <v>2381</v>
      </c>
      <c r="G25" s="5" t="s">
        <v>2382</v>
      </c>
      <c r="H25" s="5">
        <v>57040</v>
      </c>
      <c r="I25" s="5" t="s">
        <v>2390</v>
      </c>
      <c r="J25" s="5" t="s">
        <v>110</v>
      </c>
      <c r="K25" s="5">
        <v>2016</v>
      </c>
      <c r="L25" s="7" t="s">
        <v>2384</v>
      </c>
      <c r="M25" s="5" t="s">
        <v>2574</v>
      </c>
      <c r="N25" s="5" t="s">
        <v>2575</v>
      </c>
      <c r="O25" s="5" t="s">
        <v>2576</v>
      </c>
      <c r="P25" s="8" t="s">
        <v>2577</v>
      </c>
      <c r="Q25" s="5"/>
      <c r="R25" s="5"/>
      <c r="S25" s="5"/>
      <c r="T25" s="5"/>
      <c r="U25" s="8">
        <v>180867.3</v>
      </c>
      <c r="V25" s="8">
        <v>4348.38</v>
      </c>
      <c r="W25" s="8">
        <v>1160</v>
      </c>
      <c r="X25" s="8">
        <v>360</v>
      </c>
      <c r="Y25" s="8">
        <v>185215.68</v>
      </c>
      <c r="Z25" s="8">
        <v>29634.51</v>
      </c>
      <c r="AA25" s="8">
        <v>216370.19</v>
      </c>
      <c r="AB25" s="7" t="s">
        <v>2388</v>
      </c>
      <c r="AC25" s="62" t="s">
        <v>2720</v>
      </c>
      <c r="AD25" s="63">
        <v>216370.32</v>
      </c>
      <c r="AE25" s="67">
        <f t="shared" si="1"/>
        <v>-0.13000000000465661</v>
      </c>
    </row>
    <row r="26" spans="1:32" hidden="1">
      <c r="A26" s="5">
        <v>57040</v>
      </c>
      <c r="B26" s="42" t="s">
        <v>2578</v>
      </c>
      <c r="C26" s="6">
        <v>42320</v>
      </c>
      <c r="D26" s="6">
        <v>42320</v>
      </c>
      <c r="E26" s="5" t="s">
        <v>30</v>
      </c>
      <c r="F26" s="5" t="s">
        <v>2381</v>
      </c>
      <c r="G26" s="5" t="s">
        <v>2382</v>
      </c>
      <c r="H26" s="5">
        <v>57040</v>
      </c>
      <c r="I26" s="5" t="s">
        <v>2390</v>
      </c>
      <c r="J26" s="5" t="s">
        <v>110</v>
      </c>
      <c r="K26" s="5">
        <v>2016</v>
      </c>
      <c r="L26" s="7" t="s">
        <v>2384</v>
      </c>
      <c r="M26" s="5" t="s">
        <v>2579</v>
      </c>
      <c r="N26" s="5" t="s">
        <v>2392</v>
      </c>
      <c r="O26" s="5" t="s">
        <v>2580</v>
      </c>
      <c r="P26" s="8" t="s">
        <v>2581</v>
      </c>
      <c r="Q26" s="5"/>
      <c r="R26" s="5"/>
      <c r="S26" s="5"/>
      <c r="T26" s="5"/>
      <c r="U26" s="8">
        <v>180867.3</v>
      </c>
      <c r="V26" s="8">
        <v>4348.38</v>
      </c>
      <c r="W26" s="8">
        <v>1160</v>
      </c>
      <c r="X26" s="8">
        <v>360</v>
      </c>
      <c r="Y26" s="8">
        <v>185215.68</v>
      </c>
      <c r="Z26" s="8">
        <v>29634.51</v>
      </c>
      <c r="AA26" s="8">
        <v>216370.19</v>
      </c>
      <c r="AB26" s="7" t="s">
        <v>2388</v>
      </c>
      <c r="AC26" s="62" t="s">
        <v>2721</v>
      </c>
      <c r="AD26" s="63">
        <v>216370.19</v>
      </c>
      <c r="AE26" s="67">
        <f t="shared" si="1"/>
        <v>0</v>
      </c>
    </row>
    <row r="27" spans="1:32" hidden="1">
      <c r="A27" s="5">
        <v>57040</v>
      </c>
      <c r="B27" s="42" t="s">
        <v>2582</v>
      </c>
      <c r="C27" s="6">
        <v>42320</v>
      </c>
      <c r="D27" s="6">
        <v>42320</v>
      </c>
      <c r="E27" s="5" t="s">
        <v>30</v>
      </c>
      <c r="F27" s="6">
        <v>42304</v>
      </c>
      <c r="G27" s="5" t="s">
        <v>186</v>
      </c>
      <c r="H27" s="5">
        <v>57040</v>
      </c>
      <c r="I27" s="5" t="s">
        <v>187</v>
      </c>
      <c r="J27" s="5" t="s">
        <v>110</v>
      </c>
      <c r="K27" s="5">
        <v>2015</v>
      </c>
      <c r="L27" s="7" t="s">
        <v>2583</v>
      </c>
      <c r="M27" s="5" t="s">
        <v>2584</v>
      </c>
      <c r="N27" s="5" t="s">
        <v>792</v>
      </c>
      <c r="O27" s="5" t="s">
        <v>2585</v>
      </c>
      <c r="P27" s="8" t="s">
        <v>2586</v>
      </c>
      <c r="Q27" s="5"/>
      <c r="R27" s="5"/>
      <c r="S27" s="5"/>
      <c r="T27" s="5"/>
      <c r="U27" s="8">
        <v>172405.02</v>
      </c>
      <c r="V27" s="8">
        <v>5302.66</v>
      </c>
      <c r="W27" s="8">
        <v>1160</v>
      </c>
      <c r="X27" s="8">
        <v>360</v>
      </c>
      <c r="Y27" s="8">
        <v>177707.68</v>
      </c>
      <c r="Z27" s="8">
        <v>28433.23</v>
      </c>
      <c r="AA27" s="8">
        <v>207660.91</v>
      </c>
      <c r="AB27" s="7" t="s">
        <v>123</v>
      </c>
      <c r="AC27" s="62" t="s">
        <v>2722</v>
      </c>
      <c r="AD27" s="63">
        <v>207660.91</v>
      </c>
      <c r="AE27" s="67">
        <f t="shared" si="1"/>
        <v>0</v>
      </c>
    </row>
    <row r="28" spans="1:32">
      <c r="A28" s="5">
        <v>57040</v>
      </c>
      <c r="B28" s="42" t="s">
        <v>2587</v>
      </c>
      <c r="C28" s="6">
        <v>42320</v>
      </c>
      <c r="D28" s="6">
        <v>42320</v>
      </c>
      <c r="E28" s="5" t="s">
        <v>30</v>
      </c>
      <c r="F28" s="6">
        <v>42303</v>
      </c>
      <c r="G28" s="5" t="s">
        <v>176</v>
      </c>
      <c r="H28" s="5">
        <v>57040</v>
      </c>
      <c r="I28" s="5" t="s">
        <v>2492</v>
      </c>
      <c r="J28" s="5" t="s">
        <v>178</v>
      </c>
      <c r="K28" s="5">
        <v>2016</v>
      </c>
      <c r="L28" s="7" t="s">
        <v>2588</v>
      </c>
      <c r="M28" s="5" t="s">
        <v>2589</v>
      </c>
      <c r="N28" s="5" t="s">
        <v>2501</v>
      </c>
      <c r="O28" s="5" t="s">
        <v>2590</v>
      </c>
      <c r="P28" s="8" t="s">
        <v>2591</v>
      </c>
      <c r="Q28" s="5"/>
      <c r="R28" s="5"/>
      <c r="S28" s="5"/>
      <c r="T28" s="5"/>
      <c r="U28" s="8">
        <v>322718.06</v>
      </c>
      <c r="V28" s="8">
        <v>3907.2</v>
      </c>
      <c r="W28" s="8">
        <v>2900</v>
      </c>
      <c r="X28" s="8">
        <v>360</v>
      </c>
      <c r="Y28" s="8">
        <v>326625.26</v>
      </c>
      <c r="Z28" s="8">
        <v>52260.04</v>
      </c>
      <c r="AA28" s="8">
        <v>382145.3</v>
      </c>
      <c r="AB28" s="7" t="s">
        <v>184</v>
      </c>
      <c r="AC28" s="62" t="s">
        <v>2723</v>
      </c>
      <c r="AD28" s="63">
        <v>382147.3</v>
      </c>
      <c r="AE28" s="67">
        <f t="shared" si="1"/>
        <v>-2</v>
      </c>
    </row>
    <row r="29" spans="1:32">
      <c r="A29" s="5">
        <v>57040</v>
      </c>
      <c r="B29" s="42" t="s">
        <v>2592</v>
      </c>
      <c r="C29" s="6">
        <v>42320</v>
      </c>
      <c r="D29" s="6">
        <v>42320</v>
      </c>
      <c r="E29" s="5" t="s">
        <v>30</v>
      </c>
      <c r="F29" s="6">
        <v>42303</v>
      </c>
      <c r="G29" s="5" t="s">
        <v>176</v>
      </c>
      <c r="H29" s="5">
        <v>57040</v>
      </c>
      <c r="I29" s="5" t="s">
        <v>2492</v>
      </c>
      <c r="J29" s="5" t="s">
        <v>178</v>
      </c>
      <c r="K29" s="5">
        <v>2016</v>
      </c>
      <c r="L29" s="7" t="s">
        <v>2593</v>
      </c>
      <c r="M29" s="5" t="s">
        <v>2594</v>
      </c>
      <c r="N29" s="5" t="s">
        <v>2516</v>
      </c>
      <c r="O29" s="5" t="s">
        <v>2595</v>
      </c>
      <c r="P29" s="8" t="s">
        <v>2596</v>
      </c>
      <c r="Q29" s="5"/>
      <c r="R29" s="5"/>
      <c r="S29" s="5"/>
      <c r="T29" s="5"/>
      <c r="U29" s="8">
        <v>322718.06</v>
      </c>
      <c r="V29" s="8">
        <v>3907.2</v>
      </c>
      <c r="W29" s="8">
        <v>2900</v>
      </c>
      <c r="X29" s="8">
        <v>360</v>
      </c>
      <c r="Y29" s="8">
        <v>326625.26</v>
      </c>
      <c r="Z29" s="8">
        <v>52260.04</v>
      </c>
      <c r="AA29" s="8">
        <v>382145.3</v>
      </c>
      <c r="AB29" s="7" t="s">
        <v>184</v>
      </c>
      <c r="AC29" s="62" t="s">
        <v>2724</v>
      </c>
      <c r="AD29" s="63">
        <v>382147.3</v>
      </c>
      <c r="AE29" s="67">
        <f t="shared" si="1"/>
        <v>-2</v>
      </c>
    </row>
    <row r="30" spans="1:32" hidden="1">
      <c r="A30" s="5">
        <v>57040</v>
      </c>
      <c r="B30" s="42" t="s">
        <v>2597</v>
      </c>
      <c r="C30" s="6">
        <v>42320</v>
      </c>
      <c r="D30" s="6">
        <v>42320</v>
      </c>
      <c r="E30" s="5" t="s">
        <v>30</v>
      </c>
      <c r="F30" s="6">
        <v>42303</v>
      </c>
      <c r="G30" s="5" t="s">
        <v>176</v>
      </c>
      <c r="H30" s="5">
        <v>57040</v>
      </c>
      <c r="I30" s="5" t="s">
        <v>2492</v>
      </c>
      <c r="J30" s="5" t="s">
        <v>178</v>
      </c>
      <c r="K30" s="5">
        <v>2016</v>
      </c>
      <c r="L30" s="7" t="s">
        <v>2593</v>
      </c>
      <c r="M30" s="5" t="s">
        <v>2598</v>
      </c>
      <c r="N30" s="5" t="s">
        <v>2570</v>
      </c>
      <c r="O30" s="5" t="s">
        <v>2599</v>
      </c>
      <c r="P30" s="8" t="s">
        <v>2600</v>
      </c>
      <c r="Q30" s="5"/>
      <c r="R30" s="5"/>
      <c r="S30" s="5"/>
      <c r="T30" s="5"/>
      <c r="U30" s="8">
        <v>322718.06</v>
      </c>
      <c r="V30" s="8">
        <v>3907.2</v>
      </c>
      <c r="W30" s="8">
        <v>2900</v>
      </c>
      <c r="X30" s="8">
        <v>360</v>
      </c>
      <c r="Y30" s="8">
        <v>326625.26</v>
      </c>
      <c r="Z30" s="8">
        <v>52260.04</v>
      </c>
      <c r="AA30" s="8">
        <v>382145.3</v>
      </c>
      <c r="AB30" s="7" t="s">
        <v>184</v>
      </c>
      <c r="AC30" s="62" t="s">
        <v>2725</v>
      </c>
      <c r="AD30" s="63">
        <v>382145.3</v>
      </c>
      <c r="AE30" s="67">
        <f t="shared" si="1"/>
        <v>0</v>
      </c>
    </row>
    <row r="31" spans="1:32">
      <c r="A31" s="5">
        <v>57040</v>
      </c>
      <c r="B31" s="42" t="s">
        <v>2601</v>
      </c>
      <c r="C31" s="6">
        <v>42320</v>
      </c>
      <c r="D31" s="6">
        <v>42320</v>
      </c>
      <c r="E31" s="5" t="s">
        <v>30</v>
      </c>
      <c r="F31" s="6">
        <v>42303</v>
      </c>
      <c r="G31" s="5" t="s">
        <v>176</v>
      </c>
      <c r="H31" s="5">
        <v>57040</v>
      </c>
      <c r="I31" s="5" t="s">
        <v>2602</v>
      </c>
      <c r="J31" s="5" t="s">
        <v>178</v>
      </c>
      <c r="K31" s="5">
        <v>2016</v>
      </c>
      <c r="L31" s="7" t="s">
        <v>2593</v>
      </c>
      <c r="M31" s="5" t="s">
        <v>2603</v>
      </c>
      <c r="N31" s="5" t="s">
        <v>2604</v>
      </c>
      <c r="O31" s="5" t="s">
        <v>2605</v>
      </c>
      <c r="P31" s="8" t="s">
        <v>2606</v>
      </c>
      <c r="Q31" s="5"/>
      <c r="R31" s="5"/>
      <c r="S31" s="5"/>
      <c r="T31" s="5"/>
      <c r="U31" s="8">
        <v>385647.45</v>
      </c>
      <c r="V31" s="8">
        <v>3907.2</v>
      </c>
      <c r="W31" s="8">
        <v>2900</v>
      </c>
      <c r="X31" s="8">
        <v>360</v>
      </c>
      <c r="Y31" s="8">
        <v>389554.65</v>
      </c>
      <c r="Z31" s="8">
        <v>62328.74</v>
      </c>
      <c r="AA31" s="8">
        <v>455143.39</v>
      </c>
      <c r="AB31" s="7" t="s">
        <v>184</v>
      </c>
      <c r="AC31" s="62" t="s">
        <v>2726</v>
      </c>
      <c r="AD31" s="63">
        <v>455145.39</v>
      </c>
      <c r="AE31" s="67">
        <f t="shared" si="1"/>
        <v>-2</v>
      </c>
    </row>
    <row r="32" spans="1:32" hidden="1">
      <c r="A32" s="5">
        <v>57040</v>
      </c>
      <c r="B32" s="9" t="s">
        <v>2607</v>
      </c>
      <c r="C32" s="6">
        <v>42321</v>
      </c>
      <c r="D32" s="6">
        <v>42321</v>
      </c>
      <c r="E32" s="5" t="s">
        <v>30</v>
      </c>
      <c r="F32" s="6">
        <v>42319</v>
      </c>
      <c r="G32" s="5" t="s">
        <v>31</v>
      </c>
      <c r="H32" s="5">
        <v>57040</v>
      </c>
      <c r="I32" s="5" t="s">
        <v>981</v>
      </c>
      <c r="J32" s="5" t="s">
        <v>48</v>
      </c>
      <c r="K32" s="5">
        <v>2015</v>
      </c>
      <c r="L32" s="7" t="s">
        <v>2608</v>
      </c>
      <c r="M32" s="5" t="s">
        <v>2609</v>
      </c>
      <c r="N32" s="5" t="s">
        <v>984</v>
      </c>
      <c r="O32" s="5" t="s">
        <v>2610</v>
      </c>
      <c r="P32" s="8" t="s">
        <v>2611</v>
      </c>
      <c r="Q32" s="5"/>
      <c r="R32" s="5"/>
      <c r="S32" s="5"/>
      <c r="T32" s="5"/>
      <c r="U32" s="8">
        <v>255157.56</v>
      </c>
      <c r="V32" s="8">
        <v>5311.04</v>
      </c>
      <c r="W32" s="8">
        <v>2320</v>
      </c>
      <c r="X32" s="8">
        <v>360</v>
      </c>
      <c r="Y32" s="8">
        <v>260468.6</v>
      </c>
      <c r="Z32" s="8">
        <v>41674.980000000003</v>
      </c>
      <c r="AA32" s="8">
        <v>304823.57999999996</v>
      </c>
      <c r="AB32" s="7" t="s">
        <v>53</v>
      </c>
      <c r="AC32" s="62" t="s">
        <v>2727</v>
      </c>
      <c r="AD32" s="63">
        <v>304823.58</v>
      </c>
      <c r="AE32" s="67">
        <f t="shared" si="1"/>
        <v>0</v>
      </c>
    </row>
    <row r="33" spans="1:32" hidden="1">
      <c r="A33" s="5">
        <v>57040</v>
      </c>
      <c r="B33" s="9" t="s">
        <v>2612</v>
      </c>
      <c r="C33" s="6">
        <v>42321</v>
      </c>
      <c r="D33" s="6">
        <v>42321</v>
      </c>
      <c r="E33" s="5" t="s">
        <v>30</v>
      </c>
      <c r="F33" s="6">
        <v>42319</v>
      </c>
      <c r="G33" s="5" t="s">
        <v>31</v>
      </c>
      <c r="H33" s="5">
        <v>57040</v>
      </c>
      <c r="I33" s="5" t="s">
        <v>47</v>
      </c>
      <c r="J33" s="5" t="s">
        <v>48</v>
      </c>
      <c r="K33" s="5">
        <v>2015</v>
      </c>
      <c r="L33" s="7" t="s">
        <v>2608</v>
      </c>
      <c r="M33" s="5" t="s">
        <v>2613</v>
      </c>
      <c r="N33" s="5" t="s">
        <v>140</v>
      </c>
      <c r="O33" s="5" t="s">
        <v>2614</v>
      </c>
      <c r="P33" s="8" t="s">
        <v>2615</v>
      </c>
      <c r="Q33" s="5"/>
      <c r="R33" s="5"/>
      <c r="S33" s="5"/>
      <c r="T33" s="5"/>
      <c r="U33" s="8">
        <v>310697.98</v>
      </c>
      <c r="V33" s="8">
        <v>5311.04</v>
      </c>
      <c r="W33" s="8">
        <v>2320</v>
      </c>
      <c r="X33" s="8">
        <v>360</v>
      </c>
      <c r="Y33" s="8">
        <v>316009.01999999996</v>
      </c>
      <c r="Z33" s="8">
        <v>50561.440000000002</v>
      </c>
      <c r="AA33" s="8">
        <v>369250.45999999996</v>
      </c>
      <c r="AB33" s="7" t="s">
        <v>53</v>
      </c>
      <c r="AC33" s="62" t="s">
        <v>2728</v>
      </c>
      <c r="AD33" s="63">
        <v>369250.46</v>
      </c>
      <c r="AE33" s="67">
        <f t="shared" si="1"/>
        <v>0</v>
      </c>
    </row>
    <row r="34" spans="1:32" hidden="1">
      <c r="A34" s="5">
        <v>57040</v>
      </c>
      <c r="B34" s="9" t="s">
        <v>2616</v>
      </c>
      <c r="C34" s="6">
        <v>42321</v>
      </c>
      <c r="D34" s="6">
        <v>42321</v>
      </c>
      <c r="E34" s="5" t="s">
        <v>30</v>
      </c>
      <c r="F34" s="6">
        <v>42319</v>
      </c>
      <c r="G34" s="5" t="s">
        <v>31</v>
      </c>
      <c r="H34" s="5">
        <v>57040</v>
      </c>
      <c r="I34" s="5" t="s">
        <v>47</v>
      </c>
      <c r="J34" s="5" t="s">
        <v>48</v>
      </c>
      <c r="K34" s="5">
        <v>2015</v>
      </c>
      <c r="L34" s="7" t="s">
        <v>2608</v>
      </c>
      <c r="M34" s="5" t="s">
        <v>2617</v>
      </c>
      <c r="N34" s="5" t="s">
        <v>140</v>
      </c>
      <c r="O34" s="5" t="s">
        <v>2618</v>
      </c>
      <c r="P34" s="8" t="s">
        <v>2619</v>
      </c>
      <c r="Q34" s="5"/>
      <c r="R34" s="5"/>
      <c r="S34" s="5"/>
      <c r="T34" s="5"/>
      <c r="U34" s="8">
        <v>310697.98</v>
      </c>
      <c r="V34" s="8">
        <v>5311.04</v>
      </c>
      <c r="W34" s="8">
        <v>2320</v>
      </c>
      <c r="X34" s="8">
        <v>360</v>
      </c>
      <c r="Y34" s="8">
        <v>316009.01999999996</v>
      </c>
      <c r="Z34" s="8">
        <v>50561.440000000002</v>
      </c>
      <c r="AA34" s="8">
        <v>369250.45999999996</v>
      </c>
      <c r="AB34" s="7" t="s">
        <v>53</v>
      </c>
      <c r="AC34" s="62" t="s">
        <v>2729</v>
      </c>
      <c r="AD34" s="63">
        <v>369250.46</v>
      </c>
      <c r="AE34" s="67">
        <f t="shared" si="1"/>
        <v>0</v>
      </c>
    </row>
    <row r="35" spans="1:32" hidden="1">
      <c r="A35" s="5">
        <v>57040</v>
      </c>
      <c r="B35" s="9" t="s">
        <v>2620</v>
      </c>
      <c r="C35" s="6">
        <v>42321</v>
      </c>
      <c r="D35" s="6">
        <v>42321</v>
      </c>
      <c r="E35" s="5" t="s">
        <v>30</v>
      </c>
      <c r="F35" s="6">
        <v>42319</v>
      </c>
      <c r="G35" s="5" t="s">
        <v>31</v>
      </c>
      <c r="H35" s="5">
        <v>57040</v>
      </c>
      <c r="I35" s="5" t="s">
        <v>47</v>
      </c>
      <c r="J35" s="5" t="s">
        <v>48</v>
      </c>
      <c r="K35" s="5">
        <v>2015</v>
      </c>
      <c r="L35" s="7" t="s">
        <v>2608</v>
      </c>
      <c r="M35" s="5" t="s">
        <v>2621</v>
      </c>
      <c r="N35" s="5" t="s">
        <v>140</v>
      </c>
      <c r="O35" s="5" t="s">
        <v>2622</v>
      </c>
      <c r="P35" s="8" t="s">
        <v>2623</v>
      </c>
      <c r="Q35" s="5"/>
      <c r="R35" s="5"/>
      <c r="S35" s="5"/>
      <c r="T35" s="5"/>
      <c r="U35" s="8">
        <v>310697.98</v>
      </c>
      <c r="V35" s="8">
        <v>5311.04</v>
      </c>
      <c r="W35" s="8">
        <v>2320</v>
      </c>
      <c r="X35" s="8">
        <v>360</v>
      </c>
      <c r="Y35" s="8">
        <v>316009.01999999996</v>
      </c>
      <c r="Z35" s="8">
        <v>50561.440000000002</v>
      </c>
      <c r="AA35" s="8">
        <v>369250.45999999996</v>
      </c>
      <c r="AB35" s="7" t="s">
        <v>53</v>
      </c>
      <c r="AC35" s="62" t="s">
        <v>2730</v>
      </c>
      <c r="AD35" s="63">
        <v>369250.46</v>
      </c>
      <c r="AE35" s="67">
        <f t="shared" si="1"/>
        <v>0</v>
      </c>
    </row>
    <row r="36" spans="1:32" hidden="1">
      <c r="A36" s="5">
        <v>57040</v>
      </c>
      <c r="B36" s="9" t="s">
        <v>2624</v>
      </c>
      <c r="C36" s="6">
        <v>42321</v>
      </c>
      <c r="D36" s="6">
        <v>42321</v>
      </c>
      <c r="E36" s="5" t="s">
        <v>30</v>
      </c>
      <c r="F36" s="6">
        <v>42319</v>
      </c>
      <c r="G36" s="5" t="s">
        <v>31</v>
      </c>
      <c r="H36" s="5">
        <v>57040</v>
      </c>
      <c r="I36" s="5" t="s">
        <v>2096</v>
      </c>
      <c r="J36" s="5" t="s">
        <v>60</v>
      </c>
      <c r="K36" s="5">
        <v>2016</v>
      </c>
      <c r="L36" s="7" t="s">
        <v>2625</v>
      </c>
      <c r="M36" s="5" t="s">
        <v>2626</v>
      </c>
      <c r="N36" s="5" t="s">
        <v>2099</v>
      </c>
      <c r="O36" s="5" t="s">
        <v>2627</v>
      </c>
      <c r="P36" s="8" t="s">
        <v>2628</v>
      </c>
      <c r="Q36" s="5"/>
      <c r="R36" s="5"/>
      <c r="S36" s="5"/>
      <c r="T36" s="5"/>
      <c r="U36" s="8">
        <v>188051.78</v>
      </c>
      <c r="V36" s="8">
        <v>5311.04</v>
      </c>
      <c r="W36" s="8">
        <v>2320</v>
      </c>
      <c r="X36" s="8">
        <v>360</v>
      </c>
      <c r="Y36" s="8">
        <v>193362.82</v>
      </c>
      <c r="Z36" s="8">
        <v>30938.05</v>
      </c>
      <c r="AA36" s="8">
        <v>226980.87</v>
      </c>
      <c r="AB36" s="7" t="s">
        <v>2101</v>
      </c>
      <c r="AC36" s="62" t="s">
        <v>2731</v>
      </c>
      <c r="AD36" s="63">
        <v>226980.87</v>
      </c>
      <c r="AE36" s="67">
        <f t="shared" si="1"/>
        <v>0</v>
      </c>
    </row>
    <row r="37" spans="1:32">
      <c r="A37" s="5">
        <v>57040</v>
      </c>
      <c r="B37" s="9" t="s">
        <v>2629</v>
      </c>
      <c r="C37" s="6">
        <v>42321</v>
      </c>
      <c r="D37" s="6">
        <v>42321</v>
      </c>
      <c r="E37" s="5" t="s">
        <v>30</v>
      </c>
      <c r="F37" s="6">
        <v>42319</v>
      </c>
      <c r="G37" s="5" t="s">
        <v>31</v>
      </c>
      <c r="H37" s="5">
        <v>57040</v>
      </c>
      <c r="I37" s="5" t="s">
        <v>2096</v>
      </c>
      <c r="J37" s="5" t="s">
        <v>60</v>
      </c>
      <c r="K37" s="5">
        <v>2016</v>
      </c>
      <c r="L37" s="7" t="s">
        <v>2625</v>
      </c>
      <c r="M37" s="5" t="s">
        <v>2630</v>
      </c>
      <c r="N37" s="5" t="s">
        <v>2099</v>
      </c>
      <c r="O37" s="5" t="s">
        <v>2631</v>
      </c>
      <c r="P37" s="8" t="s">
        <v>2632</v>
      </c>
      <c r="Q37" s="5"/>
      <c r="R37" s="5"/>
      <c r="S37" s="5"/>
      <c r="T37" s="5"/>
      <c r="U37" s="8">
        <v>188051.78</v>
      </c>
      <c r="V37" s="8">
        <v>5311.04</v>
      </c>
      <c r="W37" s="8">
        <v>2320</v>
      </c>
      <c r="X37" s="8">
        <v>360</v>
      </c>
      <c r="Y37" s="8">
        <v>193362.82</v>
      </c>
      <c r="Z37" s="8">
        <v>30938.05</v>
      </c>
      <c r="AA37" s="8">
        <v>226980.87</v>
      </c>
      <c r="AB37" s="7" t="s">
        <v>2101</v>
      </c>
      <c r="AC37" s="62" t="s">
        <v>2732</v>
      </c>
      <c r="AD37" s="63">
        <v>226982.87</v>
      </c>
      <c r="AE37" s="67">
        <f t="shared" si="1"/>
        <v>-2</v>
      </c>
    </row>
    <row r="38" spans="1:32">
      <c r="A38" s="5">
        <v>57040</v>
      </c>
      <c r="B38" s="9" t="s">
        <v>2633</v>
      </c>
      <c r="C38" s="6">
        <v>42320</v>
      </c>
      <c r="D38" s="6">
        <v>42320</v>
      </c>
      <c r="E38" s="5" t="s">
        <v>30</v>
      </c>
      <c r="F38" s="6">
        <v>42319</v>
      </c>
      <c r="G38" s="5" t="s">
        <v>31</v>
      </c>
      <c r="H38" s="5">
        <v>57040</v>
      </c>
      <c r="I38" s="5" t="s">
        <v>2069</v>
      </c>
      <c r="J38" s="5" t="s">
        <v>60</v>
      </c>
      <c r="K38" s="5">
        <v>2016</v>
      </c>
      <c r="L38" s="7" t="s">
        <v>2625</v>
      </c>
      <c r="M38" s="5" t="s">
        <v>2634</v>
      </c>
      <c r="N38" s="5" t="s">
        <v>2635</v>
      </c>
      <c r="O38" s="5" t="s">
        <v>2636</v>
      </c>
      <c r="P38" s="8" t="s">
        <v>2637</v>
      </c>
      <c r="Q38" s="5"/>
      <c r="R38" s="5"/>
      <c r="S38" s="5"/>
      <c r="T38" s="5"/>
      <c r="U38" s="8">
        <v>236194.68</v>
      </c>
      <c r="V38" s="8">
        <v>5311.04</v>
      </c>
      <c r="W38" s="8">
        <v>2320</v>
      </c>
      <c r="X38" s="8">
        <v>360</v>
      </c>
      <c r="Y38" s="8">
        <v>241505.72</v>
      </c>
      <c r="Z38" s="8">
        <v>38640.92</v>
      </c>
      <c r="AA38" s="8">
        <v>282826.64</v>
      </c>
      <c r="AB38" s="7" t="s">
        <v>66</v>
      </c>
      <c r="AC38" s="62" t="s">
        <v>2733</v>
      </c>
      <c r="AD38" s="63">
        <v>282828.64</v>
      </c>
      <c r="AE38" s="67">
        <f t="shared" si="1"/>
        <v>-2</v>
      </c>
    </row>
    <row r="39" spans="1:32">
      <c r="A39" s="5">
        <v>57040</v>
      </c>
      <c r="B39" s="9" t="s">
        <v>2638</v>
      </c>
      <c r="C39" s="6">
        <v>42320</v>
      </c>
      <c r="D39" s="6">
        <v>42320</v>
      </c>
      <c r="E39" s="5" t="s">
        <v>30</v>
      </c>
      <c r="F39" s="6">
        <v>42319</v>
      </c>
      <c r="G39" s="5" t="s">
        <v>31</v>
      </c>
      <c r="H39" s="5">
        <v>57040</v>
      </c>
      <c r="I39" s="5" t="s">
        <v>2069</v>
      </c>
      <c r="J39" s="5" t="s">
        <v>60</v>
      </c>
      <c r="K39" s="5">
        <v>2016</v>
      </c>
      <c r="L39" s="7" t="s">
        <v>2625</v>
      </c>
      <c r="M39" s="5" t="s">
        <v>2639</v>
      </c>
      <c r="N39" s="5" t="s">
        <v>2635</v>
      </c>
      <c r="O39" s="5" t="s">
        <v>2640</v>
      </c>
      <c r="P39" s="8" t="s">
        <v>2641</v>
      </c>
      <c r="Q39" s="5"/>
      <c r="R39" s="5"/>
      <c r="S39" s="5"/>
      <c r="T39" s="5"/>
      <c r="U39" s="8">
        <v>236194.68</v>
      </c>
      <c r="V39" s="8">
        <v>5311.04</v>
      </c>
      <c r="W39" s="8">
        <v>2320</v>
      </c>
      <c r="X39" s="8">
        <v>360</v>
      </c>
      <c r="Y39" s="8">
        <v>241505.72</v>
      </c>
      <c r="Z39" s="8">
        <v>38640.92</v>
      </c>
      <c r="AA39" s="8">
        <v>282826.64</v>
      </c>
      <c r="AB39" s="7" t="s">
        <v>66</v>
      </c>
      <c r="AC39" s="62" t="s">
        <v>2734</v>
      </c>
      <c r="AD39" s="63">
        <v>282828.64</v>
      </c>
      <c r="AE39" s="67">
        <f t="shared" si="1"/>
        <v>-2</v>
      </c>
    </row>
    <row r="40" spans="1:32" hidden="1">
      <c r="A40" s="5">
        <v>57040</v>
      </c>
      <c r="B40" s="9" t="s">
        <v>2642</v>
      </c>
      <c r="C40" s="6">
        <v>42320</v>
      </c>
      <c r="D40" s="6">
        <v>42320</v>
      </c>
      <c r="E40" s="5" t="s">
        <v>30</v>
      </c>
      <c r="F40" s="6">
        <v>42319</v>
      </c>
      <c r="G40" s="5" t="s">
        <v>31</v>
      </c>
      <c r="H40" s="5">
        <v>57040</v>
      </c>
      <c r="I40" s="5" t="s">
        <v>2069</v>
      </c>
      <c r="J40" s="5" t="s">
        <v>60</v>
      </c>
      <c r="K40" s="5">
        <v>2016</v>
      </c>
      <c r="L40" s="7" t="s">
        <v>2625</v>
      </c>
      <c r="M40" s="5" t="s">
        <v>2643</v>
      </c>
      <c r="N40" s="5" t="s">
        <v>2072</v>
      </c>
      <c r="O40" s="5" t="s">
        <v>2644</v>
      </c>
      <c r="P40" s="8" t="s">
        <v>2645</v>
      </c>
      <c r="Q40" s="5"/>
      <c r="R40" s="5"/>
      <c r="S40" s="5"/>
      <c r="T40" s="5"/>
      <c r="U40" s="8">
        <v>236194.68</v>
      </c>
      <c r="V40" s="8">
        <v>5311.04</v>
      </c>
      <c r="W40" s="8">
        <v>2320</v>
      </c>
      <c r="X40" s="8">
        <v>360</v>
      </c>
      <c r="Y40" s="8">
        <v>241505.72</v>
      </c>
      <c r="Z40" s="8">
        <v>38640.92</v>
      </c>
      <c r="AA40" s="8">
        <v>282826.64</v>
      </c>
      <c r="AB40" s="7" t="s">
        <v>66</v>
      </c>
      <c r="AC40" s="62" t="s">
        <v>2735</v>
      </c>
      <c r="AD40" s="63">
        <v>282628.64</v>
      </c>
      <c r="AE40" s="67">
        <f t="shared" si="1"/>
        <v>198</v>
      </c>
    </row>
    <row r="41" spans="1:32">
      <c r="A41" s="5">
        <v>57040</v>
      </c>
      <c r="B41" s="9" t="s">
        <v>2646</v>
      </c>
      <c r="C41" s="6">
        <v>42320</v>
      </c>
      <c r="D41" s="6">
        <v>42320</v>
      </c>
      <c r="E41" s="5" t="s">
        <v>30</v>
      </c>
      <c r="F41" s="6">
        <v>42319</v>
      </c>
      <c r="G41" s="5" t="s">
        <v>31</v>
      </c>
      <c r="H41" s="5">
        <v>57040</v>
      </c>
      <c r="I41" s="5" t="s">
        <v>2069</v>
      </c>
      <c r="J41" s="5" t="s">
        <v>60</v>
      </c>
      <c r="K41" s="5">
        <v>2016</v>
      </c>
      <c r="L41" s="7" t="s">
        <v>2625</v>
      </c>
      <c r="M41" s="5" t="s">
        <v>2647</v>
      </c>
      <c r="N41" s="5" t="s">
        <v>2072</v>
      </c>
      <c r="O41" s="5" t="s">
        <v>2648</v>
      </c>
      <c r="P41" s="8" t="s">
        <v>2649</v>
      </c>
      <c r="Q41" s="5"/>
      <c r="R41" s="5"/>
      <c r="S41" s="5"/>
      <c r="T41" s="5"/>
      <c r="U41" s="8">
        <v>236194.68</v>
      </c>
      <c r="V41" s="8">
        <v>5311.04</v>
      </c>
      <c r="W41" s="8">
        <v>2320</v>
      </c>
      <c r="X41" s="8">
        <v>360</v>
      </c>
      <c r="Y41" s="8">
        <v>241505.72</v>
      </c>
      <c r="Z41" s="8">
        <v>38640.92</v>
      </c>
      <c r="AA41" s="8">
        <v>282826.64</v>
      </c>
      <c r="AB41" s="7" t="s">
        <v>66</v>
      </c>
      <c r="AC41" s="62" t="s">
        <v>2736</v>
      </c>
      <c r="AD41" s="63">
        <v>282828.64</v>
      </c>
      <c r="AE41" s="67">
        <f t="shared" si="1"/>
        <v>-2</v>
      </c>
    </row>
    <row r="42" spans="1:32">
      <c r="A42" s="5">
        <v>57040</v>
      </c>
      <c r="B42" s="9" t="s">
        <v>2650</v>
      </c>
      <c r="C42" s="6">
        <v>42320</v>
      </c>
      <c r="D42" s="6">
        <v>42320</v>
      </c>
      <c r="E42" s="5" t="s">
        <v>30</v>
      </c>
      <c r="F42" s="6">
        <v>42319</v>
      </c>
      <c r="G42" s="5" t="s">
        <v>31</v>
      </c>
      <c r="H42" s="5">
        <v>57040</v>
      </c>
      <c r="I42" s="5" t="s">
        <v>2069</v>
      </c>
      <c r="J42" s="5" t="s">
        <v>60</v>
      </c>
      <c r="K42" s="5">
        <v>2016</v>
      </c>
      <c r="L42" s="7" t="s">
        <v>2625</v>
      </c>
      <c r="M42" s="5" t="s">
        <v>2651</v>
      </c>
      <c r="N42" s="5" t="s">
        <v>2104</v>
      </c>
      <c r="O42" s="5" t="s">
        <v>2652</v>
      </c>
      <c r="P42" s="8" t="s">
        <v>2653</v>
      </c>
      <c r="Q42" s="5"/>
      <c r="R42" s="5"/>
      <c r="S42" s="5"/>
      <c r="T42" s="5"/>
      <c r="U42" s="8">
        <v>236194.68</v>
      </c>
      <c r="V42" s="8">
        <v>5311.04</v>
      </c>
      <c r="W42" s="8">
        <v>2320</v>
      </c>
      <c r="X42" s="8">
        <v>360</v>
      </c>
      <c r="Y42" s="8">
        <v>241505.72</v>
      </c>
      <c r="Z42" s="8">
        <v>38640.92</v>
      </c>
      <c r="AA42" s="8">
        <v>282826.64</v>
      </c>
      <c r="AB42" s="7" t="s">
        <v>66</v>
      </c>
      <c r="AC42" s="62" t="s">
        <v>2737</v>
      </c>
      <c r="AD42" s="63">
        <v>282828.64</v>
      </c>
      <c r="AE42" s="67">
        <f t="shared" si="1"/>
        <v>-2</v>
      </c>
    </row>
    <row r="43" spans="1:32">
      <c r="A43" s="5">
        <v>57040</v>
      </c>
      <c r="B43" s="9" t="s">
        <v>2654</v>
      </c>
      <c r="C43" s="6">
        <v>42320</v>
      </c>
      <c r="D43" s="6">
        <v>42320</v>
      </c>
      <c r="E43" s="5" t="s">
        <v>30</v>
      </c>
      <c r="F43" s="6">
        <v>42319</v>
      </c>
      <c r="G43" s="5" t="s">
        <v>31</v>
      </c>
      <c r="H43" s="5">
        <v>57040</v>
      </c>
      <c r="I43" s="5" t="s">
        <v>2069</v>
      </c>
      <c r="J43" s="5" t="s">
        <v>60</v>
      </c>
      <c r="K43" s="5">
        <v>2016</v>
      </c>
      <c r="L43" s="7" t="s">
        <v>2625</v>
      </c>
      <c r="M43" s="5" t="s">
        <v>2655</v>
      </c>
      <c r="N43" s="5" t="s">
        <v>2072</v>
      </c>
      <c r="O43" s="5" t="s">
        <v>2656</v>
      </c>
      <c r="P43" s="8" t="s">
        <v>2657</v>
      </c>
      <c r="Q43" s="5"/>
      <c r="R43" s="5"/>
      <c r="S43" s="5"/>
      <c r="T43" s="5"/>
      <c r="U43" s="8">
        <v>236194.68</v>
      </c>
      <c r="V43" s="8">
        <v>5311.04</v>
      </c>
      <c r="W43" s="8">
        <v>2320</v>
      </c>
      <c r="X43" s="8">
        <v>360</v>
      </c>
      <c r="Y43" s="8">
        <v>241505.72</v>
      </c>
      <c r="Z43" s="8">
        <v>38640.92</v>
      </c>
      <c r="AA43" s="8">
        <v>282826.64</v>
      </c>
      <c r="AB43" s="7" t="s">
        <v>66</v>
      </c>
      <c r="AC43" s="62" t="s">
        <v>2738</v>
      </c>
      <c r="AD43" s="63">
        <v>282828.64</v>
      </c>
      <c r="AE43" s="67">
        <f t="shared" si="1"/>
        <v>-2</v>
      </c>
    </row>
    <row r="44" spans="1:32">
      <c r="A44" s="5">
        <v>57040</v>
      </c>
      <c r="B44" s="9" t="s">
        <v>2658</v>
      </c>
      <c r="C44" s="6">
        <v>42320</v>
      </c>
      <c r="D44" s="6">
        <v>42320</v>
      </c>
      <c r="E44" s="5" t="s">
        <v>30</v>
      </c>
      <c r="F44" s="6">
        <v>42319</v>
      </c>
      <c r="G44" s="5" t="s">
        <v>31</v>
      </c>
      <c r="H44" s="5">
        <v>57040</v>
      </c>
      <c r="I44" s="5" t="s">
        <v>2069</v>
      </c>
      <c r="J44" s="5" t="s">
        <v>60</v>
      </c>
      <c r="K44" s="5">
        <v>2016</v>
      </c>
      <c r="L44" s="7" t="s">
        <v>2625</v>
      </c>
      <c r="M44" s="5" t="s">
        <v>2659</v>
      </c>
      <c r="N44" s="5" t="s">
        <v>2104</v>
      </c>
      <c r="O44" s="5" t="s">
        <v>2660</v>
      </c>
      <c r="P44" s="8" t="s">
        <v>2661</v>
      </c>
      <c r="Q44" s="5"/>
      <c r="R44" s="5"/>
      <c r="S44" s="5"/>
      <c r="T44" s="5"/>
      <c r="U44" s="8">
        <v>236194.68</v>
      </c>
      <c r="V44" s="8">
        <v>5311.04</v>
      </c>
      <c r="W44" s="8">
        <v>2320</v>
      </c>
      <c r="X44" s="8">
        <v>360</v>
      </c>
      <c r="Y44" s="8">
        <v>241505.72</v>
      </c>
      <c r="Z44" s="8">
        <v>38640.92</v>
      </c>
      <c r="AA44" s="8">
        <v>282826.64</v>
      </c>
      <c r="AB44" s="7" t="s">
        <v>66</v>
      </c>
      <c r="AC44" s="62" t="s">
        <v>2739</v>
      </c>
      <c r="AD44" s="63">
        <v>282828.64</v>
      </c>
      <c r="AE44" s="67">
        <f t="shared" si="1"/>
        <v>-2</v>
      </c>
    </row>
    <row r="45" spans="1:32">
      <c r="A45" s="5">
        <v>57040</v>
      </c>
      <c r="B45" s="9" t="s">
        <v>2662</v>
      </c>
      <c r="C45" s="6">
        <v>42320</v>
      </c>
      <c r="D45" s="6">
        <v>42320</v>
      </c>
      <c r="E45" s="5" t="s">
        <v>30</v>
      </c>
      <c r="F45" s="6">
        <v>42319</v>
      </c>
      <c r="G45" s="5" t="s">
        <v>31</v>
      </c>
      <c r="H45" s="5">
        <v>57040</v>
      </c>
      <c r="I45" s="5" t="s">
        <v>2069</v>
      </c>
      <c r="J45" s="5" t="s">
        <v>60</v>
      </c>
      <c r="K45" s="5">
        <v>2016</v>
      </c>
      <c r="L45" s="7" t="s">
        <v>2625</v>
      </c>
      <c r="M45" s="5" t="s">
        <v>2663</v>
      </c>
      <c r="N45" s="5" t="s">
        <v>2072</v>
      </c>
      <c r="O45" s="5" t="s">
        <v>2664</v>
      </c>
      <c r="P45" s="8" t="s">
        <v>2665</v>
      </c>
      <c r="Q45" s="5"/>
      <c r="R45" s="5"/>
      <c r="S45" s="5"/>
      <c r="T45" s="5"/>
      <c r="U45" s="8">
        <v>236194.68</v>
      </c>
      <c r="V45" s="8">
        <v>5311.04</v>
      </c>
      <c r="W45" s="8">
        <v>2320</v>
      </c>
      <c r="X45" s="8">
        <v>360</v>
      </c>
      <c r="Y45" s="8">
        <v>241505.72</v>
      </c>
      <c r="Z45" s="8">
        <v>38640.92</v>
      </c>
      <c r="AA45" s="8">
        <v>282826.64</v>
      </c>
      <c r="AB45" s="7" t="s">
        <v>66</v>
      </c>
      <c r="AC45" s="62" t="s">
        <v>2740</v>
      </c>
      <c r="AD45" s="63">
        <v>282828.64</v>
      </c>
      <c r="AE45" s="67">
        <f t="shared" si="1"/>
        <v>-2</v>
      </c>
    </row>
    <row r="46" spans="1:32" hidden="1">
      <c r="A46" s="5">
        <v>57040</v>
      </c>
      <c r="B46" s="9" t="s">
        <v>2666</v>
      </c>
      <c r="C46" s="6">
        <v>42320</v>
      </c>
      <c r="D46" s="6">
        <v>42320</v>
      </c>
      <c r="E46" s="5" t="s">
        <v>30</v>
      </c>
      <c r="F46" s="6">
        <v>42319</v>
      </c>
      <c r="G46" s="5" t="s">
        <v>31</v>
      </c>
      <c r="H46" s="5">
        <v>57040</v>
      </c>
      <c r="I46" s="5" t="s">
        <v>2479</v>
      </c>
      <c r="J46" s="5" t="s">
        <v>60</v>
      </c>
      <c r="K46" s="5">
        <v>2016</v>
      </c>
      <c r="L46" s="7" t="s">
        <v>2625</v>
      </c>
      <c r="M46" s="5" t="s">
        <v>2667</v>
      </c>
      <c r="N46" s="5" t="s">
        <v>2072</v>
      </c>
      <c r="O46" s="5" t="s">
        <v>2668</v>
      </c>
      <c r="P46" s="8" t="s">
        <v>2669</v>
      </c>
      <c r="Q46" s="5"/>
      <c r="R46" s="5"/>
      <c r="S46" s="5"/>
      <c r="T46" s="5"/>
      <c r="U46" s="8">
        <v>225685.01</v>
      </c>
      <c r="V46" s="8">
        <v>5311.04</v>
      </c>
      <c r="W46" s="8">
        <v>2320</v>
      </c>
      <c r="X46" s="8">
        <v>360</v>
      </c>
      <c r="Y46" s="8">
        <v>230996.05000000002</v>
      </c>
      <c r="Z46" s="8">
        <v>36959.370000000003</v>
      </c>
      <c r="AA46" s="8">
        <v>270635.42000000004</v>
      </c>
      <c r="AB46" s="7" t="s">
        <v>2483</v>
      </c>
      <c r="AC46" s="62" t="s">
        <v>2741</v>
      </c>
      <c r="AD46" s="63">
        <v>270635.42</v>
      </c>
      <c r="AE46" s="67">
        <f t="shared" si="1"/>
        <v>0</v>
      </c>
    </row>
    <row r="47" spans="1:32" hidden="1">
      <c r="A47" s="5">
        <v>57040</v>
      </c>
      <c r="B47" s="9" t="s">
        <v>2670</v>
      </c>
      <c r="C47" s="6">
        <v>42329</v>
      </c>
      <c r="D47" s="6">
        <v>42329</v>
      </c>
      <c r="E47" s="5" t="s">
        <v>30</v>
      </c>
      <c r="F47" s="5" t="s">
        <v>2381</v>
      </c>
      <c r="G47" s="5" t="s">
        <v>2382</v>
      </c>
      <c r="H47" s="5">
        <v>57040</v>
      </c>
      <c r="I47" s="5" t="s">
        <v>2390</v>
      </c>
      <c r="J47" s="5" t="s">
        <v>110</v>
      </c>
      <c r="K47" s="5">
        <v>2016</v>
      </c>
      <c r="L47" s="7" t="s">
        <v>2384</v>
      </c>
      <c r="M47" s="5" t="s">
        <v>2671</v>
      </c>
      <c r="N47" s="5" t="s">
        <v>2672</v>
      </c>
      <c r="O47" s="5" t="s">
        <v>2673</v>
      </c>
      <c r="P47" s="8" t="s">
        <v>2674</v>
      </c>
      <c r="Q47" s="5"/>
      <c r="R47" s="5"/>
      <c r="S47" s="5"/>
      <c r="T47" s="5"/>
      <c r="U47" s="8">
        <v>180867.3</v>
      </c>
      <c r="V47" s="8">
        <v>4348.38</v>
      </c>
      <c r="W47" s="8">
        <v>1160</v>
      </c>
      <c r="X47" s="8">
        <v>360</v>
      </c>
      <c r="Y47" s="8">
        <v>185215.68</v>
      </c>
      <c r="Z47" s="8">
        <v>29634.51</v>
      </c>
      <c r="AA47" s="8">
        <v>216370.19</v>
      </c>
      <c r="AB47" s="7" t="s">
        <v>2388</v>
      </c>
      <c r="AC47" s="62" t="s">
        <v>2742</v>
      </c>
      <c r="AD47" s="63">
        <v>216370.21</v>
      </c>
      <c r="AE47" s="67">
        <f t="shared" si="1"/>
        <v>-1.9999999989522621E-2</v>
      </c>
    </row>
    <row r="48" spans="1:32">
      <c r="A48" s="5">
        <v>57040</v>
      </c>
      <c r="B48" s="9" t="s">
        <v>2675</v>
      </c>
      <c r="C48" s="6">
        <v>42336</v>
      </c>
      <c r="D48" s="6">
        <v>42336</v>
      </c>
      <c r="E48" s="5" t="s">
        <v>30</v>
      </c>
      <c r="F48" s="6">
        <v>42328</v>
      </c>
      <c r="G48" s="5" t="s">
        <v>31</v>
      </c>
      <c r="H48" s="5">
        <v>57040</v>
      </c>
      <c r="I48" s="5" t="s">
        <v>2096</v>
      </c>
      <c r="J48" s="5" t="s">
        <v>60</v>
      </c>
      <c r="K48" s="5">
        <v>2016</v>
      </c>
      <c r="L48" s="7" t="s">
        <v>2676</v>
      </c>
      <c r="M48" s="5" t="s">
        <v>2677</v>
      </c>
      <c r="N48" s="5" t="s">
        <v>2099</v>
      </c>
      <c r="O48" s="5" t="s">
        <v>2678</v>
      </c>
      <c r="P48" s="8"/>
      <c r="Q48" s="5"/>
      <c r="R48" s="5"/>
      <c r="S48" s="5"/>
      <c r="T48" s="5"/>
      <c r="U48" s="8">
        <v>188051.78</v>
      </c>
      <c r="V48" s="8">
        <v>5311.04</v>
      </c>
      <c r="W48" s="8">
        <v>2320</v>
      </c>
      <c r="X48" s="8">
        <v>360</v>
      </c>
      <c r="Y48" s="8">
        <v>193362.82</v>
      </c>
      <c r="Z48" s="8">
        <v>30938.05</v>
      </c>
      <c r="AA48" s="8">
        <v>226980.87</v>
      </c>
      <c r="AB48" s="7" t="s">
        <v>2101</v>
      </c>
      <c r="AC48" s="62" t="s">
        <v>2743</v>
      </c>
      <c r="AD48" s="67">
        <v>226982.87</v>
      </c>
      <c r="AE48" s="67">
        <f t="shared" si="1"/>
        <v>-2</v>
      </c>
      <c r="AF48" s="62" t="s">
        <v>2756</v>
      </c>
    </row>
    <row r="49" spans="1:32">
      <c r="A49" s="5">
        <v>57040</v>
      </c>
      <c r="B49" s="9" t="s">
        <v>2679</v>
      </c>
      <c r="C49" s="6">
        <v>42336</v>
      </c>
      <c r="D49" s="6">
        <v>42336</v>
      </c>
      <c r="E49" s="5" t="s">
        <v>30</v>
      </c>
      <c r="F49" s="6">
        <v>42328</v>
      </c>
      <c r="G49" s="5" t="s">
        <v>31</v>
      </c>
      <c r="H49" s="5">
        <v>57040</v>
      </c>
      <c r="I49" s="5" t="s">
        <v>2096</v>
      </c>
      <c r="J49" s="5" t="s">
        <v>60</v>
      </c>
      <c r="K49" s="5">
        <v>2016</v>
      </c>
      <c r="L49" s="7" t="s">
        <v>2676</v>
      </c>
      <c r="M49" s="5" t="s">
        <v>2680</v>
      </c>
      <c r="N49" s="5" t="s">
        <v>2099</v>
      </c>
      <c r="O49" s="5" t="s">
        <v>2681</v>
      </c>
      <c r="P49" s="8"/>
      <c r="Q49" s="5"/>
      <c r="R49" s="5"/>
      <c r="S49" s="5"/>
      <c r="T49" s="5"/>
      <c r="U49" s="8">
        <v>188051.78</v>
      </c>
      <c r="V49" s="8">
        <v>5311.04</v>
      </c>
      <c r="W49" s="8">
        <v>2320</v>
      </c>
      <c r="X49" s="8">
        <v>360</v>
      </c>
      <c r="Y49" s="8">
        <v>193362.82</v>
      </c>
      <c r="Z49" s="8">
        <v>30938.05</v>
      </c>
      <c r="AA49" s="8">
        <v>226980.87</v>
      </c>
      <c r="AB49" s="7" t="s">
        <v>2101</v>
      </c>
      <c r="AC49" s="62" t="s">
        <v>2743</v>
      </c>
      <c r="AD49" s="63">
        <v>226982.87</v>
      </c>
      <c r="AE49" s="67">
        <f t="shared" si="1"/>
        <v>-2</v>
      </c>
    </row>
    <row r="50" spans="1:32">
      <c r="A50" s="5">
        <v>57040</v>
      </c>
      <c r="B50" s="9" t="s">
        <v>2682</v>
      </c>
      <c r="C50" s="6">
        <v>42336</v>
      </c>
      <c r="D50" s="6">
        <v>42336</v>
      </c>
      <c r="E50" s="5" t="s">
        <v>30</v>
      </c>
      <c r="F50" s="6">
        <v>42328</v>
      </c>
      <c r="G50" s="5" t="s">
        <v>31</v>
      </c>
      <c r="H50" s="5">
        <v>57040</v>
      </c>
      <c r="I50" s="5" t="s">
        <v>2069</v>
      </c>
      <c r="J50" s="5" t="s">
        <v>60</v>
      </c>
      <c r="K50" s="5">
        <v>2016</v>
      </c>
      <c r="L50" s="7" t="s">
        <v>2676</v>
      </c>
      <c r="M50" s="5" t="s">
        <v>2683</v>
      </c>
      <c r="N50" s="5" t="s">
        <v>2635</v>
      </c>
      <c r="O50" s="5" t="s">
        <v>2684</v>
      </c>
      <c r="P50" s="8"/>
      <c r="Q50" s="5"/>
      <c r="R50" s="5"/>
      <c r="S50" s="5"/>
      <c r="T50" s="5"/>
      <c r="U50" s="8">
        <v>236194.68</v>
      </c>
      <c r="V50" s="8">
        <v>5311.04</v>
      </c>
      <c r="W50" s="8">
        <v>2320</v>
      </c>
      <c r="X50" s="8">
        <v>360</v>
      </c>
      <c r="Y50" s="8">
        <v>241505.72</v>
      </c>
      <c r="Z50" s="8">
        <v>38640.92</v>
      </c>
      <c r="AA50" s="8">
        <v>282826.64</v>
      </c>
      <c r="AB50" s="7" t="s">
        <v>66</v>
      </c>
      <c r="AC50" s="62" t="s">
        <v>2744</v>
      </c>
      <c r="AD50" s="63">
        <v>282828.64</v>
      </c>
      <c r="AE50" s="67">
        <f t="shared" si="1"/>
        <v>-2</v>
      </c>
    </row>
    <row r="51" spans="1:32">
      <c r="A51" s="5">
        <v>57040</v>
      </c>
      <c r="B51" s="9" t="s">
        <v>2685</v>
      </c>
      <c r="C51" s="6">
        <v>42336</v>
      </c>
      <c r="D51" s="6">
        <v>42336</v>
      </c>
      <c r="E51" s="5" t="s">
        <v>30</v>
      </c>
      <c r="F51" s="6">
        <v>42328</v>
      </c>
      <c r="G51" s="5" t="s">
        <v>31</v>
      </c>
      <c r="H51" s="5">
        <v>57040</v>
      </c>
      <c r="I51" s="5" t="s">
        <v>2069</v>
      </c>
      <c r="J51" s="5" t="s">
        <v>60</v>
      </c>
      <c r="K51" s="5">
        <v>2016</v>
      </c>
      <c r="L51" s="7" t="s">
        <v>2676</v>
      </c>
      <c r="M51" s="5" t="s">
        <v>2686</v>
      </c>
      <c r="N51" s="5" t="s">
        <v>2635</v>
      </c>
      <c r="O51" s="5" t="s">
        <v>2687</v>
      </c>
      <c r="P51" s="8"/>
      <c r="Q51" s="5"/>
      <c r="R51" s="5"/>
      <c r="S51" s="5"/>
      <c r="T51" s="5"/>
      <c r="U51" s="8">
        <v>236194.68</v>
      </c>
      <c r="V51" s="8">
        <v>5311.04</v>
      </c>
      <c r="W51" s="8">
        <v>2320</v>
      </c>
      <c r="X51" s="8">
        <v>360</v>
      </c>
      <c r="Y51" s="8">
        <v>241505.72</v>
      </c>
      <c r="Z51" s="8">
        <v>38640.92</v>
      </c>
      <c r="AA51" s="8">
        <v>282826.64</v>
      </c>
      <c r="AB51" s="7" t="s">
        <v>66</v>
      </c>
      <c r="AC51" s="62" t="s">
        <v>2745</v>
      </c>
      <c r="AD51" s="63">
        <v>282828.64</v>
      </c>
      <c r="AE51" s="67">
        <f t="shared" si="1"/>
        <v>-2</v>
      </c>
    </row>
    <row r="52" spans="1:32">
      <c r="A52" s="5">
        <v>57040</v>
      </c>
      <c r="B52" s="9" t="s">
        <v>2688</v>
      </c>
      <c r="C52" s="6">
        <v>42336</v>
      </c>
      <c r="D52" s="6">
        <v>42336</v>
      </c>
      <c r="E52" s="5" t="s">
        <v>30</v>
      </c>
      <c r="F52" s="6">
        <v>42328</v>
      </c>
      <c r="G52" s="5" t="s">
        <v>31</v>
      </c>
      <c r="H52" s="5">
        <v>57040</v>
      </c>
      <c r="I52" s="5" t="s">
        <v>2069</v>
      </c>
      <c r="J52" s="5" t="s">
        <v>60</v>
      </c>
      <c r="K52" s="5">
        <v>2016</v>
      </c>
      <c r="L52" s="7" t="s">
        <v>2676</v>
      </c>
      <c r="M52" s="5" t="s">
        <v>2689</v>
      </c>
      <c r="N52" s="5" t="s">
        <v>2635</v>
      </c>
      <c r="O52" s="5" t="s">
        <v>2690</v>
      </c>
      <c r="P52" s="8"/>
      <c r="Q52" s="5"/>
      <c r="R52" s="5"/>
      <c r="S52" s="5"/>
      <c r="T52" s="5"/>
      <c r="U52" s="8">
        <v>236194.68</v>
      </c>
      <c r="V52" s="8">
        <v>5311.04</v>
      </c>
      <c r="W52" s="8">
        <v>2320</v>
      </c>
      <c r="X52" s="8">
        <v>360</v>
      </c>
      <c r="Y52" s="8">
        <v>241505.72</v>
      </c>
      <c r="Z52" s="8">
        <v>38640.92</v>
      </c>
      <c r="AA52" s="8">
        <v>282826.64</v>
      </c>
      <c r="AB52" s="7" t="s">
        <v>66</v>
      </c>
      <c r="AC52" s="62" t="s">
        <v>2746</v>
      </c>
      <c r="AD52" s="63">
        <v>282828.64</v>
      </c>
      <c r="AE52" s="67">
        <f t="shared" si="1"/>
        <v>-2</v>
      </c>
    </row>
    <row r="53" spans="1:32">
      <c r="A53" s="5">
        <v>57040</v>
      </c>
      <c r="B53" s="9" t="s">
        <v>2691</v>
      </c>
      <c r="C53" s="6">
        <v>42336</v>
      </c>
      <c r="D53" s="6">
        <v>42336</v>
      </c>
      <c r="E53" s="5" t="s">
        <v>30</v>
      </c>
      <c r="F53" s="6">
        <v>42328</v>
      </c>
      <c r="G53" s="5" t="s">
        <v>31</v>
      </c>
      <c r="H53" s="5">
        <v>57040</v>
      </c>
      <c r="I53" s="5" t="s">
        <v>2069</v>
      </c>
      <c r="J53" s="5" t="s">
        <v>60</v>
      </c>
      <c r="K53" s="5">
        <v>2016</v>
      </c>
      <c r="L53" s="7" t="s">
        <v>2676</v>
      </c>
      <c r="M53" s="5" t="s">
        <v>2692</v>
      </c>
      <c r="N53" s="5" t="s">
        <v>2635</v>
      </c>
      <c r="O53" s="5" t="s">
        <v>2693</v>
      </c>
      <c r="P53" s="8"/>
      <c r="Q53" s="5"/>
      <c r="R53" s="5"/>
      <c r="S53" s="5"/>
      <c r="T53" s="5"/>
      <c r="U53" s="8">
        <v>236194.68</v>
      </c>
      <c r="V53" s="8">
        <v>5311.04</v>
      </c>
      <c r="W53" s="8">
        <v>2320</v>
      </c>
      <c r="X53" s="8">
        <v>360</v>
      </c>
      <c r="Y53" s="8">
        <v>241505.72</v>
      </c>
      <c r="Z53" s="8">
        <v>38640.92</v>
      </c>
      <c r="AA53" s="8">
        <v>282826.64</v>
      </c>
      <c r="AB53" s="7" t="s">
        <v>66</v>
      </c>
      <c r="AC53" s="62" t="s">
        <v>2757</v>
      </c>
      <c r="AD53" s="63">
        <v>282828.64</v>
      </c>
      <c r="AE53" s="67">
        <f t="shared" si="1"/>
        <v>-2</v>
      </c>
      <c r="AF53" s="66">
        <v>42341</v>
      </c>
    </row>
    <row r="54" spans="1:32">
      <c r="A54" s="5">
        <v>57040</v>
      </c>
      <c r="B54" s="9" t="s">
        <v>2694</v>
      </c>
      <c r="C54" s="6">
        <v>42336</v>
      </c>
      <c r="D54" s="6">
        <v>42336</v>
      </c>
      <c r="E54" s="5" t="s">
        <v>30</v>
      </c>
      <c r="F54" s="6">
        <v>42328</v>
      </c>
      <c r="G54" s="5" t="s">
        <v>31</v>
      </c>
      <c r="H54" s="5">
        <v>57040</v>
      </c>
      <c r="I54" s="5" t="s">
        <v>2069</v>
      </c>
      <c r="J54" s="5" t="s">
        <v>60</v>
      </c>
      <c r="K54" s="5">
        <v>2016</v>
      </c>
      <c r="L54" s="7" t="s">
        <v>2676</v>
      </c>
      <c r="M54" s="5" t="s">
        <v>2695</v>
      </c>
      <c r="N54" s="5" t="s">
        <v>2072</v>
      </c>
      <c r="O54" s="5" t="s">
        <v>2696</v>
      </c>
      <c r="P54" s="8"/>
      <c r="Q54" s="5"/>
      <c r="R54" s="5"/>
      <c r="S54" s="5"/>
      <c r="T54" s="5"/>
      <c r="U54" s="8">
        <v>236194.68</v>
      </c>
      <c r="V54" s="8">
        <v>5311.04</v>
      </c>
      <c r="W54" s="8">
        <v>2320</v>
      </c>
      <c r="X54" s="8">
        <v>360</v>
      </c>
      <c r="Y54" s="8">
        <v>241505.72</v>
      </c>
      <c r="Z54" s="8">
        <v>38640.92</v>
      </c>
      <c r="AA54" s="8">
        <v>282826.64</v>
      </c>
      <c r="AB54" s="7" t="s">
        <v>66</v>
      </c>
      <c r="AC54" s="62" t="s">
        <v>2747</v>
      </c>
      <c r="AD54" s="63">
        <v>282828.64</v>
      </c>
      <c r="AE54" s="67">
        <f t="shared" si="1"/>
        <v>-2</v>
      </c>
    </row>
    <row r="55" spans="1:32">
      <c r="A55" s="5">
        <v>57040</v>
      </c>
      <c r="B55" s="9" t="s">
        <v>2697</v>
      </c>
      <c r="C55" s="6">
        <v>42336</v>
      </c>
      <c r="D55" s="6">
        <v>42336</v>
      </c>
      <c r="E55" s="5" t="s">
        <v>30</v>
      </c>
      <c r="F55" s="6">
        <v>42328</v>
      </c>
      <c r="G55" s="5" t="s">
        <v>31</v>
      </c>
      <c r="H55" s="5">
        <v>57040</v>
      </c>
      <c r="I55" s="5" t="s">
        <v>2069</v>
      </c>
      <c r="J55" s="5" t="s">
        <v>60</v>
      </c>
      <c r="K55" s="5">
        <v>2016</v>
      </c>
      <c r="L55" s="7" t="s">
        <v>2676</v>
      </c>
      <c r="M55" s="5" t="s">
        <v>2698</v>
      </c>
      <c r="N55" s="5" t="s">
        <v>2072</v>
      </c>
      <c r="O55" s="5" t="s">
        <v>2699</v>
      </c>
      <c r="P55" s="8"/>
      <c r="Q55" s="5"/>
      <c r="R55" s="5"/>
      <c r="S55" s="5"/>
      <c r="T55" s="5"/>
      <c r="U55" s="8">
        <v>236194.68</v>
      </c>
      <c r="V55" s="8">
        <v>5311.04</v>
      </c>
      <c r="W55" s="8">
        <v>2320</v>
      </c>
      <c r="X55" s="8">
        <v>360</v>
      </c>
      <c r="Y55" s="8">
        <v>241505.72</v>
      </c>
      <c r="Z55" s="8">
        <v>38640.92</v>
      </c>
      <c r="AA55" s="8">
        <v>282826.64</v>
      </c>
      <c r="AB55" s="7" t="s">
        <v>66</v>
      </c>
      <c r="AC55" s="62" t="s">
        <v>2748</v>
      </c>
      <c r="AD55" s="63">
        <v>282828.64</v>
      </c>
      <c r="AE55" s="67">
        <f t="shared" si="1"/>
        <v>-2</v>
      </c>
    </row>
    <row r="56" spans="1:32">
      <c r="A56" s="5">
        <v>57040</v>
      </c>
      <c r="B56" s="9" t="s">
        <v>2700</v>
      </c>
      <c r="C56" s="6">
        <v>42336</v>
      </c>
      <c r="D56" s="6">
        <v>42336</v>
      </c>
      <c r="E56" s="5" t="s">
        <v>30</v>
      </c>
      <c r="F56" s="6">
        <v>42328</v>
      </c>
      <c r="G56" s="5" t="s">
        <v>31</v>
      </c>
      <c r="H56" s="5">
        <v>57040</v>
      </c>
      <c r="I56" s="5" t="s">
        <v>2069</v>
      </c>
      <c r="J56" s="5" t="s">
        <v>60</v>
      </c>
      <c r="K56" s="5">
        <v>2016</v>
      </c>
      <c r="L56" s="7" t="s">
        <v>2676</v>
      </c>
      <c r="M56" s="5" t="s">
        <v>2701</v>
      </c>
      <c r="N56" s="5" t="s">
        <v>2072</v>
      </c>
      <c r="O56" s="5" t="s">
        <v>2702</v>
      </c>
      <c r="P56" s="8"/>
      <c r="Q56" s="5"/>
      <c r="R56" s="5"/>
      <c r="S56" s="5"/>
      <c r="T56" s="5"/>
      <c r="U56" s="8">
        <v>236194.68</v>
      </c>
      <c r="V56" s="8">
        <v>5311.04</v>
      </c>
      <c r="W56" s="8">
        <v>2320</v>
      </c>
      <c r="X56" s="8">
        <v>360</v>
      </c>
      <c r="Y56" s="8">
        <v>241505.72</v>
      </c>
      <c r="Z56" s="8">
        <v>38640.92</v>
      </c>
      <c r="AA56" s="8">
        <v>282826.64</v>
      </c>
      <c r="AB56" s="7" t="s">
        <v>66</v>
      </c>
      <c r="AC56" s="62" t="s">
        <v>2758</v>
      </c>
      <c r="AD56" s="63">
        <v>282828.64</v>
      </c>
      <c r="AE56" s="67">
        <f t="shared" si="1"/>
        <v>-2</v>
      </c>
      <c r="AF56" s="66">
        <v>42340</v>
      </c>
    </row>
    <row r="57" spans="1:32">
      <c r="A57" s="5">
        <v>57040</v>
      </c>
      <c r="B57" s="9" t="s">
        <v>2703</v>
      </c>
      <c r="C57" s="6">
        <v>42336</v>
      </c>
      <c r="D57" s="6">
        <v>42336</v>
      </c>
      <c r="E57" s="5" t="s">
        <v>30</v>
      </c>
      <c r="F57" s="6">
        <v>42328</v>
      </c>
      <c r="G57" s="5" t="s">
        <v>31</v>
      </c>
      <c r="H57" s="5">
        <v>57040</v>
      </c>
      <c r="I57" s="5" t="s">
        <v>2069</v>
      </c>
      <c r="J57" s="5" t="s">
        <v>60</v>
      </c>
      <c r="K57" s="5">
        <v>2016</v>
      </c>
      <c r="L57" s="7" t="s">
        <v>2676</v>
      </c>
      <c r="M57" s="5" t="s">
        <v>2704</v>
      </c>
      <c r="N57" s="5" t="s">
        <v>2635</v>
      </c>
      <c r="O57" s="5" t="s">
        <v>2705</v>
      </c>
      <c r="P57" s="8"/>
      <c r="Q57" s="5"/>
      <c r="R57" s="5"/>
      <c r="S57" s="5"/>
      <c r="T57" s="5"/>
      <c r="U57" s="8">
        <v>236194.68</v>
      </c>
      <c r="V57" s="8">
        <v>5311.04</v>
      </c>
      <c r="W57" s="8">
        <v>2320</v>
      </c>
      <c r="X57" s="8">
        <v>360</v>
      </c>
      <c r="Y57" s="8">
        <v>241505.72</v>
      </c>
      <c r="Z57" s="8">
        <v>38640.92</v>
      </c>
      <c r="AA57" s="8">
        <v>282826.64</v>
      </c>
      <c r="AB57" s="7" t="s">
        <v>66</v>
      </c>
      <c r="AC57" s="62" t="s">
        <v>2749</v>
      </c>
      <c r="AD57" s="63">
        <v>282828.64</v>
      </c>
      <c r="AE57" s="67">
        <f t="shared" si="1"/>
        <v>-2</v>
      </c>
    </row>
    <row r="58" spans="1:32">
      <c r="A58" s="5">
        <v>57040</v>
      </c>
      <c r="B58" s="9" t="s">
        <v>2706</v>
      </c>
      <c r="C58" s="6">
        <v>42336</v>
      </c>
      <c r="D58" s="6">
        <v>42336</v>
      </c>
      <c r="E58" s="5" t="s">
        <v>30</v>
      </c>
      <c r="F58" s="6">
        <v>42328</v>
      </c>
      <c r="G58" s="5" t="s">
        <v>31</v>
      </c>
      <c r="H58" s="5">
        <v>57040</v>
      </c>
      <c r="I58" s="5" t="s">
        <v>2069</v>
      </c>
      <c r="J58" s="5" t="s">
        <v>60</v>
      </c>
      <c r="K58" s="5">
        <v>2016</v>
      </c>
      <c r="L58" s="7" t="s">
        <v>2676</v>
      </c>
      <c r="M58" s="5" t="s">
        <v>2707</v>
      </c>
      <c r="N58" s="5" t="s">
        <v>2072</v>
      </c>
      <c r="O58" s="5" t="s">
        <v>2708</v>
      </c>
      <c r="P58" s="8"/>
      <c r="Q58" s="5"/>
      <c r="R58" s="5"/>
      <c r="S58" s="5"/>
      <c r="T58" s="5"/>
      <c r="U58" s="8">
        <v>236194.68</v>
      </c>
      <c r="V58" s="8">
        <v>5311.04</v>
      </c>
      <c r="W58" s="8">
        <v>2320</v>
      </c>
      <c r="X58" s="8">
        <v>360</v>
      </c>
      <c r="Y58" s="8">
        <v>241505.72</v>
      </c>
      <c r="Z58" s="8">
        <v>38640.92</v>
      </c>
      <c r="AA58" s="8">
        <v>282826.64</v>
      </c>
      <c r="AB58" s="7" t="s">
        <v>66</v>
      </c>
      <c r="AC58" s="62" t="s">
        <v>2759</v>
      </c>
      <c r="AD58" s="63">
        <v>282828.64</v>
      </c>
      <c r="AE58" s="67">
        <f t="shared" si="1"/>
        <v>-2</v>
      </c>
      <c r="AF58" s="66">
        <v>42345</v>
      </c>
    </row>
    <row r="60" spans="1:32" ht="12" thickBot="1">
      <c r="J60" s="108" t="s">
        <v>3549</v>
      </c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</row>
    <row r="61" spans="1:32" ht="12" thickBot="1">
      <c r="J61" s="103" t="s">
        <v>3735</v>
      </c>
      <c r="K61" s="105"/>
      <c r="L61" s="104"/>
      <c r="M61" s="104"/>
      <c r="N61" s="104"/>
      <c r="O61" s="107"/>
      <c r="P61" s="104"/>
      <c r="Q61" s="104"/>
      <c r="R61" s="104"/>
      <c r="S61" s="104"/>
      <c r="T61" s="104"/>
      <c r="U61" s="103"/>
      <c r="V61" s="105"/>
    </row>
    <row r="62" spans="1:32" ht="12" thickBot="1">
      <c r="J62" s="73" t="s">
        <v>3736</v>
      </c>
      <c r="K62" s="76"/>
      <c r="L62" s="74"/>
      <c r="M62" s="74"/>
      <c r="N62" s="74"/>
      <c r="O62" s="75" t="s">
        <v>3737</v>
      </c>
      <c r="P62" s="74"/>
      <c r="Q62" s="74"/>
      <c r="R62" s="74"/>
      <c r="S62" s="74"/>
      <c r="T62" s="74"/>
      <c r="U62" s="75" t="s">
        <v>3738</v>
      </c>
      <c r="V62" s="76" t="s">
        <v>3739</v>
      </c>
    </row>
    <row r="63" spans="1:32">
      <c r="J63" s="5" t="s">
        <v>178</v>
      </c>
      <c r="O63" s="5" t="s">
        <v>2496</v>
      </c>
      <c r="U63" s="62" t="s">
        <v>2750</v>
      </c>
      <c r="V63" s="67">
        <v>-2</v>
      </c>
    </row>
    <row r="64" spans="1:32">
      <c r="J64" s="5" t="s">
        <v>178</v>
      </c>
      <c r="O64" s="5" t="s">
        <v>2502</v>
      </c>
      <c r="U64" s="62" t="s">
        <v>2751</v>
      </c>
      <c r="V64" s="67">
        <v>-2</v>
      </c>
    </row>
    <row r="65" spans="10:22">
      <c r="J65" s="5" t="s">
        <v>178</v>
      </c>
      <c r="O65" s="5" t="s">
        <v>2512</v>
      </c>
      <c r="U65" s="62" t="s">
        <v>2712</v>
      </c>
      <c r="V65" s="67">
        <v>-2</v>
      </c>
    </row>
    <row r="66" spans="10:22">
      <c r="J66" s="5" t="s">
        <v>178</v>
      </c>
      <c r="O66" s="5" t="s">
        <v>2517</v>
      </c>
      <c r="U66" s="62" t="s">
        <v>2713</v>
      </c>
      <c r="V66" s="67">
        <v>-2</v>
      </c>
    </row>
    <row r="67" spans="10:22">
      <c r="J67" s="5" t="s">
        <v>178</v>
      </c>
      <c r="O67" s="5" t="s">
        <v>2565</v>
      </c>
      <c r="U67" s="62" t="s">
        <v>2754</v>
      </c>
      <c r="V67" s="67">
        <v>-2</v>
      </c>
    </row>
    <row r="68" spans="10:22">
      <c r="J68" s="5" t="s">
        <v>178</v>
      </c>
      <c r="O68" s="5" t="s">
        <v>2571</v>
      </c>
      <c r="U68" s="62" t="s">
        <v>2755</v>
      </c>
      <c r="V68" s="67">
        <v>-2</v>
      </c>
    </row>
    <row r="69" spans="10:22">
      <c r="J69" s="5" t="s">
        <v>178</v>
      </c>
      <c r="O69" s="5" t="s">
        <v>2590</v>
      </c>
      <c r="U69" s="62" t="s">
        <v>2723</v>
      </c>
      <c r="V69" s="67">
        <v>-2</v>
      </c>
    </row>
    <row r="70" spans="10:22">
      <c r="J70" s="5" t="s">
        <v>178</v>
      </c>
      <c r="O70" s="5" t="s">
        <v>2595</v>
      </c>
      <c r="U70" s="62" t="s">
        <v>2724</v>
      </c>
      <c r="V70" s="67">
        <v>-2</v>
      </c>
    </row>
    <row r="71" spans="10:22">
      <c r="J71" s="5" t="s">
        <v>178</v>
      </c>
      <c r="O71" s="5" t="s">
        <v>2605</v>
      </c>
      <c r="U71" s="62" t="s">
        <v>2726</v>
      </c>
      <c r="V71" s="67">
        <v>-2</v>
      </c>
    </row>
    <row r="72" spans="10:22">
      <c r="J72" s="5"/>
      <c r="O72" s="5"/>
      <c r="V72" s="85">
        <f>+SUM(V63:V71)</f>
        <v>-18</v>
      </c>
    </row>
    <row r="73" spans="10:22">
      <c r="J73" s="5"/>
      <c r="O73" s="5"/>
      <c r="V73" s="67"/>
    </row>
    <row r="74" spans="10:22">
      <c r="J74" s="5" t="s">
        <v>60</v>
      </c>
      <c r="O74" s="5" t="s">
        <v>2631</v>
      </c>
      <c r="U74" s="62" t="s">
        <v>2732</v>
      </c>
      <c r="V74" s="67">
        <v>-2</v>
      </c>
    </row>
    <row r="75" spans="10:22">
      <c r="J75" s="5" t="s">
        <v>60</v>
      </c>
      <c r="O75" s="5" t="s">
        <v>2636</v>
      </c>
      <c r="U75" s="62" t="s">
        <v>2733</v>
      </c>
      <c r="V75" s="67">
        <v>-2</v>
      </c>
    </row>
    <row r="76" spans="10:22">
      <c r="J76" s="5" t="s">
        <v>60</v>
      </c>
      <c r="O76" s="5" t="s">
        <v>2640</v>
      </c>
      <c r="U76" s="62" t="s">
        <v>2734</v>
      </c>
      <c r="V76" s="67">
        <v>-2</v>
      </c>
    </row>
    <row r="77" spans="10:22">
      <c r="J77" s="5" t="s">
        <v>60</v>
      </c>
      <c r="O77" s="5" t="s">
        <v>2648</v>
      </c>
      <c r="U77" s="62" t="s">
        <v>2736</v>
      </c>
      <c r="V77" s="67">
        <v>-2</v>
      </c>
    </row>
    <row r="78" spans="10:22">
      <c r="J78" s="5" t="s">
        <v>60</v>
      </c>
      <c r="O78" s="5" t="s">
        <v>2652</v>
      </c>
      <c r="U78" s="62" t="s">
        <v>2737</v>
      </c>
      <c r="V78" s="67">
        <v>-2</v>
      </c>
    </row>
    <row r="79" spans="10:22">
      <c r="J79" s="5" t="s">
        <v>60</v>
      </c>
      <c r="O79" s="5" t="s">
        <v>2656</v>
      </c>
      <c r="U79" s="62" t="s">
        <v>2738</v>
      </c>
      <c r="V79" s="67">
        <v>-2</v>
      </c>
    </row>
    <row r="80" spans="10:22">
      <c r="J80" s="5" t="s">
        <v>60</v>
      </c>
      <c r="O80" s="5" t="s">
        <v>2660</v>
      </c>
      <c r="U80" s="62" t="s">
        <v>2739</v>
      </c>
      <c r="V80" s="67">
        <v>-2</v>
      </c>
    </row>
    <row r="81" spans="10:22">
      <c r="J81" s="5" t="s">
        <v>60</v>
      </c>
      <c r="O81" s="5" t="s">
        <v>2664</v>
      </c>
      <c r="U81" s="62" t="s">
        <v>2740</v>
      </c>
      <c r="V81" s="67">
        <v>-2</v>
      </c>
    </row>
    <row r="82" spans="10:22">
      <c r="J82" s="5" t="s">
        <v>60</v>
      </c>
      <c r="O82" s="5" t="s">
        <v>2678</v>
      </c>
      <c r="U82" s="62" t="s">
        <v>2743</v>
      </c>
      <c r="V82" s="67">
        <v>-2</v>
      </c>
    </row>
    <row r="83" spans="10:22">
      <c r="J83" s="5" t="s">
        <v>60</v>
      </c>
      <c r="O83" s="5" t="s">
        <v>2681</v>
      </c>
      <c r="U83" s="62" t="s">
        <v>2743</v>
      </c>
      <c r="V83" s="67">
        <v>-2</v>
      </c>
    </row>
    <row r="84" spans="10:22">
      <c r="J84" s="5" t="s">
        <v>60</v>
      </c>
      <c r="O84" s="5" t="s">
        <v>2684</v>
      </c>
      <c r="U84" s="62" t="s">
        <v>2744</v>
      </c>
      <c r="V84" s="67">
        <v>-2</v>
      </c>
    </row>
    <row r="85" spans="10:22">
      <c r="J85" s="5" t="s">
        <v>60</v>
      </c>
      <c r="O85" s="5" t="s">
        <v>2687</v>
      </c>
      <c r="U85" s="62" t="s">
        <v>2745</v>
      </c>
      <c r="V85" s="67">
        <v>-2</v>
      </c>
    </row>
    <row r="86" spans="10:22">
      <c r="J86" s="5" t="s">
        <v>60</v>
      </c>
      <c r="O86" s="5" t="s">
        <v>2690</v>
      </c>
      <c r="U86" s="62" t="s">
        <v>2746</v>
      </c>
      <c r="V86" s="67">
        <v>-2</v>
      </c>
    </row>
    <row r="87" spans="10:22">
      <c r="J87" s="5" t="s">
        <v>60</v>
      </c>
      <c r="O87" s="5" t="s">
        <v>2693</v>
      </c>
      <c r="U87" s="62" t="s">
        <v>2757</v>
      </c>
      <c r="V87" s="67">
        <v>-2</v>
      </c>
    </row>
    <row r="88" spans="10:22">
      <c r="J88" s="5" t="s">
        <v>60</v>
      </c>
      <c r="O88" s="5" t="s">
        <v>2696</v>
      </c>
      <c r="U88" s="62" t="s">
        <v>2747</v>
      </c>
      <c r="V88" s="67">
        <v>-2</v>
      </c>
    </row>
    <row r="89" spans="10:22">
      <c r="J89" s="5" t="s">
        <v>60</v>
      </c>
      <c r="O89" s="5" t="s">
        <v>2699</v>
      </c>
      <c r="U89" s="62" t="s">
        <v>2748</v>
      </c>
      <c r="V89" s="67">
        <v>-2</v>
      </c>
    </row>
    <row r="90" spans="10:22">
      <c r="J90" s="5" t="s">
        <v>60</v>
      </c>
      <c r="O90" s="5" t="s">
        <v>2702</v>
      </c>
      <c r="U90" s="62" t="s">
        <v>2758</v>
      </c>
      <c r="V90" s="67">
        <v>-2</v>
      </c>
    </row>
    <row r="91" spans="10:22">
      <c r="J91" s="5" t="s">
        <v>60</v>
      </c>
      <c r="O91" s="5" t="s">
        <v>2705</v>
      </c>
      <c r="U91" s="62" t="s">
        <v>2749</v>
      </c>
      <c r="V91" s="67">
        <v>-2</v>
      </c>
    </row>
    <row r="92" spans="10:22">
      <c r="J92" s="5" t="s">
        <v>60</v>
      </c>
      <c r="O92" s="5" t="s">
        <v>2708</v>
      </c>
      <c r="U92" s="62" t="s">
        <v>2759</v>
      </c>
      <c r="V92" s="67">
        <v>-2</v>
      </c>
    </row>
    <row r="93" spans="10:22">
      <c r="J93" s="5" t="s">
        <v>60</v>
      </c>
      <c r="O93" s="5" t="s">
        <v>2644</v>
      </c>
      <c r="U93" s="62" t="s">
        <v>2735</v>
      </c>
      <c r="V93" s="67">
        <v>198</v>
      </c>
    </row>
    <row r="94" spans="10:22">
      <c r="V94" s="85">
        <f>SUBTOTAL(9,V74:V93)</f>
        <v>160</v>
      </c>
    </row>
    <row r="98" spans="10:15">
      <c r="J98" s="62" t="s">
        <v>2750</v>
      </c>
      <c r="O98" s="67">
        <v>2</v>
      </c>
    </row>
    <row r="99" spans="10:15">
      <c r="J99" s="62" t="s">
        <v>2751</v>
      </c>
      <c r="O99" s="67">
        <v>2</v>
      </c>
    </row>
    <row r="100" spans="10:15">
      <c r="J100" s="62" t="s">
        <v>2712</v>
      </c>
      <c r="O100" s="67">
        <v>2</v>
      </c>
    </row>
    <row r="101" spans="10:15">
      <c r="J101" s="62" t="s">
        <v>2713</v>
      </c>
      <c r="O101" s="67">
        <v>2</v>
      </c>
    </row>
    <row r="102" spans="10:15">
      <c r="J102" s="62" t="s">
        <v>2754</v>
      </c>
      <c r="O102" s="67">
        <v>2</v>
      </c>
    </row>
    <row r="103" spans="10:15">
      <c r="J103" s="62" t="s">
        <v>2755</v>
      </c>
      <c r="O103" s="67">
        <v>2</v>
      </c>
    </row>
    <row r="104" spans="10:15">
      <c r="J104" s="62" t="s">
        <v>2723</v>
      </c>
      <c r="O104" s="67">
        <v>2</v>
      </c>
    </row>
    <row r="105" spans="10:15">
      <c r="J105" s="62" t="s">
        <v>2724</v>
      </c>
      <c r="O105" s="67">
        <v>2</v>
      </c>
    </row>
    <row r="106" spans="10:15">
      <c r="J106" s="62" t="s">
        <v>2726</v>
      </c>
      <c r="O106" s="67">
        <v>2</v>
      </c>
    </row>
    <row r="107" spans="10:15">
      <c r="J107" s="62" t="s">
        <v>2732</v>
      </c>
      <c r="O107" s="67">
        <v>2</v>
      </c>
    </row>
    <row r="108" spans="10:15">
      <c r="J108" s="62" t="s">
        <v>2733</v>
      </c>
      <c r="O108" s="67">
        <v>2</v>
      </c>
    </row>
    <row r="109" spans="10:15">
      <c r="J109" s="62" t="s">
        <v>2734</v>
      </c>
      <c r="O109" s="67">
        <v>2</v>
      </c>
    </row>
    <row r="110" spans="10:15">
      <c r="J110" s="62" t="s">
        <v>2736</v>
      </c>
      <c r="O110" s="67">
        <v>2</v>
      </c>
    </row>
    <row r="111" spans="10:15">
      <c r="J111" s="62" t="s">
        <v>2737</v>
      </c>
      <c r="O111" s="67">
        <v>2</v>
      </c>
    </row>
    <row r="112" spans="10:15">
      <c r="J112" s="62" t="s">
        <v>2738</v>
      </c>
      <c r="O112" s="67">
        <v>2</v>
      </c>
    </row>
    <row r="113" spans="10:21">
      <c r="J113" s="62" t="s">
        <v>2739</v>
      </c>
      <c r="O113" s="67">
        <v>2</v>
      </c>
    </row>
    <row r="114" spans="10:21">
      <c r="J114" s="62" t="s">
        <v>2740</v>
      </c>
      <c r="O114" s="67">
        <v>2</v>
      </c>
    </row>
    <row r="115" spans="10:21">
      <c r="J115" s="62" t="s">
        <v>2743</v>
      </c>
      <c r="O115" s="67">
        <v>2</v>
      </c>
    </row>
    <row r="116" spans="10:21">
      <c r="J116" s="62" t="s">
        <v>3754</v>
      </c>
      <c r="O116" s="67">
        <v>2</v>
      </c>
    </row>
    <row r="117" spans="10:21">
      <c r="J117" s="62" t="s">
        <v>2744</v>
      </c>
      <c r="O117" s="67">
        <v>2</v>
      </c>
    </row>
    <row r="118" spans="10:21">
      <c r="J118" s="62" t="s">
        <v>2745</v>
      </c>
      <c r="O118" s="67">
        <v>2</v>
      </c>
    </row>
    <row r="119" spans="10:21">
      <c r="J119" s="62" t="s">
        <v>2746</v>
      </c>
      <c r="O119" s="67">
        <v>2</v>
      </c>
    </row>
    <row r="120" spans="10:21">
      <c r="J120" s="62" t="s">
        <v>2757</v>
      </c>
      <c r="O120" s="67">
        <v>2</v>
      </c>
    </row>
    <row r="121" spans="10:21">
      <c r="J121" s="62" t="s">
        <v>2747</v>
      </c>
      <c r="O121" s="67">
        <v>2</v>
      </c>
    </row>
    <row r="122" spans="10:21">
      <c r="J122" s="62" t="s">
        <v>2748</v>
      </c>
      <c r="O122" s="67">
        <v>2</v>
      </c>
    </row>
    <row r="123" spans="10:21">
      <c r="J123" s="62" t="s">
        <v>2758</v>
      </c>
      <c r="O123" s="67">
        <v>2</v>
      </c>
    </row>
    <row r="124" spans="10:21">
      <c r="J124" s="62" t="s">
        <v>2749</v>
      </c>
      <c r="O124" s="67">
        <v>2</v>
      </c>
    </row>
    <row r="125" spans="10:21">
      <c r="J125" s="62" t="s">
        <v>2759</v>
      </c>
      <c r="O125" s="67">
        <v>2</v>
      </c>
    </row>
    <row r="126" spans="10:21">
      <c r="J126" s="62" t="s">
        <v>2735</v>
      </c>
      <c r="U126" s="67">
        <v>198</v>
      </c>
    </row>
    <row r="127" spans="10:21">
      <c r="J127" s="62" t="s">
        <v>3744</v>
      </c>
      <c r="U127" s="67">
        <f>18/1.16</f>
        <v>15.517241379310345</v>
      </c>
    </row>
    <row r="128" spans="10:21">
      <c r="J128" s="62" t="s">
        <v>3741</v>
      </c>
      <c r="U128" s="67">
        <f>38/1.16</f>
        <v>32.758620689655174</v>
      </c>
    </row>
    <row r="129" spans="10:23">
      <c r="J129" s="62" t="s">
        <v>3741</v>
      </c>
      <c r="O129" s="67">
        <f>198/1.16</f>
        <v>170.68965517241381</v>
      </c>
    </row>
    <row r="130" spans="10:23">
      <c r="J130" s="62" t="s">
        <v>3491</v>
      </c>
      <c r="O130" s="67">
        <f>246.28*0.16</f>
        <v>39.404800000000002</v>
      </c>
      <c r="P130" s="67"/>
      <c r="Q130" s="67"/>
      <c r="R130" s="67"/>
      <c r="S130" s="67"/>
      <c r="T130" s="67"/>
      <c r="U130" s="67"/>
    </row>
    <row r="131" spans="10:23">
      <c r="J131" s="62" t="s">
        <v>3491</v>
      </c>
      <c r="O131" s="67"/>
      <c r="P131" s="67"/>
      <c r="Q131" s="67"/>
      <c r="R131" s="67"/>
      <c r="S131" s="67"/>
      <c r="T131" s="67"/>
      <c r="U131" s="67">
        <f>+O129*0.16</f>
        <v>27.31034482758621</v>
      </c>
    </row>
    <row r="132" spans="10:23">
      <c r="O132" s="97">
        <f>SUM(O98:O131)</f>
        <v>266.0944551724138</v>
      </c>
      <c r="U132" s="97">
        <f>SUM(U98:U131)</f>
        <v>273.58620689655174</v>
      </c>
      <c r="W132" s="97">
        <f>+O132-U132</f>
        <v>-7.4917517241379414</v>
      </c>
    </row>
    <row r="139" spans="10:23">
      <c r="U139" s="62">
        <f>170.69+7.49</f>
        <v>178.18</v>
      </c>
    </row>
  </sheetData>
  <autoFilter ref="A9:AF58">
    <filterColumn colId="30">
      <filters>
        <filter val="-2.00"/>
      </filters>
    </filterColumn>
  </autoFilter>
  <mergeCells count="2">
    <mergeCell ref="J61:V61"/>
    <mergeCell ref="J60:V6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5:AE529"/>
  <sheetViews>
    <sheetView tabSelected="1" topLeftCell="J1" workbookViewId="0">
      <selection activeCell="AC6" sqref="AC6"/>
    </sheetView>
  </sheetViews>
  <sheetFormatPr baseColWidth="10" defaultRowHeight="11.25"/>
  <cols>
    <col min="1" max="2" width="11.42578125" style="62"/>
    <col min="3" max="9" width="0" style="62" hidden="1" customWidth="1"/>
    <col min="10" max="10" width="10.7109375" style="62" bestFit="1" customWidth="1"/>
    <col min="11" max="11" width="4.42578125" style="62" hidden="1" customWidth="1"/>
    <col min="12" max="13" width="0" style="62" hidden="1" customWidth="1"/>
    <col min="14" max="14" width="42.85546875" style="62" hidden="1" customWidth="1"/>
    <col min="15" max="15" width="16.5703125" style="62" bestFit="1" customWidth="1"/>
    <col min="16" max="20" width="0" style="62" hidden="1" customWidth="1"/>
    <col min="21" max="21" width="17" style="62" bestFit="1" customWidth="1"/>
    <col min="22" max="22" width="9.28515625" style="62" customWidth="1"/>
    <col min="23" max="27" width="11.5703125" style="62" bestFit="1" customWidth="1"/>
    <col min="28" max="28" width="11.42578125" style="117"/>
    <col min="29" max="29" width="11.42578125" style="111"/>
    <col min="30" max="31" width="11.42578125" style="67"/>
    <col min="32" max="16384" width="11.42578125" style="62"/>
  </cols>
  <sheetData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1" ht="12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1" ht="12" thickBot="1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59" t="s">
        <v>3491</v>
      </c>
      <c r="AA8" s="59" t="s">
        <v>3492</v>
      </c>
      <c r="AB8" s="3"/>
    </row>
    <row r="9" spans="1:31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3" t="s">
        <v>28</v>
      </c>
    </row>
    <row r="10" spans="1:31">
      <c r="A10" s="5">
        <v>57040</v>
      </c>
      <c r="B10" s="43" t="s">
        <v>2760</v>
      </c>
      <c r="C10" s="6">
        <v>42341</v>
      </c>
      <c r="D10" s="6">
        <v>42334</v>
      </c>
      <c r="E10" s="5" t="s">
        <v>30</v>
      </c>
      <c r="F10" s="6">
        <v>42328</v>
      </c>
      <c r="G10" s="5" t="s">
        <v>31</v>
      </c>
      <c r="H10" s="5">
        <v>57040</v>
      </c>
      <c r="I10" s="5" t="s">
        <v>2545</v>
      </c>
      <c r="J10" s="5" t="s">
        <v>131</v>
      </c>
      <c r="K10" s="5">
        <v>2016</v>
      </c>
      <c r="L10" s="7" t="s">
        <v>2761</v>
      </c>
      <c r="M10" s="5" t="s">
        <v>2762</v>
      </c>
      <c r="N10" s="5" t="s">
        <v>2763</v>
      </c>
      <c r="O10" s="5" t="s">
        <v>2764</v>
      </c>
      <c r="P10" s="8" t="s">
        <v>2765</v>
      </c>
      <c r="Q10" s="5"/>
      <c r="R10" s="5"/>
      <c r="S10" s="5"/>
      <c r="T10" s="5"/>
      <c r="U10" s="71">
        <v>165259.54999999999</v>
      </c>
      <c r="V10" s="71">
        <v>5311.04</v>
      </c>
      <c r="W10" s="71">
        <v>1160</v>
      </c>
      <c r="X10" s="71">
        <v>360</v>
      </c>
      <c r="Y10" s="71">
        <v>170570.59</v>
      </c>
      <c r="Z10" s="71">
        <v>27291.29</v>
      </c>
      <c r="AA10" s="71">
        <v>199381.88</v>
      </c>
      <c r="AB10" s="115" t="s">
        <v>164</v>
      </c>
      <c r="AC10" s="112" t="s">
        <v>3698</v>
      </c>
      <c r="AD10" s="67">
        <v>199381.88</v>
      </c>
      <c r="AE10" s="67">
        <f>+AA10-AD10</f>
        <v>0</v>
      </c>
    </row>
    <row r="11" spans="1:31">
      <c r="A11" s="5">
        <v>57040</v>
      </c>
      <c r="B11" s="43" t="s">
        <v>2766</v>
      </c>
      <c r="C11" s="6">
        <v>42341</v>
      </c>
      <c r="D11" s="6">
        <v>42334</v>
      </c>
      <c r="E11" s="5" t="s">
        <v>30</v>
      </c>
      <c r="F11" s="6">
        <v>42328</v>
      </c>
      <c r="G11" s="5" t="s">
        <v>31</v>
      </c>
      <c r="H11" s="5">
        <v>57040</v>
      </c>
      <c r="I11" s="5" t="s">
        <v>2551</v>
      </c>
      <c r="J11" s="5" t="s">
        <v>131</v>
      </c>
      <c r="K11" s="5">
        <v>2016</v>
      </c>
      <c r="L11" s="7" t="s">
        <v>2761</v>
      </c>
      <c r="M11" s="5" t="s">
        <v>2767</v>
      </c>
      <c r="N11" s="5" t="s">
        <v>2768</v>
      </c>
      <c r="O11" s="5" t="s">
        <v>2769</v>
      </c>
      <c r="P11" s="8" t="s">
        <v>2770</v>
      </c>
      <c r="Q11" s="5"/>
      <c r="R11" s="5"/>
      <c r="S11" s="5"/>
      <c r="T11" s="5"/>
      <c r="U11" s="71">
        <v>142759.54999999999</v>
      </c>
      <c r="V11" s="71">
        <v>5311.04</v>
      </c>
      <c r="W11" s="71">
        <v>1160</v>
      </c>
      <c r="X11" s="71">
        <v>360</v>
      </c>
      <c r="Y11" s="71">
        <v>148070.59</v>
      </c>
      <c r="Z11" s="71">
        <v>23691.29</v>
      </c>
      <c r="AA11" s="71">
        <v>173281.88</v>
      </c>
      <c r="AB11" s="115" t="s">
        <v>2556</v>
      </c>
      <c r="AC11" s="111" t="s">
        <v>3692</v>
      </c>
      <c r="AD11" s="67">
        <v>173281.88</v>
      </c>
      <c r="AE11" s="67">
        <f t="shared" ref="AE11:AE74" si="0">+AA11-AD11</f>
        <v>0</v>
      </c>
    </row>
    <row r="12" spans="1:31">
      <c r="A12" s="5">
        <v>57040</v>
      </c>
      <c r="B12" s="43" t="s">
        <v>2771</v>
      </c>
      <c r="C12" s="6">
        <v>42341</v>
      </c>
      <c r="D12" s="6">
        <v>42334</v>
      </c>
      <c r="E12" s="5" t="s">
        <v>30</v>
      </c>
      <c r="F12" s="6">
        <v>42328</v>
      </c>
      <c r="G12" s="5" t="s">
        <v>31</v>
      </c>
      <c r="H12" s="5">
        <v>57040</v>
      </c>
      <c r="I12" s="5" t="s">
        <v>2551</v>
      </c>
      <c r="J12" s="5" t="s">
        <v>131</v>
      </c>
      <c r="K12" s="5">
        <v>2016</v>
      </c>
      <c r="L12" s="7" t="s">
        <v>2761</v>
      </c>
      <c r="M12" s="5" t="s">
        <v>2772</v>
      </c>
      <c r="N12" s="5" t="s">
        <v>2553</v>
      </c>
      <c r="O12" s="5" t="s">
        <v>2773</v>
      </c>
      <c r="P12" s="8" t="s">
        <v>2774</v>
      </c>
      <c r="Q12" s="5"/>
      <c r="R12" s="5"/>
      <c r="S12" s="5"/>
      <c r="T12" s="5"/>
      <c r="U12" s="71">
        <v>142759.54999999999</v>
      </c>
      <c r="V12" s="71">
        <v>5311.04</v>
      </c>
      <c r="W12" s="71">
        <v>1160</v>
      </c>
      <c r="X12" s="71">
        <v>360</v>
      </c>
      <c r="Y12" s="71">
        <v>148070.59</v>
      </c>
      <c r="Z12" s="71">
        <v>23691.29</v>
      </c>
      <c r="AA12" s="71">
        <v>173281.88</v>
      </c>
      <c r="AB12" s="115" t="s">
        <v>2556</v>
      </c>
      <c r="AC12" s="111" t="s">
        <v>3694</v>
      </c>
      <c r="AD12" s="67">
        <v>173281.88</v>
      </c>
      <c r="AE12" s="67">
        <f t="shared" si="0"/>
        <v>0</v>
      </c>
    </row>
    <row r="13" spans="1:31">
      <c r="A13" s="5">
        <v>57040</v>
      </c>
      <c r="B13" s="43" t="s">
        <v>2775</v>
      </c>
      <c r="C13" s="6">
        <v>42341</v>
      </c>
      <c r="D13" s="6">
        <v>42334</v>
      </c>
      <c r="E13" s="5" t="s">
        <v>30</v>
      </c>
      <c r="F13" s="6">
        <v>42328</v>
      </c>
      <c r="G13" s="5" t="s">
        <v>31</v>
      </c>
      <c r="H13" s="5">
        <v>57040</v>
      </c>
      <c r="I13" s="5" t="s">
        <v>1290</v>
      </c>
      <c r="J13" s="5" t="s">
        <v>48</v>
      </c>
      <c r="K13" s="5">
        <v>2015</v>
      </c>
      <c r="L13" s="7" t="s">
        <v>2776</v>
      </c>
      <c r="M13" s="5" t="s">
        <v>2777</v>
      </c>
      <c r="N13" s="5" t="s">
        <v>1292</v>
      </c>
      <c r="O13" s="5" t="s">
        <v>2778</v>
      </c>
      <c r="P13" s="8" t="s">
        <v>2779</v>
      </c>
      <c r="Q13" s="5"/>
      <c r="R13" s="5"/>
      <c r="S13" s="5"/>
      <c r="T13" s="5"/>
      <c r="U13" s="71">
        <v>257397.29</v>
      </c>
      <c r="V13" s="71">
        <v>5311.04</v>
      </c>
      <c r="W13" s="71">
        <v>2320</v>
      </c>
      <c r="X13" s="71">
        <v>360</v>
      </c>
      <c r="Y13" s="71">
        <v>262708.33</v>
      </c>
      <c r="Z13" s="71">
        <v>42033.33</v>
      </c>
      <c r="AA13" s="71">
        <v>307421.66000000003</v>
      </c>
      <c r="AB13" s="115" t="s">
        <v>1295</v>
      </c>
      <c r="AC13" s="111" t="s">
        <v>3687</v>
      </c>
      <c r="AD13" s="67">
        <v>307421.65999999997</v>
      </c>
      <c r="AE13" s="67">
        <f t="shared" si="0"/>
        <v>0</v>
      </c>
    </row>
    <row r="14" spans="1:31">
      <c r="A14" s="5">
        <v>57040</v>
      </c>
      <c r="B14" s="43" t="s">
        <v>2780</v>
      </c>
      <c r="C14" s="6">
        <v>42341</v>
      </c>
      <c r="D14" s="6">
        <v>42334</v>
      </c>
      <c r="E14" s="5" t="s">
        <v>30</v>
      </c>
      <c r="F14" s="6">
        <v>42328</v>
      </c>
      <c r="G14" s="5" t="s">
        <v>31</v>
      </c>
      <c r="H14" s="5">
        <v>57040</v>
      </c>
      <c r="I14" s="5" t="s">
        <v>47</v>
      </c>
      <c r="J14" s="5" t="s">
        <v>48</v>
      </c>
      <c r="K14" s="5">
        <v>2015</v>
      </c>
      <c r="L14" s="7" t="s">
        <v>2776</v>
      </c>
      <c r="M14" s="5" t="s">
        <v>2781</v>
      </c>
      <c r="N14" s="5" t="s">
        <v>140</v>
      </c>
      <c r="O14" s="5" t="s">
        <v>2782</v>
      </c>
      <c r="P14" s="8" t="s">
        <v>2783</v>
      </c>
      <c r="Q14" s="5"/>
      <c r="R14" s="5"/>
      <c r="S14" s="5"/>
      <c r="T14" s="5"/>
      <c r="U14" s="71">
        <v>310697.98</v>
      </c>
      <c r="V14" s="71">
        <v>5311.04</v>
      </c>
      <c r="W14" s="71">
        <v>2320</v>
      </c>
      <c r="X14" s="71">
        <v>360</v>
      </c>
      <c r="Y14" s="71">
        <v>316009.01999999996</v>
      </c>
      <c r="Z14" s="71">
        <v>50561.440000000002</v>
      </c>
      <c r="AA14" s="71">
        <v>369250.45999999996</v>
      </c>
      <c r="AB14" s="115" t="s">
        <v>53</v>
      </c>
      <c r="AC14" s="111" t="s">
        <v>3689</v>
      </c>
      <c r="AD14" s="67">
        <v>369250.46</v>
      </c>
      <c r="AE14" s="67">
        <f t="shared" si="0"/>
        <v>0</v>
      </c>
    </row>
    <row r="15" spans="1:31">
      <c r="A15" s="5">
        <v>57040</v>
      </c>
      <c r="B15" s="43" t="s">
        <v>2784</v>
      </c>
      <c r="C15" s="6">
        <v>42341</v>
      </c>
      <c r="D15" s="6">
        <v>42334</v>
      </c>
      <c r="E15" s="5" t="s">
        <v>30</v>
      </c>
      <c r="F15" s="6">
        <v>42328</v>
      </c>
      <c r="G15" s="5" t="s">
        <v>31</v>
      </c>
      <c r="H15" s="5">
        <v>57040</v>
      </c>
      <c r="I15" s="5" t="s">
        <v>47</v>
      </c>
      <c r="J15" s="5" t="s">
        <v>48</v>
      </c>
      <c r="K15" s="5">
        <v>2015</v>
      </c>
      <c r="L15" s="7" t="s">
        <v>2776</v>
      </c>
      <c r="M15" s="5" t="s">
        <v>2785</v>
      </c>
      <c r="N15" s="5" t="s">
        <v>140</v>
      </c>
      <c r="O15" s="5" t="s">
        <v>2786</v>
      </c>
      <c r="P15" s="8" t="s">
        <v>2787</v>
      </c>
      <c r="Q15" s="5"/>
      <c r="R15" s="5"/>
      <c r="S15" s="5"/>
      <c r="T15" s="5"/>
      <c r="U15" s="71">
        <v>310697.98</v>
      </c>
      <c r="V15" s="71">
        <v>5311.04</v>
      </c>
      <c r="W15" s="71">
        <v>2320</v>
      </c>
      <c r="X15" s="71">
        <v>360</v>
      </c>
      <c r="Y15" s="71">
        <v>316009.01999999996</v>
      </c>
      <c r="Z15" s="71">
        <v>50561.440000000002</v>
      </c>
      <c r="AA15" s="71">
        <v>369250.45999999996</v>
      </c>
      <c r="AB15" s="115" t="s">
        <v>53</v>
      </c>
      <c r="AC15" s="111" t="s">
        <v>3688</v>
      </c>
      <c r="AD15" s="67">
        <v>369250.46</v>
      </c>
      <c r="AE15" s="67">
        <f t="shared" si="0"/>
        <v>0</v>
      </c>
    </row>
    <row r="16" spans="1:31">
      <c r="A16" s="5">
        <v>57040</v>
      </c>
      <c r="B16" s="43" t="s">
        <v>2788</v>
      </c>
      <c r="C16" s="6">
        <v>42341</v>
      </c>
      <c r="D16" s="6">
        <v>42334</v>
      </c>
      <c r="E16" s="5" t="s">
        <v>30</v>
      </c>
      <c r="F16" s="6">
        <v>42328</v>
      </c>
      <c r="G16" s="5" t="s">
        <v>31</v>
      </c>
      <c r="H16" s="5">
        <v>57040</v>
      </c>
      <c r="I16" s="5" t="s">
        <v>47</v>
      </c>
      <c r="J16" s="5" t="s">
        <v>48</v>
      </c>
      <c r="K16" s="5">
        <v>2015</v>
      </c>
      <c r="L16" s="7" t="s">
        <v>2776</v>
      </c>
      <c r="M16" s="5" t="s">
        <v>2789</v>
      </c>
      <c r="N16" s="5" t="s">
        <v>140</v>
      </c>
      <c r="O16" s="5" t="s">
        <v>2790</v>
      </c>
      <c r="P16" s="8" t="s">
        <v>2791</v>
      </c>
      <c r="Q16" s="5"/>
      <c r="R16" s="5"/>
      <c r="S16" s="5"/>
      <c r="T16" s="5"/>
      <c r="U16" s="71">
        <v>310697.98</v>
      </c>
      <c r="V16" s="71">
        <v>5311.04</v>
      </c>
      <c r="W16" s="71">
        <v>2320</v>
      </c>
      <c r="X16" s="71">
        <v>360</v>
      </c>
      <c r="Y16" s="71">
        <v>316009.01999999996</v>
      </c>
      <c r="Z16" s="71">
        <v>50561.440000000002</v>
      </c>
      <c r="AA16" s="71">
        <v>369250.45999999996</v>
      </c>
      <c r="AB16" s="115" t="s">
        <v>53</v>
      </c>
      <c r="AC16" s="113" t="s">
        <v>3755</v>
      </c>
      <c r="AD16" s="110">
        <v>369250.46</v>
      </c>
      <c r="AE16" s="67">
        <f t="shared" si="0"/>
        <v>0</v>
      </c>
    </row>
    <row r="17" spans="1:31">
      <c r="A17" s="5">
        <v>57040</v>
      </c>
      <c r="B17" s="43" t="s">
        <v>2792</v>
      </c>
      <c r="C17" s="6">
        <v>42341</v>
      </c>
      <c r="D17" s="6">
        <v>42334</v>
      </c>
      <c r="E17" s="5" t="s">
        <v>30</v>
      </c>
      <c r="F17" s="6">
        <v>42328</v>
      </c>
      <c r="G17" s="5" t="s">
        <v>31</v>
      </c>
      <c r="H17" s="5">
        <v>57040</v>
      </c>
      <c r="I17" s="5" t="s">
        <v>47</v>
      </c>
      <c r="J17" s="5" t="s">
        <v>48</v>
      </c>
      <c r="K17" s="5">
        <v>2015</v>
      </c>
      <c r="L17" s="7" t="s">
        <v>2776</v>
      </c>
      <c r="M17" s="5" t="s">
        <v>2793</v>
      </c>
      <c r="N17" s="5" t="s">
        <v>140</v>
      </c>
      <c r="O17" s="5" t="s">
        <v>2794</v>
      </c>
      <c r="P17" s="8" t="s">
        <v>2795</v>
      </c>
      <c r="Q17" s="5"/>
      <c r="R17" s="5"/>
      <c r="S17" s="5"/>
      <c r="T17" s="5"/>
      <c r="U17" s="71">
        <v>310697.98</v>
      </c>
      <c r="V17" s="71">
        <v>5311.04</v>
      </c>
      <c r="W17" s="71">
        <v>2320</v>
      </c>
      <c r="X17" s="71">
        <v>360</v>
      </c>
      <c r="Y17" s="71">
        <v>316009.01999999996</v>
      </c>
      <c r="Z17" s="71">
        <v>50561.440000000002</v>
      </c>
      <c r="AA17" s="71">
        <v>369250.45999999996</v>
      </c>
      <c r="AB17" s="115" t="s">
        <v>53</v>
      </c>
      <c r="AC17" s="111" t="s">
        <v>3691</v>
      </c>
      <c r="AD17" s="67">
        <v>369250.46</v>
      </c>
      <c r="AE17" s="67">
        <f t="shared" si="0"/>
        <v>0</v>
      </c>
    </row>
    <row r="18" spans="1:31">
      <c r="A18" s="5">
        <v>57040</v>
      </c>
      <c r="B18" s="43" t="s">
        <v>2796</v>
      </c>
      <c r="C18" s="6">
        <v>42341</v>
      </c>
      <c r="D18" s="6">
        <v>42334</v>
      </c>
      <c r="E18" s="5" t="s">
        <v>30</v>
      </c>
      <c r="F18" s="6">
        <v>42328</v>
      </c>
      <c r="G18" s="5" t="s">
        <v>3131</v>
      </c>
      <c r="H18" s="5">
        <v>57040</v>
      </c>
      <c r="I18" s="5" t="s">
        <v>47</v>
      </c>
      <c r="J18" s="5" t="s">
        <v>48</v>
      </c>
      <c r="K18" s="5">
        <v>2015</v>
      </c>
      <c r="L18" s="7" t="s">
        <v>2776</v>
      </c>
      <c r="M18" s="5" t="s">
        <v>2797</v>
      </c>
      <c r="N18" s="5" t="s">
        <v>140</v>
      </c>
      <c r="O18" s="5" t="s">
        <v>2798</v>
      </c>
      <c r="P18" s="8" t="s">
        <v>2799</v>
      </c>
      <c r="Q18" s="5"/>
      <c r="R18" s="5"/>
      <c r="S18" s="5"/>
      <c r="T18" s="5"/>
      <c r="U18" s="71">
        <v>310697.98</v>
      </c>
      <c r="V18" s="71">
        <v>5311.04</v>
      </c>
      <c r="W18" s="71">
        <v>2320</v>
      </c>
      <c r="X18" s="71">
        <v>360</v>
      </c>
      <c r="Y18" s="71">
        <v>316009.01999999996</v>
      </c>
      <c r="Z18" s="71">
        <v>50561.440000000002</v>
      </c>
      <c r="AA18" s="71">
        <v>369250.45999999996</v>
      </c>
      <c r="AB18" s="115" t="s">
        <v>53</v>
      </c>
      <c r="AC18" s="111" t="s">
        <v>3690</v>
      </c>
      <c r="AD18" s="67">
        <v>369250.46</v>
      </c>
      <c r="AE18" s="67">
        <f t="shared" si="0"/>
        <v>0</v>
      </c>
    </row>
    <row r="19" spans="1:31">
      <c r="A19" s="5">
        <v>57040</v>
      </c>
      <c r="B19" s="43" t="s">
        <v>2800</v>
      </c>
      <c r="C19" s="6">
        <v>42341</v>
      </c>
      <c r="D19" s="6">
        <v>42334</v>
      </c>
      <c r="E19" s="5" t="s">
        <v>30</v>
      </c>
      <c r="F19" s="6">
        <v>42328</v>
      </c>
      <c r="G19" s="5" t="s">
        <v>31</v>
      </c>
      <c r="H19" s="5">
        <v>57040</v>
      </c>
      <c r="I19" s="5" t="s">
        <v>2801</v>
      </c>
      <c r="J19" s="5" t="s">
        <v>60</v>
      </c>
      <c r="K19" s="5">
        <v>2016</v>
      </c>
      <c r="L19" s="7" t="s">
        <v>2676</v>
      </c>
      <c r="M19" s="5" t="s">
        <v>2802</v>
      </c>
      <c r="N19" s="5" t="s">
        <v>2099</v>
      </c>
      <c r="O19" s="5" t="s">
        <v>2803</v>
      </c>
      <c r="P19" s="8" t="s">
        <v>2804</v>
      </c>
      <c r="Q19" s="5"/>
      <c r="R19" s="5"/>
      <c r="S19" s="5"/>
      <c r="T19" s="5"/>
      <c r="U19" s="71">
        <v>198982.16</v>
      </c>
      <c r="V19" s="71">
        <v>5311.04</v>
      </c>
      <c r="W19" s="71">
        <v>2320</v>
      </c>
      <c r="X19" s="71">
        <v>360</v>
      </c>
      <c r="Y19" s="71">
        <v>204293.2</v>
      </c>
      <c r="Z19" s="71">
        <v>32686.91</v>
      </c>
      <c r="AA19" s="71">
        <v>239660.11000000002</v>
      </c>
      <c r="AB19" s="115" t="s">
        <v>2805</v>
      </c>
      <c r="AC19" s="112" t="s">
        <v>3704</v>
      </c>
      <c r="AD19" s="67">
        <v>239662.11</v>
      </c>
      <c r="AE19" s="67">
        <f t="shared" si="0"/>
        <v>-1.9999999999708962</v>
      </c>
    </row>
    <row r="20" spans="1:31">
      <c r="A20" s="5">
        <v>57040</v>
      </c>
      <c r="B20" s="42" t="s">
        <v>2806</v>
      </c>
      <c r="C20" s="6">
        <v>42345</v>
      </c>
      <c r="D20" s="6">
        <v>42345</v>
      </c>
      <c r="E20" s="5" t="s">
        <v>30</v>
      </c>
      <c r="F20" s="5" t="s">
        <v>2381</v>
      </c>
      <c r="G20" s="5" t="s">
        <v>2382</v>
      </c>
      <c r="H20" s="5">
        <v>57040</v>
      </c>
      <c r="I20" s="5" t="s">
        <v>2390</v>
      </c>
      <c r="J20" s="5" t="s">
        <v>110</v>
      </c>
      <c r="K20" s="5">
        <v>2016</v>
      </c>
      <c r="L20" s="7" t="s">
        <v>2384</v>
      </c>
      <c r="M20" s="5" t="s">
        <v>2807</v>
      </c>
      <c r="N20" s="5" t="s">
        <v>2575</v>
      </c>
      <c r="O20" s="5" t="s">
        <v>2808</v>
      </c>
      <c r="P20" s="8" t="s">
        <v>2809</v>
      </c>
      <c r="Q20" s="5"/>
      <c r="R20" s="5"/>
      <c r="S20" s="5"/>
      <c r="T20" s="5"/>
      <c r="U20" s="71">
        <v>180867.3</v>
      </c>
      <c r="V20" s="71">
        <v>4348.38</v>
      </c>
      <c r="W20" s="71">
        <v>1160</v>
      </c>
      <c r="X20" s="71">
        <v>360</v>
      </c>
      <c r="Y20" s="71">
        <v>185215.68</v>
      </c>
      <c r="Z20" s="71">
        <v>29634.51</v>
      </c>
      <c r="AA20" s="71">
        <v>216370.19</v>
      </c>
      <c r="AB20" s="115" t="s">
        <v>2388</v>
      </c>
      <c r="AC20" s="111" t="s">
        <v>3663</v>
      </c>
      <c r="AD20" s="67">
        <v>216370.21</v>
      </c>
      <c r="AE20" s="67">
        <f t="shared" si="0"/>
        <v>-1.9999999989522621E-2</v>
      </c>
    </row>
    <row r="21" spans="1:31">
      <c r="A21" s="5">
        <v>57040</v>
      </c>
      <c r="B21" s="42" t="s">
        <v>2810</v>
      </c>
      <c r="C21" s="6">
        <v>42345</v>
      </c>
      <c r="D21" s="6">
        <v>42345</v>
      </c>
      <c r="E21" s="5" t="s">
        <v>30</v>
      </c>
      <c r="F21" s="5" t="s">
        <v>2381</v>
      </c>
      <c r="G21" s="5" t="s">
        <v>2382</v>
      </c>
      <c r="H21" s="5">
        <v>57040</v>
      </c>
      <c r="I21" s="5" t="s">
        <v>2390</v>
      </c>
      <c r="J21" s="5" t="s">
        <v>110</v>
      </c>
      <c r="K21" s="5">
        <v>2016</v>
      </c>
      <c r="L21" s="7" t="s">
        <v>2384</v>
      </c>
      <c r="M21" s="5" t="s">
        <v>2811</v>
      </c>
      <c r="N21" s="5" t="s">
        <v>2392</v>
      </c>
      <c r="O21" s="5" t="s">
        <v>2812</v>
      </c>
      <c r="P21" s="8" t="s">
        <v>2813</v>
      </c>
      <c r="Q21" s="5"/>
      <c r="R21" s="5"/>
      <c r="S21" s="5"/>
      <c r="T21" s="5"/>
      <c r="U21" s="71">
        <v>180867.3</v>
      </c>
      <c r="V21" s="71">
        <v>4348.38</v>
      </c>
      <c r="W21" s="71">
        <v>1160</v>
      </c>
      <c r="X21" s="71">
        <v>360</v>
      </c>
      <c r="Y21" s="71">
        <v>185215.68</v>
      </c>
      <c r="Z21" s="71">
        <v>29634.51</v>
      </c>
      <c r="AA21" s="71">
        <v>216370.19</v>
      </c>
      <c r="AB21" s="115" t="s">
        <v>2388</v>
      </c>
      <c r="AC21" s="111" t="s">
        <v>3664</v>
      </c>
      <c r="AD21" s="67">
        <v>214850.21</v>
      </c>
      <c r="AE21" s="67">
        <f t="shared" si="0"/>
        <v>1519.9800000000105</v>
      </c>
    </row>
    <row r="22" spans="1:31">
      <c r="A22" s="5">
        <v>57040</v>
      </c>
      <c r="B22" s="42" t="s">
        <v>2814</v>
      </c>
      <c r="C22" s="6">
        <v>42345</v>
      </c>
      <c r="D22" s="6">
        <v>42345</v>
      </c>
      <c r="E22" s="5" t="s">
        <v>30</v>
      </c>
      <c r="F22" s="5" t="s">
        <v>2381</v>
      </c>
      <c r="G22" s="5" t="s">
        <v>2382</v>
      </c>
      <c r="H22" s="5">
        <v>57040</v>
      </c>
      <c r="I22" s="5" t="s">
        <v>2390</v>
      </c>
      <c r="J22" s="5" t="s">
        <v>110</v>
      </c>
      <c r="K22" s="5">
        <v>2016</v>
      </c>
      <c r="L22" s="7" t="s">
        <v>2384</v>
      </c>
      <c r="M22" s="5" t="s">
        <v>2815</v>
      </c>
      <c r="N22" s="5" t="s">
        <v>2672</v>
      </c>
      <c r="O22" s="5" t="s">
        <v>2816</v>
      </c>
      <c r="P22" s="8" t="s">
        <v>2817</v>
      </c>
      <c r="Q22" s="5"/>
      <c r="R22" s="5"/>
      <c r="S22" s="5"/>
      <c r="T22" s="5"/>
      <c r="U22" s="71">
        <v>180867.3</v>
      </c>
      <c r="V22" s="71">
        <v>4348.38</v>
      </c>
      <c r="W22" s="71">
        <v>1160</v>
      </c>
      <c r="X22" s="71">
        <v>360</v>
      </c>
      <c r="Y22" s="71">
        <v>185215.68</v>
      </c>
      <c r="Z22" s="71">
        <v>29634.51</v>
      </c>
      <c r="AA22" s="71">
        <v>216370.19</v>
      </c>
      <c r="AB22" s="115" t="s">
        <v>2388</v>
      </c>
      <c r="AC22" s="111" t="s">
        <v>3665</v>
      </c>
      <c r="AD22" s="67">
        <v>214850.21</v>
      </c>
      <c r="AE22" s="67">
        <f t="shared" si="0"/>
        <v>1519.9800000000105</v>
      </c>
    </row>
    <row r="23" spans="1:31">
      <c r="A23" s="5">
        <v>57040</v>
      </c>
      <c r="B23" s="42" t="s">
        <v>2818</v>
      </c>
      <c r="C23" s="6">
        <v>42345</v>
      </c>
      <c r="D23" s="6">
        <v>42345</v>
      </c>
      <c r="E23" s="5" t="s">
        <v>30</v>
      </c>
      <c r="F23" s="6">
        <v>42312</v>
      </c>
      <c r="G23" s="5" t="s">
        <v>75</v>
      </c>
      <c r="H23" s="5">
        <v>57040</v>
      </c>
      <c r="I23" s="5" t="s">
        <v>2280</v>
      </c>
      <c r="J23" s="5" t="s">
        <v>219</v>
      </c>
      <c r="K23" s="5">
        <v>2016</v>
      </c>
      <c r="L23" s="7" t="s">
        <v>2819</v>
      </c>
      <c r="M23" s="5" t="s">
        <v>2820</v>
      </c>
      <c r="N23" s="5" t="s">
        <v>2283</v>
      </c>
      <c r="O23" s="5" t="s">
        <v>2821</v>
      </c>
      <c r="P23" s="8" t="s">
        <v>2822</v>
      </c>
      <c r="Q23" s="5"/>
      <c r="R23" s="5"/>
      <c r="S23" s="5"/>
      <c r="T23" s="5"/>
      <c r="U23" s="71">
        <v>212281.78</v>
      </c>
      <c r="V23" s="71">
        <v>3907.2</v>
      </c>
      <c r="W23" s="71">
        <v>1160</v>
      </c>
      <c r="X23" s="71">
        <v>360</v>
      </c>
      <c r="Y23" s="71">
        <v>216188.98</v>
      </c>
      <c r="Z23" s="71">
        <v>34590.239999999998</v>
      </c>
      <c r="AA23" s="71">
        <v>252299.22</v>
      </c>
      <c r="AB23" s="115" t="s">
        <v>2286</v>
      </c>
      <c r="AC23" s="111" t="s">
        <v>3757</v>
      </c>
      <c r="AD23" s="67">
        <v>252299.21</v>
      </c>
      <c r="AE23" s="67">
        <f t="shared" si="0"/>
        <v>1.0000000009313226E-2</v>
      </c>
    </row>
    <row r="24" spans="1:31">
      <c r="A24" s="5">
        <v>57040</v>
      </c>
      <c r="B24" s="42" t="s">
        <v>2823</v>
      </c>
      <c r="C24" s="6">
        <v>42345</v>
      </c>
      <c r="D24" s="6">
        <v>42345</v>
      </c>
      <c r="E24" s="5" t="s">
        <v>30</v>
      </c>
      <c r="F24" s="6">
        <v>42326</v>
      </c>
      <c r="G24" s="5" t="s">
        <v>75</v>
      </c>
      <c r="H24" s="5">
        <v>57040</v>
      </c>
      <c r="I24" s="5" t="s">
        <v>2824</v>
      </c>
      <c r="J24" s="5" t="s">
        <v>219</v>
      </c>
      <c r="K24" s="5">
        <v>2016</v>
      </c>
      <c r="L24" s="7" t="s">
        <v>2825</v>
      </c>
      <c r="M24" s="5" t="s">
        <v>2826</v>
      </c>
      <c r="N24" s="5" t="s">
        <v>327</v>
      </c>
      <c r="O24" s="5" t="s">
        <v>2827</v>
      </c>
      <c r="P24" s="8" t="s">
        <v>2828</v>
      </c>
      <c r="Q24" s="5"/>
      <c r="R24" s="5"/>
      <c r="S24" s="5"/>
      <c r="T24" s="5"/>
      <c r="U24" s="71">
        <v>184300.38</v>
      </c>
      <c r="V24" s="71">
        <v>3907.2</v>
      </c>
      <c r="W24" s="71">
        <v>1160</v>
      </c>
      <c r="X24" s="71">
        <v>360</v>
      </c>
      <c r="Y24" s="71">
        <v>188207.58000000002</v>
      </c>
      <c r="Z24" s="71">
        <v>30113.21</v>
      </c>
      <c r="AA24" s="71">
        <v>219840.79</v>
      </c>
      <c r="AB24" s="115" t="s">
        <v>2829</v>
      </c>
      <c r="AC24" s="111" t="s">
        <v>3674</v>
      </c>
      <c r="AD24" s="67">
        <v>219840.79</v>
      </c>
      <c r="AE24" s="67">
        <f t="shared" si="0"/>
        <v>0</v>
      </c>
    </row>
    <row r="25" spans="1:31">
      <c r="A25" s="5">
        <v>57040</v>
      </c>
      <c r="B25" s="42" t="s">
        <v>2830</v>
      </c>
      <c r="C25" s="6">
        <v>42345</v>
      </c>
      <c r="D25" s="6">
        <v>42345</v>
      </c>
      <c r="E25" s="5" t="s">
        <v>30</v>
      </c>
      <c r="F25" s="6">
        <v>42314</v>
      </c>
      <c r="G25" s="5" t="s">
        <v>75</v>
      </c>
      <c r="H25" s="5">
        <v>57040</v>
      </c>
      <c r="I25" s="5" t="s">
        <v>2831</v>
      </c>
      <c r="J25" s="5" t="s">
        <v>232</v>
      </c>
      <c r="K25" s="5">
        <v>2016</v>
      </c>
      <c r="L25" s="7" t="s">
        <v>2832</v>
      </c>
      <c r="M25" s="5" t="s">
        <v>2833</v>
      </c>
      <c r="N25" s="5" t="s">
        <v>2834</v>
      </c>
      <c r="O25" s="5" t="s">
        <v>2835</v>
      </c>
      <c r="P25" s="8" t="s">
        <v>2836</v>
      </c>
      <c r="Q25" s="5"/>
      <c r="R25" s="5"/>
      <c r="S25" s="5"/>
      <c r="T25" s="5"/>
      <c r="U25" s="71">
        <v>244482.02</v>
      </c>
      <c r="V25" s="71">
        <v>3907.2</v>
      </c>
      <c r="W25" s="71">
        <v>2320</v>
      </c>
      <c r="X25" s="71">
        <v>360</v>
      </c>
      <c r="Y25" s="71">
        <v>248389.22</v>
      </c>
      <c r="Z25" s="71">
        <v>39742.28</v>
      </c>
      <c r="AA25" s="71">
        <v>290811.5</v>
      </c>
      <c r="AB25" s="115" t="s">
        <v>2837</v>
      </c>
      <c r="AC25" s="111" t="s">
        <v>3661</v>
      </c>
      <c r="AD25" s="67">
        <v>290811.49</v>
      </c>
      <c r="AE25" s="67">
        <f t="shared" si="0"/>
        <v>1.0000000009313226E-2</v>
      </c>
    </row>
    <row r="26" spans="1:31">
      <c r="A26" s="5">
        <v>57040</v>
      </c>
      <c r="B26" s="42" t="s">
        <v>2838</v>
      </c>
      <c r="C26" s="6">
        <v>42345</v>
      </c>
      <c r="D26" s="6">
        <v>42345</v>
      </c>
      <c r="E26" s="5" t="s">
        <v>30</v>
      </c>
      <c r="F26" s="6">
        <v>42299</v>
      </c>
      <c r="G26" s="5" t="s">
        <v>176</v>
      </c>
      <c r="H26" s="5">
        <v>57040</v>
      </c>
      <c r="I26" s="5" t="s">
        <v>2492</v>
      </c>
      <c r="J26" s="5" t="s">
        <v>178</v>
      </c>
      <c r="K26" s="5">
        <v>2016</v>
      </c>
      <c r="L26" s="7" t="s">
        <v>2839</v>
      </c>
      <c r="M26" s="5" t="s">
        <v>2840</v>
      </c>
      <c r="N26" s="5" t="s">
        <v>2495</v>
      </c>
      <c r="O26" s="5" t="s">
        <v>2841</v>
      </c>
      <c r="P26" s="8" t="s">
        <v>2842</v>
      </c>
      <c r="Q26" s="5"/>
      <c r="R26" s="5"/>
      <c r="S26" s="5"/>
      <c r="T26" s="5"/>
      <c r="U26" s="71">
        <v>322718.06</v>
      </c>
      <c r="V26" s="71">
        <v>3907.2</v>
      </c>
      <c r="W26" s="71">
        <v>2900</v>
      </c>
      <c r="X26" s="71">
        <v>360</v>
      </c>
      <c r="Y26" s="71">
        <v>326625.26</v>
      </c>
      <c r="Z26" s="71">
        <v>52260.04</v>
      </c>
      <c r="AA26" s="71">
        <v>382145.3</v>
      </c>
      <c r="AB26" s="115" t="s">
        <v>184</v>
      </c>
      <c r="AC26" s="111" t="s">
        <v>3668</v>
      </c>
      <c r="AD26" s="67">
        <v>382145.3</v>
      </c>
      <c r="AE26" s="67">
        <f t="shared" si="0"/>
        <v>0</v>
      </c>
    </row>
    <row r="27" spans="1:31">
      <c r="A27" s="5">
        <v>57040</v>
      </c>
      <c r="B27" s="42" t="s">
        <v>2843</v>
      </c>
      <c r="C27" s="6">
        <v>42347</v>
      </c>
      <c r="D27" s="6">
        <v>42347</v>
      </c>
      <c r="E27" s="5" t="s">
        <v>30</v>
      </c>
      <c r="F27" s="6">
        <v>42319</v>
      </c>
      <c r="G27" s="5" t="s">
        <v>75</v>
      </c>
      <c r="H27" s="5">
        <v>57040</v>
      </c>
      <c r="I27" s="5" t="s">
        <v>2844</v>
      </c>
      <c r="J27" s="5" t="s">
        <v>232</v>
      </c>
      <c r="K27" s="5">
        <v>2016</v>
      </c>
      <c r="L27" s="7" t="s">
        <v>2845</v>
      </c>
      <c r="M27" s="5" t="s">
        <v>2846</v>
      </c>
      <c r="N27" s="5" t="s">
        <v>2847</v>
      </c>
      <c r="O27" s="5" t="s">
        <v>2848</v>
      </c>
      <c r="P27" s="8" t="s">
        <v>2849</v>
      </c>
      <c r="Q27" s="5"/>
      <c r="R27" s="5"/>
      <c r="S27" s="5"/>
      <c r="T27" s="5"/>
      <c r="U27" s="71">
        <v>327106.06</v>
      </c>
      <c r="V27" s="71">
        <v>3907.2</v>
      </c>
      <c r="W27" s="71">
        <v>2320</v>
      </c>
      <c r="X27" s="71">
        <v>360</v>
      </c>
      <c r="Y27" s="71">
        <v>331013.26</v>
      </c>
      <c r="Z27" s="71">
        <v>52962.12</v>
      </c>
      <c r="AA27" s="71">
        <v>386655.38</v>
      </c>
      <c r="AB27" s="115" t="s">
        <v>2850</v>
      </c>
      <c r="AC27" s="111" t="s">
        <v>3649</v>
      </c>
      <c r="AD27" s="67">
        <v>386655.38</v>
      </c>
      <c r="AE27" s="67">
        <f t="shared" si="0"/>
        <v>0</v>
      </c>
    </row>
    <row r="28" spans="1:31">
      <c r="A28" s="5">
        <v>57040</v>
      </c>
      <c r="B28" s="42" t="s">
        <v>2851</v>
      </c>
      <c r="C28" s="6">
        <v>42347</v>
      </c>
      <c r="D28" s="6">
        <v>42347</v>
      </c>
      <c r="E28" s="5" t="s">
        <v>30</v>
      </c>
      <c r="F28" s="6">
        <v>42318</v>
      </c>
      <c r="G28" s="5" t="s">
        <v>75</v>
      </c>
      <c r="H28" s="5">
        <v>57040</v>
      </c>
      <c r="I28" s="5" t="s">
        <v>2844</v>
      </c>
      <c r="J28" s="5" t="s">
        <v>232</v>
      </c>
      <c r="K28" s="5">
        <v>2016</v>
      </c>
      <c r="L28" s="7" t="s">
        <v>2852</v>
      </c>
      <c r="M28" s="5" t="s">
        <v>2853</v>
      </c>
      <c r="N28" s="5" t="s">
        <v>2854</v>
      </c>
      <c r="O28" s="5" t="s">
        <v>2855</v>
      </c>
      <c r="P28" s="8" t="s">
        <v>2856</v>
      </c>
      <c r="Q28" s="5"/>
      <c r="R28" s="5"/>
      <c r="S28" s="5"/>
      <c r="T28" s="5"/>
      <c r="U28" s="71">
        <v>327106.06</v>
      </c>
      <c r="V28" s="71">
        <v>3907.2</v>
      </c>
      <c r="W28" s="71">
        <v>2320</v>
      </c>
      <c r="X28" s="71">
        <v>360</v>
      </c>
      <c r="Y28" s="71">
        <v>331013.26</v>
      </c>
      <c r="Z28" s="71">
        <v>52962.12</v>
      </c>
      <c r="AA28" s="71">
        <v>386655.38</v>
      </c>
      <c r="AB28" s="115" t="s">
        <v>2850</v>
      </c>
      <c r="AC28" s="111" t="s">
        <v>3650</v>
      </c>
      <c r="AD28" s="67">
        <v>386655.38</v>
      </c>
      <c r="AE28" s="67">
        <f t="shared" si="0"/>
        <v>0</v>
      </c>
    </row>
    <row r="29" spans="1:31">
      <c r="A29" s="5">
        <v>57040</v>
      </c>
      <c r="B29" s="42" t="s">
        <v>2857</v>
      </c>
      <c r="C29" s="6">
        <v>42347</v>
      </c>
      <c r="D29" s="6">
        <v>42347</v>
      </c>
      <c r="E29" s="5" t="s">
        <v>30</v>
      </c>
      <c r="F29" s="6">
        <v>42326</v>
      </c>
      <c r="G29" s="5" t="s">
        <v>75</v>
      </c>
      <c r="H29" s="5">
        <v>57040</v>
      </c>
      <c r="I29" s="5" t="s">
        <v>2844</v>
      </c>
      <c r="J29" s="5" t="s">
        <v>232</v>
      </c>
      <c r="K29" s="5">
        <v>2016</v>
      </c>
      <c r="L29" s="7" t="s">
        <v>2858</v>
      </c>
      <c r="M29" s="5" t="s">
        <v>2859</v>
      </c>
      <c r="N29" s="5" t="s">
        <v>2860</v>
      </c>
      <c r="O29" s="5" t="s">
        <v>2861</v>
      </c>
      <c r="P29" s="8" t="s">
        <v>2862</v>
      </c>
      <c r="Q29" s="5"/>
      <c r="R29" s="5"/>
      <c r="S29" s="5"/>
      <c r="T29" s="5"/>
      <c r="U29" s="71">
        <v>327106.06</v>
      </c>
      <c r="V29" s="71">
        <v>3907.2</v>
      </c>
      <c r="W29" s="71">
        <v>2320</v>
      </c>
      <c r="X29" s="71">
        <v>360</v>
      </c>
      <c r="Y29" s="71">
        <v>331013.26</v>
      </c>
      <c r="Z29" s="71">
        <v>52962.12</v>
      </c>
      <c r="AA29" s="71">
        <v>386655.38</v>
      </c>
      <c r="AB29" s="115" t="s">
        <v>2850</v>
      </c>
      <c r="AC29" s="111" t="s">
        <v>3648</v>
      </c>
      <c r="AD29" s="67">
        <v>386655.38</v>
      </c>
      <c r="AE29" s="67">
        <f t="shared" si="0"/>
        <v>0</v>
      </c>
    </row>
    <row r="30" spans="1:31">
      <c r="A30" s="5">
        <v>57040</v>
      </c>
      <c r="B30" s="42" t="s">
        <v>2863</v>
      </c>
      <c r="C30" s="6">
        <v>42347</v>
      </c>
      <c r="D30" s="6">
        <v>42347</v>
      </c>
      <c r="E30" s="5" t="s">
        <v>30</v>
      </c>
      <c r="F30" s="6">
        <v>42321</v>
      </c>
      <c r="G30" s="5" t="s">
        <v>75</v>
      </c>
      <c r="H30" s="5">
        <v>57040</v>
      </c>
      <c r="I30" s="5" t="s">
        <v>2864</v>
      </c>
      <c r="J30" s="5" t="s">
        <v>232</v>
      </c>
      <c r="K30" s="5">
        <v>2016</v>
      </c>
      <c r="L30" s="7" t="s">
        <v>2865</v>
      </c>
      <c r="M30" s="5" t="s">
        <v>2866</v>
      </c>
      <c r="N30" s="5" t="s">
        <v>449</v>
      </c>
      <c r="O30" s="5" t="s">
        <v>2867</v>
      </c>
      <c r="P30" s="8" t="s">
        <v>2868</v>
      </c>
      <c r="Q30" s="5"/>
      <c r="R30" s="5"/>
      <c r="S30" s="5"/>
      <c r="T30" s="5"/>
      <c r="U30" s="71">
        <v>298866.93</v>
      </c>
      <c r="V30" s="71">
        <v>3907.2</v>
      </c>
      <c r="W30" s="71">
        <v>2320</v>
      </c>
      <c r="X30" s="71">
        <v>360</v>
      </c>
      <c r="Y30" s="71">
        <v>302774.13</v>
      </c>
      <c r="Z30" s="71">
        <v>48443.86</v>
      </c>
      <c r="AA30" s="71">
        <v>353897.99</v>
      </c>
      <c r="AB30" s="115" t="s">
        <v>2869</v>
      </c>
      <c r="AC30" s="111" t="s">
        <v>3653</v>
      </c>
      <c r="AD30" s="67">
        <v>353897.99</v>
      </c>
      <c r="AE30" s="67">
        <f t="shared" si="0"/>
        <v>0</v>
      </c>
    </row>
    <row r="31" spans="1:31">
      <c r="A31" s="5">
        <v>57040</v>
      </c>
      <c r="B31" s="42" t="s">
        <v>2870</v>
      </c>
      <c r="C31" s="6">
        <v>42347</v>
      </c>
      <c r="D31" s="6">
        <v>42347</v>
      </c>
      <c r="E31" s="5" t="s">
        <v>30</v>
      </c>
      <c r="F31" s="6">
        <v>42318</v>
      </c>
      <c r="G31" s="5" t="s">
        <v>75</v>
      </c>
      <c r="H31" s="5">
        <v>57040</v>
      </c>
      <c r="I31" s="5" t="s">
        <v>2871</v>
      </c>
      <c r="J31" s="5" t="s">
        <v>95</v>
      </c>
      <c r="K31" s="5">
        <v>2016</v>
      </c>
      <c r="L31" s="7" t="s">
        <v>2872</v>
      </c>
      <c r="M31" s="5" t="s">
        <v>2873</v>
      </c>
      <c r="N31" s="5" t="s">
        <v>97</v>
      </c>
      <c r="O31" s="5" t="s">
        <v>2874</v>
      </c>
      <c r="P31" s="8" t="s">
        <v>2875</v>
      </c>
      <c r="Q31" s="5"/>
      <c r="R31" s="5"/>
      <c r="S31" s="5"/>
      <c r="T31" s="5"/>
      <c r="U31" s="71">
        <v>392410.27</v>
      </c>
      <c r="V31" s="71">
        <v>3907.2</v>
      </c>
      <c r="W31" s="71">
        <v>2900</v>
      </c>
      <c r="X31" s="71">
        <v>360</v>
      </c>
      <c r="Y31" s="71">
        <v>396317.47000000003</v>
      </c>
      <c r="Z31" s="71">
        <v>63410.8</v>
      </c>
      <c r="AA31" s="71">
        <v>462988.27</v>
      </c>
      <c r="AB31" s="115" t="s">
        <v>100</v>
      </c>
      <c r="AC31" s="111" t="s">
        <v>3669</v>
      </c>
      <c r="AD31" s="67">
        <v>462988.27</v>
      </c>
      <c r="AE31" s="67">
        <f t="shared" si="0"/>
        <v>0</v>
      </c>
    </row>
    <row r="32" spans="1:31">
      <c r="A32" s="5">
        <v>57040</v>
      </c>
      <c r="B32" s="42" t="s">
        <v>2876</v>
      </c>
      <c r="C32" s="6">
        <v>42347</v>
      </c>
      <c r="D32" s="6">
        <v>42347</v>
      </c>
      <c r="E32" s="5" t="s">
        <v>30</v>
      </c>
      <c r="F32" s="6">
        <v>42313</v>
      </c>
      <c r="G32" s="5" t="s">
        <v>75</v>
      </c>
      <c r="H32" s="5">
        <v>57040</v>
      </c>
      <c r="I32" s="5" t="s">
        <v>2877</v>
      </c>
      <c r="J32" s="5" t="s">
        <v>95</v>
      </c>
      <c r="K32" s="5">
        <v>2016</v>
      </c>
      <c r="L32" s="7" t="s">
        <v>2878</v>
      </c>
      <c r="M32" s="5" t="s">
        <v>2879</v>
      </c>
      <c r="N32" s="5" t="s">
        <v>416</v>
      </c>
      <c r="O32" s="5" t="s">
        <v>2880</v>
      </c>
      <c r="P32" s="8" t="s">
        <v>2881</v>
      </c>
      <c r="Q32" s="5"/>
      <c r="R32" s="5"/>
      <c r="S32" s="5"/>
      <c r="T32" s="5"/>
      <c r="U32" s="71">
        <v>451025.07</v>
      </c>
      <c r="V32" s="71">
        <v>3907.2</v>
      </c>
      <c r="W32" s="71">
        <v>2900</v>
      </c>
      <c r="X32" s="71">
        <v>360</v>
      </c>
      <c r="Y32" s="71">
        <v>454932.27</v>
      </c>
      <c r="Z32" s="71">
        <v>72789.16</v>
      </c>
      <c r="AA32" s="71">
        <v>530981.43000000005</v>
      </c>
      <c r="AB32" s="115" t="s">
        <v>419</v>
      </c>
      <c r="AC32" s="111" t="s">
        <v>3672</v>
      </c>
      <c r="AD32" s="67">
        <v>530981.43000000005</v>
      </c>
      <c r="AE32" s="67">
        <f t="shared" si="0"/>
        <v>0</v>
      </c>
    </row>
    <row r="33" spans="1:31">
      <c r="A33" s="5">
        <v>57040</v>
      </c>
      <c r="B33" s="42" t="s">
        <v>2882</v>
      </c>
      <c r="C33" s="6">
        <v>42347</v>
      </c>
      <c r="D33" s="6">
        <v>42347</v>
      </c>
      <c r="E33" s="5" t="s">
        <v>30</v>
      </c>
      <c r="F33" s="6">
        <v>42319</v>
      </c>
      <c r="G33" s="5" t="s">
        <v>31</v>
      </c>
      <c r="H33" s="5">
        <v>57040</v>
      </c>
      <c r="I33" s="5" t="s">
        <v>2883</v>
      </c>
      <c r="J33" s="5" t="s">
        <v>110</v>
      </c>
      <c r="K33" s="5">
        <v>2016</v>
      </c>
      <c r="L33" s="7" t="s">
        <v>2608</v>
      </c>
      <c r="M33" s="5" t="s">
        <v>2884</v>
      </c>
      <c r="N33" s="5" t="s">
        <v>2885</v>
      </c>
      <c r="O33" s="5" t="s">
        <v>2886</v>
      </c>
      <c r="P33" s="8" t="s">
        <v>2887</v>
      </c>
      <c r="Q33" s="5"/>
      <c r="R33" s="5"/>
      <c r="S33" s="5"/>
      <c r="T33" s="5"/>
      <c r="U33" s="71">
        <v>134457.82</v>
      </c>
      <c r="V33" s="71">
        <v>5311.04</v>
      </c>
      <c r="W33" s="71">
        <v>1160</v>
      </c>
      <c r="X33" s="71">
        <v>360</v>
      </c>
      <c r="Y33" s="71">
        <v>139768.86000000002</v>
      </c>
      <c r="Z33" s="71">
        <v>22363.02</v>
      </c>
      <c r="AA33" s="71">
        <v>163651.88</v>
      </c>
      <c r="AB33" s="115" t="s">
        <v>2888</v>
      </c>
      <c r="AC33" s="111" t="s">
        <v>3681</v>
      </c>
      <c r="AD33" s="67">
        <v>164453.88</v>
      </c>
      <c r="AE33" s="67">
        <f t="shared" si="0"/>
        <v>-802</v>
      </c>
    </row>
    <row r="34" spans="1:31">
      <c r="A34" s="5">
        <v>57040</v>
      </c>
      <c r="B34" s="42" t="s">
        <v>2889</v>
      </c>
      <c r="C34" s="6">
        <v>42347</v>
      </c>
      <c r="D34" s="6">
        <v>42347</v>
      </c>
      <c r="E34" s="5" t="s">
        <v>30</v>
      </c>
      <c r="F34" s="6">
        <v>42319</v>
      </c>
      <c r="G34" s="5" t="s">
        <v>31</v>
      </c>
      <c r="H34" s="5">
        <v>57040</v>
      </c>
      <c r="I34" s="5" t="s">
        <v>2038</v>
      </c>
      <c r="J34" s="5" t="s">
        <v>110</v>
      </c>
      <c r="K34" s="5">
        <v>2016</v>
      </c>
      <c r="L34" s="7" t="s">
        <v>2608</v>
      </c>
      <c r="M34" s="5" t="s">
        <v>2890</v>
      </c>
      <c r="N34" s="5" t="s">
        <v>290</v>
      </c>
      <c r="O34" s="5" t="s">
        <v>2891</v>
      </c>
      <c r="P34" s="8" t="s">
        <v>2892</v>
      </c>
      <c r="Q34" s="5"/>
      <c r="R34" s="5"/>
      <c r="S34" s="5"/>
      <c r="T34" s="5"/>
      <c r="U34" s="71">
        <v>142992.31</v>
      </c>
      <c r="V34" s="71">
        <v>5311.04</v>
      </c>
      <c r="W34" s="71">
        <v>1160</v>
      </c>
      <c r="X34" s="71">
        <v>360</v>
      </c>
      <c r="Y34" s="71">
        <v>148303.35</v>
      </c>
      <c r="Z34" s="71">
        <v>23728.54</v>
      </c>
      <c r="AA34" s="71">
        <v>173551.89</v>
      </c>
      <c r="AB34" s="115" t="s">
        <v>116</v>
      </c>
      <c r="AC34" s="111" t="s">
        <v>3758</v>
      </c>
      <c r="AD34" s="67">
        <v>173551.89</v>
      </c>
      <c r="AE34" s="67">
        <f t="shared" si="0"/>
        <v>0</v>
      </c>
    </row>
    <row r="35" spans="1:31">
      <c r="A35" s="5">
        <v>57040</v>
      </c>
      <c r="B35" s="42" t="s">
        <v>2893</v>
      </c>
      <c r="C35" s="6">
        <v>42347</v>
      </c>
      <c r="D35" s="6">
        <v>42347</v>
      </c>
      <c r="E35" s="5" t="s">
        <v>30</v>
      </c>
      <c r="F35" s="6">
        <v>42319</v>
      </c>
      <c r="G35" s="5" t="s">
        <v>31</v>
      </c>
      <c r="H35" s="5">
        <v>57040</v>
      </c>
      <c r="I35" s="5" t="s">
        <v>2038</v>
      </c>
      <c r="J35" s="5" t="s">
        <v>110</v>
      </c>
      <c r="K35" s="5">
        <v>2016</v>
      </c>
      <c r="L35" s="7" t="s">
        <v>2608</v>
      </c>
      <c r="M35" s="5" t="s">
        <v>2894</v>
      </c>
      <c r="N35" s="5" t="s">
        <v>113</v>
      </c>
      <c r="O35" s="5" t="s">
        <v>2895</v>
      </c>
      <c r="P35" s="8" t="s">
        <v>2896</v>
      </c>
      <c r="Q35" s="5"/>
      <c r="R35" s="5"/>
      <c r="S35" s="5"/>
      <c r="T35" s="5"/>
      <c r="U35" s="71">
        <v>142992.31</v>
      </c>
      <c r="V35" s="71">
        <v>5311.04</v>
      </c>
      <c r="W35" s="71">
        <v>1160</v>
      </c>
      <c r="X35" s="71">
        <v>360</v>
      </c>
      <c r="Y35" s="71">
        <v>148303.35</v>
      </c>
      <c r="Z35" s="71">
        <v>23728.54</v>
      </c>
      <c r="AA35" s="71">
        <v>173551.89</v>
      </c>
      <c r="AB35" s="115" t="s">
        <v>116</v>
      </c>
      <c r="AC35" s="111" t="s">
        <v>3759</v>
      </c>
      <c r="AD35" s="67">
        <v>173551.89</v>
      </c>
      <c r="AE35" s="67">
        <f t="shared" si="0"/>
        <v>0</v>
      </c>
    </row>
    <row r="36" spans="1:31">
      <c r="A36" s="5">
        <v>57040</v>
      </c>
      <c r="B36" s="42" t="s">
        <v>2897</v>
      </c>
      <c r="C36" s="6">
        <v>42347</v>
      </c>
      <c r="D36" s="6">
        <v>42347</v>
      </c>
      <c r="E36" s="5" t="s">
        <v>30</v>
      </c>
      <c r="F36" s="6">
        <v>42328</v>
      </c>
      <c r="G36" s="5" t="s">
        <v>31</v>
      </c>
      <c r="H36" s="5">
        <v>57040</v>
      </c>
      <c r="I36" s="5" t="s">
        <v>2038</v>
      </c>
      <c r="J36" s="5" t="s">
        <v>110</v>
      </c>
      <c r="K36" s="5">
        <v>2016</v>
      </c>
      <c r="L36" s="7" t="s">
        <v>2776</v>
      </c>
      <c r="M36" s="5" t="s">
        <v>2898</v>
      </c>
      <c r="N36" s="5" t="s">
        <v>113</v>
      </c>
      <c r="O36" s="5" t="s">
        <v>2899</v>
      </c>
      <c r="P36" s="8" t="s">
        <v>2900</v>
      </c>
      <c r="Q36" s="5"/>
      <c r="R36" s="5"/>
      <c r="S36" s="5"/>
      <c r="T36" s="5"/>
      <c r="U36" s="71">
        <v>142992.31</v>
      </c>
      <c r="V36" s="71">
        <v>5311.04</v>
      </c>
      <c r="W36" s="71">
        <v>1160</v>
      </c>
      <c r="X36" s="71">
        <v>360</v>
      </c>
      <c r="Y36" s="71">
        <v>148303.35</v>
      </c>
      <c r="Z36" s="71">
        <v>23728.54</v>
      </c>
      <c r="AA36" s="71">
        <v>173551.89</v>
      </c>
      <c r="AB36" s="115" t="s">
        <v>116</v>
      </c>
      <c r="AC36" s="111" t="s">
        <v>3684</v>
      </c>
      <c r="AD36" s="67">
        <v>174353.88</v>
      </c>
      <c r="AE36" s="67">
        <f t="shared" si="0"/>
        <v>-801.98999999999069</v>
      </c>
    </row>
    <row r="37" spans="1:31">
      <c r="A37" s="5">
        <v>57040</v>
      </c>
      <c r="B37" s="42" t="s">
        <v>2901</v>
      </c>
      <c r="C37" s="6">
        <v>42347</v>
      </c>
      <c r="D37" s="6">
        <v>42347</v>
      </c>
      <c r="E37" s="5" t="s">
        <v>30</v>
      </c>
      <c r="F37" s="6">
        <v>42328</v>
      </c>
      <c r="G37" s="5" t="s">
        <v>31</v>
      </c>
      <c r="H37" s="5">
        <v>57040</v>
      </c>
      <c r="I37" s="5" t="s">
        <v>2038</v>
      </c>
      <c r="J37" s="5" t="s">
        <v>110</v>
      </c>
      <c r="K37" s="5">
        <v>2016</v>
      </c>
      <c r="L37" s="7" t="s">
        <v>2776</v>
      </c>
      <c r="M37" s="5" t="s">
        <v>2902</v>
      </c>
      <c r="N37" s="5" t="s">
        <v>113</v>
      </c>
      <c r="O37" s="5" t="s">
        <v>2903</v>
      </c>
      <c r="P37" s="8" t="s">
        <v>2904</v>
      </c>
      <c r="Q37" s="5"/>
      <c r="R37" s="5"/>
      <c r="S37" s="5"/>
      <c r="T37" s="5"/>
      <c r="U37" s="71">
        <v>142992.31</v>
      </c>
      <c r="V37" s="71">
        <v>5311.04</v>
      </c>
      <c r="W37" s="71">
        <v>1160</v>
      </c>
      <c r="X37" s="71">
        <v>360</v>
      </c>
      <c r="Y37" s="71">
        <v>148303.35</v>
      </c>
      <c r="Z37" s="71">
        <v>23728.54</v>
      </c>
      <c r="AA37" s="71">
        <v>173551.89</v>
      </c>
      <c r="AB37" s="115" t="s">
        <v>116</v>
      </c>
      <c r="AC37" s="111" t="s">
        <v>3685</v>
      </c>
      <c r="AD37" s="67">
        <v>173551.89</v>
      </c>
      <c r="AE37" s="67">
        <f t="shared" si="0"/>
        <v>0</v>
      </c>
    </row>
    <row r="38" spans="1:31">
      <c r="A38" s="5">
        <v>57040</v>
      </c>
      <c r="B38" s="42" t="s">
        <v>2905</v>
      </c>
      <c r="C38" s="6">
        <v>42347</v>
      </c>
      <c r="D38" s="6">
        <v>42347</v>
      </c>
      <c r="E38" s="5" t="s">
        <v>30</v>
      </c>
      <c r="F38" s="6">
        <v>42319</v>
      </c>
      <c r="G38" s="5" t="s">
        <v>31</v>
      </c>
      <c r="H38" s="5">
        <v>57040</v>
      </c>
      <c r="I38" s="5" t="s">
        <v>2046</v>
      </c>
      <c r="J38" s="5" t="s">
        <v>110</v>
      </c>
      <c r="K38" s="5">
        <v>2016</v>
      </c>
      <c r="L38" s="7" t="s">
        <v>2608</v>
      </c>
      <c r="M38" s="5" t="s">
        <v>2906</v>
      </c>
      <c r="N38" s="5" t="s">
        <v>1515</v>
      </c>
      <c r="O38" s="5" t="s">
        <v>2907</v>
      </c>
      <c r="P38" s="8" t="s">
        <v>2908</v>
      </c>
      <c r="Q38" s="5"/>
      <c r="R38" s="5"/>
      <c r="S38" s="5"/>
      <c r="T38" s="5"/>
      <c r="U38" s="71">
        <v>150595.75</v>
      </c>
      <c r="V38" s="71">
        <v>5311.04</v>
      </c>
      <c r="W38" s="71">
        <v>1160</v>
      </c>
      <c r="X38" s="71">
        <v>360</v>
      </c>
      <c r="Y38" s="71">
        <v>155906.79</v>
      </c>
      <c r="Z38" s="71">
        <v>24945.09</v>
      </c>
      <c r="AA38" s="71">
        <v>182371.88</v>
      </c>
      <c r="AB38" s="115" t="s">
        <v>123</v>
      </c>
      <c r="AC38" s="111" t="s">
        <v>3680</v>
      </c>
      <c r="AD38" s="67">
        <v>183353.88</v>
      </c>
      <c r="AE38" s="67">
        <f t="shared" si="0"/>
        <v>-982</v>
      </c>
    </row>
    <row r="39" spans="1:31">
      <c r="A39" s="5">
        <v>57040</v>
      </c>
      <c r="B39" s="42" t="s">
        <v>2909</v>
      </c>
      <c r="C39" s="6">
        <v>42347</v>
      </c>
      <c r="D39" s="6">
        <v>42347</v>
      </c>
      <c r="E39" s="5" t="s">
        <v>30</v>
      </c>
      <c r="F39" s="6">
        <v>42319</v>
      </c>
      <c r="G39" s="5" t="s">
        <v>31</v>
      </c>
      <c r="H39" s="5">
        <v>57040</v>
      </c>
      <c r="I39" s="5" t="s">
        <v>2046</v>
      </c>
      <c r="J39" s="5" t="s">
        <v>110</v>
      </c>
      <c r="K39" s="5">
        <v>2016</v>
      </c>
      <c r="L39" s="7" t="s">
        <v>2608</v>
      </c>
      <c r="M39" s="5" t="s">
        <v>2910</v>
      </c>
      <c r="N39" s="5" t="s">
        <v>1515</v>
      </c>
      <c r="O39" s="5" t="s">
        <v>2911</v>
      </c>
      <c r="P39" s="8" t="s">
        <v>2912</v>
      </c>
      <c r="Q39" s="5"/>
      <c r="R39" s="5"/>
      <c r="S39" s="5"/>
      <c r="T39" s="5"/>
      <c r="U39" s="71">
        <v>150595.75</v>
      </c>
      <c r="V39" s="71">
        <v>5311.04</v>
      </c>
      <c r="W39" s="71">
        <v>1160</v>
      </c>
      <c r="X39" s="71">
        <v>360</v>
      </c>
      <c r="Y39" s="71">
        <v>155906.79</v>
      </c>
      <c r="Z39" s="71">
        <v>24945.09</v>
      </c>
      <c r="AA39" s="71">
        <v>182371.88</v>
      </c>
      <c r="AB39" s="115" t="s">
        <v>123</v>
      </c>
      <c r="AC39" s="111" t="s">
        <v>3682</v>
      </c>
      <c r="AD39" s="67">
        <v>183353.88</v>
      </c>
      <c r="AE39" s="67">
        <f t="shared" si="0"/>
        <v>-982</v>
      </c>
    </row>
    <row r="40" spans="1:31">
      <c r="A40" s="5">
        <v>57040</v>
      </c>
      <c r="B40" s="42" t="s">
        <v>2913</v>
      </c>
      <c r="C40" s="6">
        <v>42347</v>
      </c>
      <c r="D40" s="6">
        <v>42347</v>
      </c>
      <c r="E40" s="5" t="s">
        <v>30</v>
      </c>
      <c r="F40" s="6">
        <v>42319</v>
      </c>
      <c r="G40" s="5" t="s">
        <v>31</v>
      </c>
      <c r="H40" s="5">
        <v>57040</v>
      </c>
      <c r="I40" s="5" t="s">
        <v>2046</v>
      </c>
      <c r="J40" s="5" t="s">
        <v>110</v>
      </c>
      <c r="K40" s="5">
        <v>2016</v>
      </c>
      <c r="L40" s="7" t="s">
        <v>2608</v>
      </c>
      <c r="M40" s="5" t="s">
        <v>2914</v>
      </c>
      <c r="N40" s="5" t="s">
        <v>120</v>
      </c>
      <c r="O40" s="5" t="s">
        <v>2915</v>
      </c>
      <c r="P40" s="8" t="s">
        <v>2916</v>
      </c>
      <c r="Q40" s="5"/>
      <c r="R40" s="5"/>
      <c r="S40" s="5"/>
      <c r="T40" s="5"/>
      <c r="U40" s="71">
        <v>150595.75</v>
      </c>
      <c r="V40" s="71">
        <v>5311.04</v>
      </c>
      <c r="W40" s="71">
        <v>1160</v>
      </c>
      <c r="X40" s="71">
        <v>360</v>
      </c>
      <c r="Y40" s="71">
        <v>155906.79</v>
      </c>
      <c r="Z40" s="71">
        <v>24945.09</v>
      </c>
      <c r="AA40" s="71">
        <v>182371.88</v>
      </c>
      <c r="AB40" s="115" t="s">
        <v>123</v>
      </c>
      <c r="AC40" s="111" t="s">
        <v>3678</v>
      </c>
      <c r="AD40" s="67">
        <v>182371.88</v>
      </c>
      <c r="AE40" s="67">
        <f t="shared" si="0"/>
        <v>0</v>
      </c>
    </row>
    <row r="41" spans="1:31">
      <c r="A41" s="5">
        <v>57040</v>
      </c>
      <c r="B41" s="42" t="s">
        <v>2917</v>
      </c>
      <c r="C41" s="6">
        <v>42347</v>
      </c>
      <c r="D41" s="6">
        <v>42347</v>
      </c>
      <c r="E41" s="5" t="s">
        <v>30</v>
      </c>
      <c r="F41" s="6">
        <v>42328</v>
      </c>
      <c r="G41" s="5" t="s">
        <v>31</v>
      </c>
      <c r="H41" s="5">
        <v>57040</v>
      </c>
      <c r="I41" s="5" t="s">
        <v>2046</v>
      </c>
      <c r="J41" s="5" t="s">
        <v>110</v>
      </c>
      <c r="K41" s="5">
        <v>2016</v>
      </c>
      <c r="L41" s="7" t="s">
        <v>2776</v>
      </c>
      <c r="M41" s="5" t="s">
        <v>2918</v>
      </c>
      <c r="N41" s="5" t="s">
        <v>120</v>
      </c>
      <c r="O41" s="5" t="s">
        <v>2919</v>
      </c>
      <c r="P41" s="8" t="s">
        <v>2920</v>
      </c>
      <c r="Q41" s="5"/>
      <c r="R41" s="5"/>
      <c r="S41" s="5"/>
      <c r="T41" s="5"/>
      <c r="U41" s="71">
        <v>150595.75</v>
      </c>
      <c r="V41" s="71">
        <v>5311.04</v>
      </c>
      <c r="W41" s="71">
        <v>1160</v>
      </c>
      <c r="X41" s="71">
        <v>360</v>
      </c>
      <c r="Y41" s="71">
        <v>155906.79</v>
      </c>
      <c r="Z41" s="71">
        <v>24945.09</v>
      </c>
      <c r="AA41" s="71">
        <v>182371.88</v>
      </c>
      <c r="AB41" s="115" t="s">
        <v>123</v>
      </c>
      <c r="AC41" s="111" t="s">
        <v>3683</v>
      </c>
      <c r="AD41" s="67">
        <v>183353.88</v>
      </c>
      <c r="AE41" s="67">
        <f t="shared" si="0"/>
        <v>-982</v>
      </c>
    </row>
    <row r="42" spans="1:31">
      <c r="A42" s="5">
        <v>57040</v>
      </c>
      <c r="B42" s="42" t="s">
        <v>2921</v>
      </c>
      <c r="C42" s="6">
        <v>42347</v>
      </c>
      <c r="D42" s="6">
        <v>42347</v>
      </c>
      <c r="E42" s="5" t="s">
        <v>30</v>
      </c>
      <c r="F42" s="6">
        <v>42328</v>
      </c>
      <c r="G42" s="5" t="s">
        <v>31</v>
      </c>
      <c r="H42" s="5">
        <v>57040</v>
      </c>
      <c r="I42" s="5" t="s">
        <v>2046</v>
      </c>
      <c r="J42" s="5" t="s">
        <v>110</v>
      </c>
      <c r="K42" s="5">
        <v>2016</v>
      </c>
      <c r="L42" s="7" t="s">
        <v>2776</v>
      </c>
      <c r="M42" s="5" t="s">
        <v>2922</v>
      </c>
      <c r="N42" s="5" t="s">
        <v>290</v>
      </c>
      <c r="O42" s="5" t="s">
        <v>2923</v>
      </c>
      <c r="P42" s="8" t="s">
        <v>2924</v>
      </c>
      <c r="Q42" s="5"/>
      <c r="R42" s="5"/>
      <c r="S42" s="5"/>
      <c r="T42" s="5"/>
      <c r="U42" s="71">
        <v>150595.75</v>
      </c>
      <c r="V42" s="71">
        <v>5311.04</v>
      </c>
      <c r="W42" s="71">
        <v>1160</v>
      </c>
      <c r="X42" s="71">
        <v>360</v>
      </c>
      <c r="Y42" s="71">
        <v>155906.79</v>
      </c>
      <c r="Z42" s="71">
        <v>24945.09</v>
      </c>
      <c r="AA42" s="71">
        <v>182371.88</v>
      </c>
      <c r="AB42" s="115" t="s">
        <v>123</v>
      </c>
      <c r="AC42" s="111" t="s">
        <v>3679</v>
      </c>
      <c r="AD42" s="67">
        <v>183353.88</v>
      </c>
      <c r="AE42" s="67">
        <f t="shared" si="0"/>
        <v>-982</v>
      </c>
    </row>
    <row r="43" spans="1:31">
      <c r="A43" s="5">
        <v>57040</v>
      </c>
      <c r="B43" s="42" t="s">
        <v>2925</v>
      </c>
      <c r="C43" s="6">
        <v>42349</v>
      </c>
      <c r="D43" s="6">
        <v>42349</v>
      </c>
      <c r="E43" s="5" t="s">
        <v>30</v>
      </c>
      <c r="F43" s="6">
        <v>42335</v>
      </c>
      <c r="G43" s="5" t="s">
        <v>186</v>
      </c>
      <c r="H43" s="5">
        <v>57040</v>
      </c>
      <c r="I43" s="5" t="s">
        <v>631</v>
      </c>
      <c r="J43" s="5" t="s">
        <v>110</v>
      </c>
      <c r="K43" s="5">
        <v>2015</v>
      </c>
      <c r="L43" s="7" t="s">
        <v>2926</v>
      </c>
      <c r="M43" s="5" t="s">
        <v>2927</v>
      </c>
      <c r="N43" s="5" t="s">
        <v>534</v>
      </c>
      <c r="O43" s="5" t="s">
        <v>2928</v>
      </c>
      <c r="P43" s="8" t="s">
        <v>2929</v>
      </c>
      <c r="Q43" s="5"/>
      <c r="R43" s="5"/>
      <c r="S43" s="5"/>
      <c r="T43" s="5"/>
      <c r="U43" s="71">
        <v>163249.85</v>
      </c>
      <c r="V43" s="71">
        <v>5302.66</v>
      </c>
      <c r="W43" s="71">
        <v>1160</v>
      </c>
      <c r="X43" s="71">
        <v>360</v>
      </c>
      <c r="Y43" s="71">
        <v>168552.51</v>
      </c>
      <c r="Z43" s="71">
        <v>26968.400000000001</v>
      </c>
      <c r="AA43" s="71">
        <v>197040.91</v>
      </c>
      <c r="AB43" s="115" t="s">
        <v>123</v>
      </c>
      <c r="AC43" s="112" t="s">
        <v>3715</v>
      </c>
      <c r="AD43" s="67">
        <v>197040.91</v>
      </c>
      <c r="AE43" s="67">
        <f t="shared" si="0"/>
        <v>0</v>
      </c>
    </row>
    <row r="44" spans="1:31">
      <c r="A44" s="5">
        <v>57040</v>
      </c>
      <c r="B44" s="42" t="s">
        <v>2930</v>
      </c>
      <c r="C44" s="6">
        <v>42349</v>
      </c>
      <c r="D44" s="6">
        <v>42349</v>
      </c>
      <c r="E44" s="5" t="s">
        <v>30</v>
      </c>
      <c r="F44" s="6">
        <v>42335</v>
      </c>
      <c r="G44" s="5" t="s">
        <v>186</v>
      </c>
      <c r="H44" s="5">
        <v>57040</v>
      </c>
      <c r="I44" s="5" t="s">
        <v>187</v>
      </c>
      <c r="J44" s="5" t="s">
        <v>110</v>
      </c>
      <c r="K44" s="5">
        <v>2015</v>
      </c>
      <c r="L44" s="7" t="s">
        <v>2926</v>
      </c>
      <c r="M44" s="5" t="s">
        <v>2931</v>
      </c>
      <c r="N44" s="5" t="s">
        <v>190</v>
      </c>
      <c r="O44" s="5" t="s">
        <v>2932</v>
      </c>
      <c r="P44" s="8" t="s">
        <v>2933</v>
      </c>
      <c r="Q44" s="5"/>
      <c r="R44" s="5"/>
      <c r="S44" s="5"/>
      <c r="T44" s="5"/>
      <c r="U44" s="71">
        <v>172405.02</v>
      </c>
      <c r="V44" s="71">
        <v>5302.66</v>
      </c>
      <c r="W44" s="71">
        <v>1160</v>
      </c>
      <c r="X44" s="71">
        <v>360</v>
      </c>
      <c r="Y44" s="71">
        <v>177707.68</v>
      </c>
      <c r="Z44" s="71">
        <v>28433.23</v>
      </c>
      <c r="AA44" s="71">
        <v>207660.91</v>
      </c>
      <c r="AB44" s="115" t="s">
        <v>123</v>
      </c>
      <c r="AC44" s="112" t="s">
        <v>3716</v>
      </c>
      <c r="AD44" s="67">
        <v>206140.91</v>
      </c>
      <c r="AE44" s="67">
        <f t="shared" si="0"/>
        <v>1520</v>
      </c>
    </row>
    <row r="45" spans="1:31">
      <c r="A45" s="5">
        <v>57040</v>
      </c>
      <c r="B45" s="42" t="s">
        <v>2934</v>
      </c>
      <c r="C45" s="6">
        <v>42349</v>
      </c>
      <c r="D45" s="6">
        <v>42349</v>
      </c>
      <c r="E45" s="5" t="s">
        <v>30</v>
      </c>
      <c r="F45" s="6">
        <v>42335</v>
      </c>
      <c r="G45" s="5" t="s">
        <v>186</v>
      </c>
      <c r="H45" s="5">
        <v>57040</v>
      </c>
      <c r="I45" s="5" t="s">
        <v>187</v>
      </c>
      <c r="J45" s="5" t="s">
        <v>110</v>
      </c>
      <c r="K45" s="5">
        <v>2015</v>
      </c>
      <c r="L45" s="7" t="s">
        <v>2926</v>
      </c>
      <c r="M45" s="5" t="s">
        <v>2935</v>
      </c>
      <c r="N45" s="5" t="s">
        <v>190</v>
      </c>
      <c r="O45" s="5" t="s">
        <v>2936</v>
      </c>
      <c r="P45" s="8" t="s">
        <v>2937</v>
      </c>
      <c r="Q45" s="5"/>
      <c r="R45" s="5"/>
      <c r="S45" s="5"/>
      <c r="T45" s="5"/>
      <c r="U45" s="71">
        <v>172405.02</v>
      </c>
      <c r="V45" s="71">
        <v>5302.66</v>
      </c>
      <c r="W45" s="71">
        <v>1160</v>
      </c>
      <c r="X45" s="71">
        <v>360</v>
      </c>
      <c r="Y45" s="71">
        <v>177707.68</v>
      </c>
      <c r="Z45" s="71">
        <v>28433.23</v>
      </c>
      <c r="AA45" s="71">
        <v>207660.91</v>
      </c>
      <c r="AB45" s="115" t="s">
        <v>123</v>
      </c>
      <c r="AC45" s="112" t="s">
        <v>3717</v>
      </c>
      <c r="AD45" s="67">
        <v>207660.91</v>
      </c>
      <c r="AE45" s="67">
        <f t="shared" si="0"/>
        <v>0</v>
      </c>
    </row>
    <row r="46" spans="1:31">
      <c r="A46" s="5">
        <v>57040</v>
      </c>
      <c r="B46" s="42" t="s">
        <v>2938</v>
      </c>
      <c r="C46" s="6">
        <v>42353</v>
      </c>
      <c r="D46" s="6">
        <v>42353</v>
      </c>
      <c r="E46" s="5" t="s">
        <v>30</v>
      </c>
      <c r="F46" s="6">
        <v>42334</v>
      </c>
      <c r="G46" s="5" t="s">
        <v>75</v>
      </c>
      <c r="H46" s="5">
        <v>57040</v>
      </c>
      <c r="I46" s="5" t="s">
        <v>2357</v>
      </c>
      <c r="J46" s="5" t="s">
        <v>219</v>
      </c>
      <c r="K46" s="5">
        <v>2016</v>
      </c>
      <c r="L46" s="7" t="s">
        <v>2939</v>
      </c>
      <c r="M46" s="5" t="s">
        <v>2940</v>
      </c>
      <c r="N46" s="5" t="s">
        <v>433</v>
      </c>
      <c r="O46" s="5" t="s">
        <v>2941</v>
      </c>
      <c r="P46" s="8" t="s">
        <v>2942</v>
      </c>
      <c r="Q46" s="5"/>
      <c r="R46" s="5"/>
      <c r="S46" s="5"/>
      <c r="T46" s="5"/>
      <c r="U46" s="71">
        <v>241085.9</v>
      </c>
      <c r="V46" s="71">
        <v>3907.2</v>
      </c>
      <c r="W46" s="71">
        <v>1160</v>
      </c>
      <c r="X46" s="71">
        <v>360</v>
      </c>
      <c r="Y46" s="71">
        <v>244993.1</v>
      </c>
      <c r="Z46" s="71">
        <v>39198.9</v>
      </c>
      <c r="AA46" s="71">
        <v>285712</v>
      </c>
      <c r="AB46" s="116" t="s">
        <v>2362</v>
      </c>
      <c r="AC46" s="111" t="s">
        <v>3676</v>
      </c>
      <c r="AD46" s="67">
        <v>285712</v>
      </c>
      <c r="AE46" s="67">
        <f t="shared" si="0"/>
        <v>0</v>
      </c>
    </row>
    <row r="47" spans="1:31">
      <c r="A47" s="5">
        <v>57040</v>
      </c>
      <c r="B47" s="42" t="s">
        <v>2943</v>
      </c>
      <c r="C47" s="6">
        <v>42353</v>
      </c>
      <c r="D47" s="6">
        <v>42353</v>
      </c>
      <c r="E47" s="5" t="s">
        <v>30</v>
      </c>
      <c r="F47" s="6">
        <v>42328</v>
      </c>
      <c r="G47" s="5" t="s">
        <v>75</v>
      </c>
      <c r="H47" s="5">
        <v>57040</v>
      </c>
      <c r="I47" s="5" t="s">
        <v>2864</v>
      </c>
      <c r="J47" s="5" t="s">
        <v>232</v>
      </c>
      <c r="K47" s="5">
        <v>2016</v>
      </c>
      <c r="L47" s="7" t="s">
        <v>2944</v>
      </c>
      <c r="M47" s="5" t="s">
        <v>2945</v>
      </c>
      <c r="N47" s="5" t="s">
        <v>2946</v>
      </c>
      <c r="O47" s="5" t="s">
        <v>2947</v>
      </c>
      <c r="P47" s="8" t="s">
        <v>2948</v>
      </c>
      <c r="Q47" s="5"/>
      <c r="R47" s="5"/>
      <c r="S47" s="5"/>
      <c r="T47" s="5"/>
      <c r="U47" s="71">
        <v>298866.93</v>
      </c>
      <c r="V47" s="71">
        <v>3907.2</v>
      </c>
      <c r="W47" s="71">
        <v>2320</v>
      </c>
      <c r="X47" s="71">
        <v>360</v>
      </c>
      <c r="Y47" s="71">
        <v>302774.13</v>
      </c>
      <c r="Z47" s="71">
        <v>48443.86</v>
      </c>
      <c r="AA47" s="71">
        <v>353897.99</v>
      </c>
      <c r="AB47" s="116" t="s">
        <v>2869</v>
      </c>
      <c r="AC47" s="111" t="s">
        <v>3659</v>
      </c>
      <c r="AD47" s="67">
        <v>353897.99</v>
      </c>
      <c r="AE47" s="67">
        <f t="shared" si="0"/>
        <v>0</v>
      </c>
    </row>
    <row r="48" spans="1:31">
      <c r="A48" s="5">
        <v>57040</v>
      </c>
      <c r="B48" s="42" t="s">
        <v>2949</v>
      </c>
      <c r="C48" s="6">
        <v>42353</v>
      </c>
      <c r="D48" s="6">
        <v>42353</v>
      </c>
      <c r="E48" s="5" t="s">
        <v>30</v>
      </c>
      <c r="F48" s="6">
        <v>42326</v>
      </c>
      <c r="G48" s="5" t="s">
        <v>75</v>
      </c>
      <c r="H48" s="5">
        <v>57040</v>
      </c>
      <c r="I48" s="5" t="s">
        <v>2871</v>
      </c>
      <c r="J48" s="5" t="s">
        <v>232</v>
      </c>
      <c r="K48" s="5">
        <v>2016</v>
      </c>
      <c r="L48" s="7" t="s">
        <v>2950</v>
      </c>
      <c r="M48" s="5" t="s">
        <v>2951</v>
      </c>
      <c r="N48" s="5" t="s">
        <v>2952</v>
      </c>
      <c r="O48" s="5" t="s">
        <v>2953</v>
      </c>
      <c r="P48" s="8" t="s">
        <v>2954</v>
      </c>
      <c r="Q48" s="5"/>
      <c r="R48" s="5"/>
      <c r="S48" s="5"/>
      <c r="T48" s="5"/>
      <c r="U48" s="71">
        <v>392410.27</v>
      </c>
      <c r="V48" s="71">
        <v>3907.2</v>
      </c>
      <c r="W48" s="71">
        <v>2900</v>
      </c>
      <c r="X48" s="71">
        <v>360</v>
      </c>
      <c r="Y48" s="71">
        <v>396317.47000000003</v>
      </c>
      <c r="Z48" s="71">
        <v>63410.8</v>
      </c>
      <c r="AA48" s="71">
        <v>462988.27</v>
      </c>
      <c r="AB48" s="116" t="s">
        <v>100</v>
      </c>
      <c r="AC48" s="111" t="s">
        <v>3670</v>
      </c>
      <c r="AD48" s="67">
        <v>462988.27</v>
      </c>
      <c r="AE48" s="67">
        <f t="shared" si="0"/>
        <v>0</v>
      </c>
    </row>
    <row r="49" spans="1:31">
      <c r="A49" s="5">
        <v>57040</v>
      </c>
      <c r="B49" s="42" t="s">
        <v>2955</v>
      </c>
      <c r="C49" s="6">
        <v>42353</v>
      </c>
      <c r="D49" s="6">
        <v>42353</v>
      </c>
      <c r="E49" s="5" t="s">
        <v>30</v>
      </c>
      <c r="F49" s="6">
        <v>42326</v>
      </c>
      <c r="G49" s="5" t="s">
        <v>75</v>
      </c>
      <c r="H49" s="5">
        <v>57040</v>
      </c>
      <c r="I49" s="5" t="s">
        <v>2956</v>
      </c>
      <c r="J49" s="5" t="s">
        <v>232</v>
      </c>
      <c r="K49" s="5">
        <v>2016</v>
      </c>
      <c r="L49" s="7" t="s">
        <v>2957</v>
      </c>
      <c r="M49" s="5" t="s">
        <v>2958</v>
      </c>
      <c r="N49" s="5" t="s">
        <v>2959</v>
      </c>
      <c r="O49" s="5" t="s">
        <v>2960</v>
      </c>
      <c r="P49" s="8" t="s">
        <v>2961</v>
      </c>
      <c r="Q49" s="5"/>
      <c r="R49" s="5"/>
      <c r="S49" s="5"/>
      <c r="T49" s="5"/>
      <c r="U49" s="71">
        <v>351183.74</v>
      </c>
      <c r="V49" s="71">
        <v>3907.2</v>
      </c>
      <c r="W49" s="71">
        <v>2900</v>
      </c>
      <c r="X49" s="71">
        <v>360</v>
      </c>
      <c r="Y49" s="71">
        <v>355090.94</v>
      </c>
      <c r="Z49" s="71">
        <v>56814.55</v>
      </c>
      <c r="AA49" s="71">
        <v>415165.49</v>
      </c>
      <c r="AB49" s="116" t="s">
        <v>100</v>
      </c>
      <c r="AC49" s="111" t="s">
        <v>3673</v>
      </c>
      <c r="AD49" s="67">
        <v>415165.49</v>
      </c>
      <c r="AE49" s="67">
        <f t="shared" si="0"/>
        <v>0</v>
      </c>
    </row>
    <row r="50" spans="1:31">
      <c r="A50" s="5">
        <v>57040</v>
      </c>
      <c r="B50" s="42" t="s">
        <v>2962</v>
      </c>
      <c r="C50" s="6">
        <v>42353</v>
      </c>
      <c r="D50" s="6">
        <v>42353</v>
      </c>
      <c r="E50" s="5" t="s">
        <v>30</v>
      </c>
      <c r="F50" s="6">
        <v>42341</v>
      </c>
      <c r="G50" s="5" t="s">
        <v>31</v>
      </c>
      <c r="H50" s="5">
        <v>57040</v>
      </c>
      <c r="I50" s="5" t="s">
        <v>2046</v>
      </c>
      <c r="J50" s="5" t="s">
        <v>110</v>
      </c>
      <c r="K50" s="5">
        <v>2016</v>
      </c>
      <c r="L50" s="7" t="s">
        <v>2963</v>
      </c>
      <c r="M50" s="5" t="s">
        <v>2964</v>
      </c>
      <c r="N50" s="5" t="s">
        <v>290</v>
      </c>
      <c r="O50" s="5" t="s">
        <v>2965</v>
      </c>
      <c r="P50" s="8" t="s">
        <v>2966</v>
      </c>
      <c r="Q50" s="5"/>
      <c r="R50" s="5"/>
      <c r="S50" s="5"/>
      <c r="T50" s="5"/>
      <c r="U50" s="71">
        <v>150595.75</v>
      </c>
      <c r="V50" s="71">
        <v>5311.04</v>
      </c>
      <c r="W50" s="71">
        <v>1160</v>
      </c>
      <c r="X50" s="71">
        <v>360</v>
      </c>
      <c r="Y50" s="71">
        <v>155906.79</v>
      </c>
      <c r="Z50" s="71">
        <v>24945.09</v>
      </c>
      <c r="AA50" s="71">
        <v>182371.88</v>
      </c>
      <c r="AB50" s="115" t="s">
        <v>123</v>
      </c>
      <c r="AC50" s="111" t="s">
        <v>3686</v>
      </c>
      <c r="AD50" s="67">
        <v>182371.88</v>
      </c>
      <c r="AE50" s="67">
        <f t="shared" si="0"/>
        <v>0</v>
      </c>
    </row>
    <row r="51" spans="1:31">
      <c r="A51" s="5">
        <v>57040</v>
      </c>
      <c r="B51" s="9" t="s">
        <v>2967</v>
      </c>
      <c r="C51" s="6">
        <v>42355</v>
      </c>
      <c r="D51" s="6">
        <v>42355</v>
      </c>
      <c r="E51" s="5" t="s">
        <v>30</v>
      </c>
      <c r="F51" s="6">
        <v>42348</v>
      </c>
      <c r="G51" s="5" t="s">
        <v>31</v>
      </c>
      <c r="H51" s="5">
        <v>57040</v>
      </c>
      <c r="I51" s="5" t="s">
        <v>2096</v>
      </c>
      <c r="J51" s="5" t="s">
        <v>60</v>
      </c>
      <c r="K51" s="5">
        <v>2016</v>
      </c>
      <c r="L51" s="7" t="s">
        <v>2968</v>
      </c>
      <c r="M51" s="5" t="s">
        <v>2969</v>
      </c>
      <c r="N51" s="5" t="s">
        <v>2970</v>
      </c>
      <c r="O51" s="5" t="s">
        <v>2971</v>
      </c>
      <c r="P51" s="8" t="s">
        <v>2972</v>
      </c>
      <c r="Q51" s="5"/>
      <c r="R51" s="5"/>
      <c r="S51" s="5"/>
      <c r="T51" s="5"/>
      <c r="U51" s="71">
        <v>188051.78</v>
      </c>
      <c r="V51" s="71">
        <v>5311.04</v>
      </c>
      <c r="W51" s="71">
        <v>2320</v>
      </c>
      <c r="X51" s="71">
        <v>360</v>
      </c>
      <c r="Y51" s="71">
        <v>193362.82</v>
      </c>
      <c r="Z51" s="71">
        <v>30938.05</v>
      </c>
      <c r="AA51" s="71">
        <v>226980.87</v>
      </c>
      <c r="AB51" s="115" t="s">
        <v>2101</v>
      </c>
      <c r="AC51" s="112" t="s">
        <v>3705</v>
      </c>
      <c r="AD51" s="67">
        <v>226982.87</v>
      </c>
      <c r="AE51" s="67">
        <f t="shared" si="0"/>
        <v>-2</v>
      </c>
    </row>
    <row r="52" spans="1:31">
      <c r="A52" s="5">
        <v>57040</v>
      </c>
      <c r="B52" s="9" t="s">
        <v>2973</v>
      </c>
      <c r="C52" s="6">
        <v>42355</v>
      </c>
      <c r="D52" s="6">
        <v>42355</v>
      </c>
      <c r="E52" s="5" t="s">
        <v>30</v>
      </c>
      <c r="F52" s="6">
        <v>42348</v>
      </c>
      <c r="G52" s="5" t="s">
        <v>31</v>
      </c>
      <c r="H52" s="5">
        <v>57040</v>
      </c>
      <c r="I52" s="5" t="s">
        <v>2069</v>
      </c>
      <c r="J52" s="5" t="s">
        <v>60</v>
      </c>
      <c r="K52" s="5">
        <v>2016</v>
      </c>
      <c r="L52" s="7" t="s">
        <v>2968</v>
      </c>
      <c r="M52" s="5" t="s">
        <v>2974</v>
      </c>
      <c r="N52" s="5" t="s">
        <v>2104</v>
      </c>
      <c r="O52" s="5" t="s">
        <v>2975</v>
      </c>
      <c r="P52" s="8" t="s">
        <v>2976</v>
      </c>
      <c r="Q52" s="5"/>
      <c r="R52" s="5"/>
      <c r="S52" s="5"/>
      <c r="T52" s="5"/>
      <c r="U52" s="71">
        <v>236194.68</v>
      </c>
      <c r="V52" s="71">
        <v>5311.04</v>
      </c>
      <c r="W52" s="71">
        <v>2320</v>
      </c>
      <c r="X52" s="71">
        <v>360</v>
      </c>
      <c r="Y52" s="71">
        <v>241505.72</v>
      </c>
      <c r="Z52" s="71">
        <v>38640.92</v>
      </c>
      <c r="AA52" s="71">
        <v>282826.64</v>
      </c>
      <c r="AB52" s="115" t="s">
        <v>66</v>
      </c>
      <c r="AC52" s="112" t="s">
        <v>3709</v>
      </c>
      <c r="AD52" s="67">
        <v>282828.64</v>
      </c>
      <c r="AE52" s="67">
        <f t="shared" si="0"/>
        <v>-2</v>
      </c>
    </row>
    <row r="53" spans="1:31">
      <c r="A53" s="5">
        <v>57040</v>
      </c>
      <c r="B53" s="9" t="s">
        <v>2977</v>
      </c>
      <c r="C53" s="6">
        <v>42355</v>
      </c>
      <c r="D53" s="6">
        <v>42355</v>
      </c>
      <c r="E53" s="5" t="s">
        <v>30</v>
      </c>
      <c r="F53" s="6">
        <v>42348</v>
      </c>
      <c r="G53" s="5" t="s">
        <v>31</v>
      </c>
      <c r="H53" s="5">
        <v>57040</v>
      </c>
      <c r="I53" s="5" t="s">
        <v>2069</v>
      </c>
      <c r="J53" s="5" t="s">
        <v>60</v>
      </c>
      <c r="K53" s="5">
        <v>2016</v>
      </c>
      <c r="L53" s="7" t="s">
        <v>2978</v>
      </c>
      <c r="M53" s="5" t="s">
        <v>2979</v>
      </c>
      <c r="N53" s="5" t="s">
        <v>2072</v>
      </c>
      <c r="O53" s="5" t="s">
        <v>2980</v>
      </c>
      <c r="P53" s="8" t="s">
        <v>2981</v>
      </c>
      <c r="Q53" s="5"/>
      <c r="R53" s="5"/>
      <c r="S53" s="5"/>
      <c r="T53" s="5"/>
      <c r="U53" s="71">
        <v>236194.68</v>
      </c>
      <c r="V53" s="71">
        <v>5311.04</v>
      </c>
      <c r="W53" s="71">
        <v>2320</v>
      </c>
      <c r="X53" s="71">
        <v>360</v>
      </c>
      <c r="Y53" s="71">
        <v>241505.72</v>
      </c>
      <c r="Z53" s="71">
        <v>38640.92</v>
      </c>
      <c r="AA53" s="71">
        <v>282826.64</v>
      </c>
      <c r="AB53" s="115" t="s">
        <v>66</v>
      </c>
      <c r="AC53" s="112" t="s">
        <v>3714</v>
      </c>
      <c r="AD53" s="67">
        <v>282828.23</v>
      </c>
      <c r="AE53" s="67">
        <f t="shared" si="0"/>
        <v>-1.5899999999674037</v>
      </c>
    </row>
    <row r="54" spans="1:31">
      <c r="A54" s="5">
        <v>57040</v>
      </c>
      <c r="B54" s="9" t="s">
        <v>2982</v>
      </c>
      <c r="C54" s="6">
        <v>42355</v>
      </c>
      <c r="D54" s="6">
        <v>42355</v>
      </c>
      <c r="E54" s="5" t="s">
        <v>30</v>
      </c>
      <c r="F54" s="6">
        <v>42348</v>
      </c>
      <c r="G54" s="5" t="s">
        <v>31</v>
      </c>
      <c r="H54" s="5">
        <v>57040</v>
      </c>
      <c r="I54" s="5" t="s">
        <v>2529</v>
      </c>
      <c r="J54" s="5" t="s">
        <v>131</v>
      </c>
      <c r="K54" s="5">
        <v>2016</v>
      </c>
      <c r="L54" s="7" t="s">
        <v>2983</v>
      </c>
      <c r="M54" s="5" t="s">
        <v>2984</v>
      </c>
      <c r="N54" s="5" t="s">
        <v>2768</v>
      </c>
      <c r="O54" s="5" t="s">
        <v>2985</v>
      </c>
      <c r="P54" s="8" t="s">
        <v>2986</v>
      </c>
      <c r="Q54" s="5"/>
      <c r="R54" s="5"/>
      <c r="S54" s="5"/>
      <c r="T54" s="5"/>
      <c r="U54" s="71">
        <v>159906.1</v>
      </c>
      <c r="V54" s="71">
        <v>5311.04</v>
      </c>
      <c r="W54" s="71">
        <v>1160</v>
      </c>
      <c r="X54" s="71">
        <v>360</v>
      </c>
      <c r="Y54" s="71">
        <v>165217.14000000001</v>
      </c>
      <c r="Z54" s="71">
        <v>26434.74</v>
      </c>
      <c r="AA54" s="71">
        <v>193171.88</v>
      </c>
      <c r="AB54" s="115" t="s">
        <v>137</v>
      </c>
      <c r="AC54" s="111" t="s">
        <v>3695</v>
      </c>
      <c r="AD54" s="67">
        <v>193171.88</v>
      </c>
      <c r="AE54" s="67">
        <f t="shared" si="0"/>
        <v>0</v>
      </c>
    </row>
    <row r="55" spans="1:31">
      <c r="A55" s="5">
        <v>57040</v>
      </c>
      <c r="B55" s="9" t="s">
        <v>2987</v>
      </c>
      <c r="C55" s="6">
        <v>42355</v>
      </c>
      <c r="D55" s="6">
        <v>42355</v>
      </c>
      <c r="E55" s="5" t="s">
        <v>30</v>
      </c>
      <c r="F55" s="6">
        <v>42348</v>
      </c>
      <c r="G55" s="5" t="s">
        <v>31</v>
      </c>
      <c r="H55" s="5">
        <v>57040</v>
      </c>
      <c r="I55" s="5" t="s">
        <v>2545</v>
      </c>
      <c r="J55" s="5" t="s">
        <v>131</v>
      </c>
      <c r="K55" s="5">
        <v>2016</v>
      </c>
      <c r="L55" s="7" t="s">
        <v>2983</v>
      </c>
      <c r="M55" s="5" t="s">
        <v>2988</v>
      </c>
      <c r="N55" s="5" t="s">
        <v>2763</v>
      </c>
      <c r="O55" s="5" t="s">
        <v>2989</v>
      </c>
      <c r="P55" s="8" t="s">
        <v>2990</v>
      </c>
      <c r="Q55" s="5"/>
      <c r="R55" s="5"/>
      <c r="S55" s="5"/>
      <c r="T55" s="5"/>
      <c r="U55" s="71">
        <v>165259.54999999999</v>
      </c>
      <c r="V55" s="71">
        <v>5311.04</v>
      </c>
      <c r="W55" s="71">
        <v>1160</v>
      </c>
      <c r="X55" s="71">
        <v>360</v>
      </c>
      <c r="Y55" s="71">
        <v>170570.59</v>
      </c>
      <c r="Z55" s="71">
        <v>27291.29</v>
      </c>
      <c r="AA55" s="71">
        <v>199381.88</v>
      </c>
      <c r="AB55" s="115" t="s">
        <v>164</v>
      </c>
      <c r="AC55" s="112" t="s">
        <v>3697</v>
      </c>
      <c r="AD55" s="67">
        <v>199381.88</v>
      </c>
      <c r="AE55" s="67">
        <f t="shared" si="0"/>
        <v>0</v>
      </c>
    </row>
    <row r="56" spans="1:31">
      <c r="A56" s="5">
        <v>57040</v>
      </c>
      <c r="B56" s="9" t="s">
        <v>2991</v>
      </c>
      <c r="C56" s="6">
        <v>42355</v>
      </c>
      <c r="D56" s="6">
        <v>42355</v>
      </c>
      <c r="E56" s="5" t="s">
        <v>30</v>
      </c>
      <c r="F56" s="6">
        <v>42348</v>
      </c>
      <c r="G56" s="5" t="s">
        <v>31</v>
      </c>
      <c r="H56" s="5">
        <v>57040</v>
      </c>
      <c r="I56" s="5" t="s">
        <v>2545</v>
      </c>
      <c r="J56" s="5" t="s">
        <v>131</v>
      </c>
      <c r="K56" s="5">
        <v>2016</v>
      </c>
      <c r="L56" s="7" t="s">
        <v>2983</v>
      </c>
      <c r="M56" s="5" t="s">
        <v>2992</v>
      </c>
      <c r="N56" s="5" t="s">
        <v>2763</v>
      </c>
      <c r="O56" s="5" t="s">
        <v>2993</v>
      </c>
      <c r="P56" s="8" t="s">
        <v>2994</v>
      </c>
      <c r="Q56" s="5"/>
      <c r="R56" s="5"/>
      <c r="S56" s="5"/>
      <c r="T56" s="5"/>
      <c r="U56" s="71">
        <v>165259.54999999999</v>
      </c>
      <c r="V56" s="71">
        <v>5311.04</v>
      </c>
      <c r="W56" s="71">
        <v>1160</v>
      </c>
      <c r="X56" s="71">
        <v>360</v>
      </c>
      <c r="Y56" s="71">
        <v>170570.59</v>
      </c>
      <c r="Z56" s="71">
        <v>27291.29</v>
      </c>
      <c r="AA56" s="71">
        <v>199381.88</v>
      </c>
      <c r="AB56" s="115" t="s">
        <v>164</v>
      </c>
      <c r="AC56" s="112" t="s">
        <v>3700</v>
      </c>
      <c r="AD56" s="67">
        <v>199381.88</v>
      </c>
      <c r="AE56" s="67">
        <f t="shared" si="0"/>
        <v>0</v>
      </c>
    </row>
    <row r="57" spans="1:31">
      <c r="A57" s="5">
        <v>57040</v>
      </c>
      <c r="B57" s="9" t="s">
        <v>2995</v>
      </c>
      <c r="C57" s="6">
        <v>42355</v>
      </c>
      <c r="D57" s="6">
        <v>42355</v>
      </c>
      <c r="E57" s="5" t="s">
        <v>30</v>
      </c>
      <c r="F57" s="6">
        <v>42348</v>
      </c>
      <c r="G57" s="5" t="s">
        <v>31</v>
      </c>
      <c r="H57" s="5">
        <v>57040</v>
      </c>
      <c r="I57" s="5" t="s">
        <v>2096</v>
      </c>
      <c r="J57" s="5" t="s">
        <v>60</v>
      </c>
      <c r="K57" s="5">
        <v>2016</v>
      </c>
      <c r="L57" s="7" t="s">
        <v>2968</v>
      </c>
      <c r="M57" s="5" t="s">
        <v>2996</v>
      </c>
      <c r="N57" s="5" t="s">
        <v>2099</v>
      </c>
      <c r="O57" s="5" t="s">
        <v>2997</v>
      </c>
      <c r="P57" s="8" t="s">
        <v>2998</v>
      </c>
      <c r="Q57" s="5"/>
      <c r="R57" s="5"/>
      <c r="S57" s="5"/>
      <c r="T57" s="5"/>
      <c r="U57" s="71">
        <v>188051.78</v>
      </c>
      <c r="V57" s="71">
        <v>5311.04</v>
      </c>
      <c r="W57" s="71">
        <v>2320</v>
      </c>
      <c r="X57" s="71">
        <v>360</v>
      </c>
      <c r="Y57" s="71">
        <v>193362.82</v>
      </c>
      <c r="Z57" s="71">
        <v>30938.05</v>
      </c>
      <c r="AA57" s="71">
        <v>226980.87</v>
      </c>
      <c r="AB57" s="115" t="s">
        <v>2101</v>
      </c>
      <c r="AC57" s="112" t="s">
        <v>3702</v>
      </c>
      <c r="AD57" s="67">
        <v>226987.87</v>
      </c>
      <c r="AE57" s="67">
        <f t="shared" si="0"/>
        <v>-7</v>
      </c>
    </row>
    <row r="58" spans="1:31">
      <c r="A58" s="5">
        <v>57040</v>
      </c>
      <c r="B58" s="9" t="s">
        <v>2999</v>
      </c>
      <c r="C58" s="6">
        <v>42355</v>
      </c>
      <c r="D58" s="6">
        <v>42355</v>
      </c>
      <c r="E58" s="5" t="s">
        <v>30</v>
      </c>
      <c r="F58" s="6">
        <v>42348</v>
      </c>
      <c r="G58" s="5" t="s">
        <v>31</v>
      </c>
      <c r="H58" s="5">
        <v>57040</v>
      </c>
      <c r="I58" s="5" t="s">
        <v>2069</v>
      </c>
      <c r="J58" s="5" t="s">
        <v>60</v>
      </c>
      <c r="K58" s="5">
        <v>2016</v>
      </c>
      <c r="L58" s="7" t="s">
        <v>2978</v>
      </c>
      <c r="M58" s="5" t="s">
        <v>3000</v>
      </c>
      <c r="N58" s="5" t="s">
        <v>2104</v>
      </c>
      <c r="O58" s="5" t="s">
        <v>3001</v>
      </c>
      <c r="P58" s="8" t="s">
        <v>3002</v>
      </c>
      <c r="Q58" s="5"/>
      <c r="R58" s="5"/>
      <c r="S58" s="5"/>
      <c r="T58" s="5"/>
      <c r="U58" s="71">
        <v>236194.68</v>
      </c>
      <c r="V58" s="71">
        <v>5311.04</v>
      </c>
      <c r="W58" s="71">
        <v>2320</v>
      </c>
      <c r="X58" s="71">
        <v>360</v>
      </c>
      <c r="Y58" s="71">
        <v>241505.72</v>
      </c>
      <c r="Z58" s="71">
        <v>38640.92</v>
      </c>
      <c r="AA58" s="71">
        <v>282826.64</v>
      </c>
      <c r="AB58" s="115" t="s">
        <v>66</v>
      </c>
      <c r="AC58" s="112" t="s">
        <v>3707</v>
      </c>
      <c r="AD58" s="67">
        <v>282828.64</v>
      </c>
      <c r="AE58" s="67">
        <f t="shared" si="0"/>
        <v>-2</v>
      </c>
    </row>
    <row r="59" spans="1:31">
      <c r="A59" s="5">
        <v>57040</v>
      </c>
      <c r="B59" s="9" t="s">
        <v>3003</v>
      </c>
      <c r="C59" s="6">
        <v>42355</v>
      </c>
      <c r="D59" s="6">
        <v>42355</v>
      </c>
      <c r="E59" s="5" t="s">
        <v>30</v>
      </c>
      <c r="F59" s="6">
        <v>42348</v>
      </c>
      <c r="G59" s="5" t="s">
        <v>31</v>
      </c>
      <c r="H59" s="5">
        <v>57040</v>
      </c>
      <c r="I59" s="5" t="s">
        <v>2069</v>
      </c>
      <c r="J59" s="5" t="s">
        <v>60</v>
      </c>
      <c r="K59" s="5">
        <v>2016</v>
      </c>
      <c r="L59" s="7" t="s">
        <v>2978</v>
      </c>
      <c r="M59" s="5" t="s">
        <v>3004</v>
      </c>
      <c r="N59" s="5" t="s">
        <v>2104</v>
      </c>
      <c r="O59" s="5" t="s">
        <v>3005</v>
      </c>
      <c r="P59" s="8" t="s">
        <v>3006</v>
      </c>
      <c r="Q59" s="5"/>
      <c r="R59" s="5"/>
      <c r="S59" s="5"/>
      <c r="T59" s="5"/>
      <c r="U59" s="71">
        <v>236194.68</v>
      </c>
      <c r="V59" s="71">
        <v>5311.04</v>
      </c>
      <c r="W59" s="71">
        <v>2320</v>
      </c>
      <c r="X59" s="71">
        <v>360</v>
      </c>
      <c r="Y59" s="71">
        <v>241505.72</v>
      </c>
      <c r="Z59" s="71">
        <v>38640.92</v>
      </c>
      <c r="AA59" s="71">
        <v>282826.64</v>
      </c>
      <c r="AB59" s="115" t="s">
        <v>66</v>
      </c>
      <c r="AC59" s="112" t="s">
        <v>3713</v>
      </c>
      <c r="AD59" s="67">
        <v>282828.64</v>
      </c>
      <c r="AE59" s="67">
        <f t="shared" si="0"/>
        <v>-2</v>
      </c>
    </row>
    <row r="60" spans="1:31">
      <c r="A60" s="5">
        <v>57040</v>
      </c>
      <c r="B60" s="9" t="s">
        <v>3007</v>
      </c>
      <c r="C60" s="6">
        <v>42355</v>
      </c>
      <c r="D60" s="6">
        <v>42355</v>
      </c>
      <c r="E60" s="5" t="s">
        <v>30</v>
      </c>
      <c r="F60" s="6">
        <v>42348</v>
      </c>
      <c r="G60" s="5" t="s">
        <v>31</v>
      </c>
      <c r="H60" s="5">
        <v>57040</v>
      </c>
      <c r="I60" s="5" t="s">
        <v>2069</v>
      </c>
      <c r="J60" s="5" t="s">
        <v>60</v>
      </c>
      <c r="K60" s="5">
        <v>2016</v>
      </c>
      <c r="L60" s="7" t="s">
        <v>2978</v>
      </c>
      <c r="M60" s="5" t="s">
        <v>3008</v>
      </c>
      <c r="N60" s="5" t="s">
        <v>2072</v>
      </c>
      <c r="O60" s="5" t="s">
        <v>3009</v>
      </c>
      <c r="P60" s="8" t="s">
        <v>3010</v>
      </c>
      <c r="Q60" s="5"/>
      <c r="R60" s="5"/>
      <c r="S60" s="5"/>
      <c r="T60" s="5"/>
      <c r="U60" s="71">
        <v>236194.68</v>
      </c>
      <c r="V60" s="71">
        <v>5311.04</v>
      </c>
      <c r="W60" s="71">
        <v>2320</v>
      </c>
      <c r="X60" s="71">
        <v>360</v>
      </c>
      <c r="Y60" s="71">
        <v>241505.72</v>
      </c>
      <c r="Z60" s="71">
        <v>38640.92</v>
      </c>
      <c r="AA60" s="71">
        <v>282826.64</v>
      </c>
      <c r="AB60" s="115" t="s">
        <v>66</v>
      </c>
      <c r="AC60" s="112" t="s">
        <v>3706</v>
      </c>
      <c r="AD60" s="67">
        <v>282828.23</v>
      </c>
      <c r="AE60" s="67">
        <f t="shared" si="0"/>
        <v>-1.5899999999674037</v>
      </c>
    </row>
    <row r="61" spans="1:31">
      <c r="A61" s="5">
        <v>57040</v>
      </c>
      <c r="B61" s="9" t="s">
        <v>3011</v>
      </c>
      <c r="C61" s="6">
        <v>42355</v>
      </c>
      <c r="D61" s="6">
        <v>42355</v>
      </c>
      <c r="E61" s="5" t="s">
        <v>30</v>
      </c>
      <c r="F61" s="6">
        <v>42348</v>
      </c>
      <c r="G61" s="5" t="s">
        <v>31</v>
      </c>
      <c r="H61" s="5">
        <v>57040</v>
      </c>
      <c r="I61" s="5" t="s">
        <v>2479</v>
      </c>
      <c r="J61" s="5" t="s">
        <v>60</v>
      </c>
      <c r="K61" s="5">
        <v>2016</v>
      </c>
      <c r="L61" s="7" t="s">
        <v>2978</v>
      </c>
      <c r="M61" s="5" t="s">
        <v>3012</v>
      </c>
      <c r="N61" s="5" t="s">
        <v>2072</v>
      </c>
      <c r="O61" s="5" t="s">
        <v>3013</v>
      </c>
      <c r="P61" s="8" t="s">
        <v>3014</v>
      </c>
      <c r="Q61" s="5"/>
      <c r="R61" s="5"/>
      <c r="S61" s="5"/>
      <c r="T61" s="5"/>
      <c r="U61" s="71">
        <v>225685.01</v>
      </c>
      <c r="V61" s="71">
        <v>5311.04</v>
      </c>
      <c r="W61" s="71">
        <v>2320</v>
      </c>
      <c r="X61" s="71">
        <v>360</v>
      </c>
      <c r="Y61" s="71">
        <v>230996.05000000002</v>
      </c>
      <c r="Z61" s="71">
        <v>36959.370000000003</v>
      </c>
      <c r="AA61" s="71">
        <v>270635.42000000004</v>
      </c>
      <c r="AB61" s="115" t="s">
        <v>2483</v>
      </c>
      <c r="AC61" s="112" t="s">
        <v>3710</v>
      </c>
      <c r="AD61" s="67">
        <v>270637.42</v>
      </c>
      <c r="AE61" s="67">
        <f t="shared" si="0"/>
        <v>-1.9999999999417923</v>
      </c>
    </row>
    <row r="62" spans="1:31">
      <c r="A62" s="5">
        <v>57040</v>
      </c>
      <c r="B62" s="9" t="s">
        <v>3015</v>
      </c>
      <c r="C62" s="6">
        <v>42356</v>
      </c>
      <c r="D62" s="6">
        <v>42356</v>
      </c>
      <c r="E62" s="5" t="s">
        <v>30</v>
      </c>
      <c r="F62" s="6">
        <v>42348</v>
      </c>
      <c r="G62" s="5" t="s">
        <v>31</v>
      </c>
      <c r="H62" s="5">
        <v>57040</v>
      </c>
      <c r="I62" s="5" t="s">
        <v>2545</v>
      </c>
      <c r="J62" s="5" t="s">
        <v>131</v>
      </c>
      <c r="K62" s="5">
        <v>2016</v>
      </c>
      <c r="L62" s="7" t="s">
        <v>2983</v>
      </c>
      <c r="M62" s="5" t="s">
        <v>3016</v>
      </c>
      <c r="N62" s="5" t="s">
        <v>2541</v>
      </c>
      <c r="O62" s="5" t="s">
        <v>3017</v>
      </c>
      <c r="P62" s="8" t="s">
        <v>3018</v>
      </c>
      <c r="Q62" s="5"/>
      <c r="R62" s="5"/>
      <c r="S62" s="5"/>
      <c r="T62" s="5"/>
      <c r="U62" s="71">
        <v>165259.54999999999</v>
      </c>
      <c r="V62" s="71">
        <v>5311.04</v>
      </c>
      <c r="W62" s="71">
        <v>1160</v>
      </c>
      <c r="X62" s="71">
        <v>360</v>
      </c>
      <c r="Y62" s="71">
        <v>170570.59</v>
      </c>
      <c r="Z62" s="71">
        <v>27291.29</v>
      </c>
      <c r="AA62" s="71">
        <v>199381.88</v>
      </c>
      <c r="AB62" s="115" t="s">
        <v>164</v>
      </c>
      <c r="AC62" s="111" t="s">
        <v>3696</v>
      </c>
      <c r="AD62" s="67">
        <v>199381.88</v>
      </c>
      <c r="AE62" s="67">
        <f t="shared" si="0"/>
        <v>0</v>
      </c>
    </row>
    <row r="63" spans="1:31">
      <c r="A63" s="5">
        <v>57040</v>
      </c>
      <c r="B63" s="9" t="s">
        <v>3019</v>
      </c>
      <c r="C63" s="6">
        <v>42356</v>
      </c>
      <c r="D63" s="6">
        <v>42356</v>
      </c>
      <c r="E63" s="5" t="s">
        <v>30</v>
      </c>
      <c r="F63" s="6">
        <v>42348</v>
      </c>
      <c r="G63" s="5" t="s">
        <v>31</v>
      </c>
      <c r="H63" s="5">
        <v>57040</v>
      </c>
      <c r="I63" s="5" t="s">
        <v>2545</v>
      </c>
      <c r="J63" s="5" t="s">
        <v>131</v>
      </c>
      <c r="K63" s="5">
        <v>2016</v>
      </c>
      <c r="L63" s="7" t="s">
        <v>2983</v>
      </c>
      <c r="M63" s="5" t="s">
        <v>3020</v>
      </c>
      <c r="N63" s="5" t="s">
        <v>3021</v>
      </c>
      <c r="O63" s="5" t="s">
        <v>3022</v>
      </c>
      <c r="P63" s="8" t="s">
        <v>3023</v>
      </c>
      <c r="Q63" s="5"/>
      <c r="R63" s="5"/>
      <c r="S63" s="5"/>
      <c r="T63" s="5"/>
      <c r="U63" s="71">
        <v>165259.54999999999</v>
      </c>
      <c r="V63" s="71">
        <v>5311.04</v>
      </c>
      <c r="W63" s="71">
        <v>1160</v>
      </c>
      <c r="X63" s="71">
        <v>360</v>
      </c>
      <c r="Y63" s="71">
        <v>170570.59</v>
      </c>
      <c r="Z63" s="71">
        <v>27291.29</v>
      </c>
      <c r="AA63" s="71">
        <v>199381.88</v>
      </c>
      <c r="AB63" s="115" t="s">
        <v>164</v>
      </c>
      <c r="AC63" s="112" t="s">
        <v>3699</v>
      </c>
      <c r="AD63" s="67">
        <v>199381.88</v>
      </c>
      <c r="AE63" s="67">
        <f t="shared" si="0"/>
        <v>0</v>
      </c>
    </row>
    <row r="64" spans="1:31">
      <c r="A64" s="5">
        <v>57040</v>
      </c>
      <c r="B64" s="9" t="s">
        <v>3024</v>
      </c>
      <c r="C64" s="6">
        <v>42356</v>
      </c>
      <c r="D64" s="6">
        <v>42356</v>
      </c>
      <c r="E64" s="5" t="s">
        <v>30</v>
      </c>
      <c r="F64" s="6">
        <v>42348</v>
      </c>
      <c r="G64" s="5" t="s">
        <v>31</v>
      </c>
      <c r="H64" s="5">
        <v>57040</v>
      </c>
      <c r="I64" s="5" t="s">
        <v>2545</v>
      </c>
      <c r="J64" s="5" t="s">
        <v>131</v>
      </c>
      <c r="K64" s="5">
        <v>2016</v>
      </c>
      <c r="L64" s="7" t="s">
        <v>2983</v>
      </c>
      <c r="M64" s="5" t="s">
        <v>3025</v>
      </c>
      <c r="N64" s="5" t="s">
        <v>2553</v>
      </c>
      <c r="O64" s="5" t="s">
        <v>3026</v>
      </c>
      <c r="P64" s="8" t="s">
        <v>3027</v>
      </c>
      <c r="Q64" s="5"/>
      <c r="R64" s="5"/>
      <c r="S64" s="5"/>
      <c r="T64" s="5"/>
      <c r="U64" s="71">
        <v>165259.54999999999</v>
      </c>
      <c r="V64" s="71">
        <v>5311.04</v>
      </c>
      <c r="W64" s="71">
        <v>1160</v>
      </c>
      <c r="X64" s="71">
        <v>360</v>
      </c>
      <c r="Y64" s="71">
        <v>170570.59</v>
      </c>
      <c r="Z64" s="71">
        <v>27291.29</v>
      </c>
      <c r="AA64" s="71">
        <v>199381.88</v>
      </c>
      <c r="AB64" s="115" t="s">
        <v>164</v>
      </c>
      <c r="AC64" s="112" t="s">
        <v>3701</v>
      </c>
      <c r="AD64" s="67">
        <v>199381.88</v>
      </c>
      <c r="AE64" s="67">
        <f t="shared" si="0"/>
        <v>0</v>
      </c>
    </row>
    <row r="65" spans="1:31">
      <c r="A65" s="5">
        <v>57040</v>
      </c>
      <c r="B65" s="9" t="s">
        <v>3028</v>
      </c>
      <c r="C65" s="6">
        <v>42356</v>
      </c>
      <c r="D65" s="6">
        <v>42356</v>
      </c>
      <c r="E65" s="5" t="s">
        <v>30</v>
      </c>
      <c r="F65" s="6">
        <v>42348</v>
      </c>
      <c r="G65" s="5" t="s">
        <v>31</v>
      </c>
      <c r="H65" s="5">
        <v>57040</v>
      </c>
      <c r="I65" s="5" t="s">
        <v>2096</v>
      </c>
      <c r="J65" s="5" t="s">
        <v>60</v>
      </c>
      <c r="K65" s="5">
        <v>2016</v>
      </c>
      <c r="L65" s="7" t="s">
        <v>2978</v>
      </c>
      <c r="M65" s="5" t="s">
        <v>3029</v>
      </c>
      <c r="N65" s="5" t="s">
        <v>2099</v>
      </c>
      <c r="O65" s="5" t="s">
        <v>3030</v>
      </c>
      <c r="P65" s="8" t="s">
        <v>3031</v>
      </c>
      <c r="Q65" s="5"/>
      <c r="R65" s="5"/>
      <c r="S65" s="5"/>
      <c r="T65" s="5"/>
      <c r="U65" s="71">
        <v>188051.78</v>
      </c>
      <c r="V65" s="71">
        <v>5311.04</v>
      </c>
      <c r="W65" s="71">
        <v>2320</v>
      </c>
      <c r="X65" s="71">
        <v>360</v>
      </c>
      <c r="Y65" s="71">
        <v>193362.82</v>
      </c>
      <c r="Z65" s="71">
        <v>30938.05</v>
      </c>
      <c r="AA65" s="71">
        <v>226980.87</v>
      </c>
      <c r="AB65" s="115" t="s">
        <v>2101</v>
      </c>
      <c r="AC65" s="112" t="s">
        <v>3703</v>
      </c>
      <c r="AD65" s="67">
        <v>226982.87</v>
      </c>
      <c r="AE65" s="67">
        <f t="shared" si="0"/>
        <v>-2</v>
      </c>
    </row>
    <row r="66" spans="1:31">
      <c r="A66" s="5">
        <v>57040</v>
      </c>
      <c r="B66" s="9" t="s">
        <v>3032</v>
      </c>
      <c r="C66" s="6">
        <v>42356</v>
      </c>
      <c r="D66" s="6">
        <v>42356</v>
      </c>
      <c r="E66" s="5" t="s">
        <v>30</v>
      </c>
      <c r="F66" s="6">
        <v>42348</v>
      </c>
      <c r="G66" s="5" t="s">
        <v>31</v>
      </c>
      <c r="H66" s="5">
        <v>57040</v>
      </c>
      <c r="I66" s="5" t="s">
        <v>2069</v>
      </c>
      <c r="J66" s="5" t="s">
        <v>60</v>
      </c>
      <c r="K66" s="5">
        <v>2016</v>
      </c>
      <c r="L66" s="7" t="s">
        <v>2968</v>
      </c>
      <c r="M66" s="5" t="s">
        <v>3033</v>
      </c>
      <c r="N66" s="5" t="s">
        <v>2104</v>
      </c>
      <c r="O66" s="5" t="s">
        <v>3034</v>
      </c>
      <c r="P66" s="8" t="s">
        <v>3035</v>
      </c>
      <c r="Q66" s="5"/>
      <c r="R66" s="5"/>
      <c r="S66" s="5"/>
      <c r="T66" s="5"/>
      <c r="U66" s="71">
        <v>236194.68</v>
      </c>
      <c r="V66" s="71">
        <v>5311.04</v>
      </c>
      <c r="W66" s="71">
        <v>2320</v>
      </c>
      <c r="X66" s="71">
        <v>360</v>
      </c>
      <c r="Y66" s="71">
        <v>241505.72</v>
      </c>
      <c r="Z66" s="71">
        <v>38640.92</v>
      </c>
      <c r="AA66" s="71">
        <v>282826.64</v>
      </c>
      <c r="AB66" s="115" t="s">
        <v>66</v>
      </c>
      <c r="AC66" s="112" t="s">
        <v>3708</v>
      </c>
      <c r="AD66" s="67">
        <v>282828.23</v>
      </c>
      <c r="AE66" s="67">
        <f t="shared" si="0"/>
        <v>-1.5899999999674037</v>
      </c>
    </row>
    <row r="67" spans="1:31">
      <c r="A67" s="5">
        <v>57040</v>
      </c>
      <c r="B67" s="9" t="s">
        <v>3036</v>
      </c>
      <c r="C67" s="6">
        <v>42356</v>
      </c>
      <c r="D67" s="6">
        <v>42356</v>
      </c>
      <c r="E67" s="5" t="s">
        <v>30</v>
      </c>
      <c r="F67" s="6">
        <v>42348</v>
      </c>
      <c r="G67" s="5" t="s">
        <v>31</v>
      </c>
      <c r="H67" s="5">
        <v>57040</v>
      </c>
      <c r="I67" s="5" t="s">
        <v>2069</v>
      </c>
      <c r="J67" s="5" t="s">
        <v>60</v>
      </c>
      <c r="K67" s="5">
        <v>2016</v>
      </c>
      <c r="L67" s="7" t="s">
        <v>2968</v>
      </c>
      <c r="M67" s="5" t="s">
        <v>3037</v>
      </c>
      <c r="N67" s="5" t="s">
        <v>2072</v>
      </c>
      <c r="O67" s="5" t="s">
        <v>3038</v>
      </c>
      <c r="P67" s="8" t="s">
        <v>3039</v>
      </c>
      <c r="Q67" s="5"/>
      <c r="R67" s="5"/>
      <c r="S67" s="5"/>
      <c r="T67" s="5"/>
      <c r="U67" s="71">
        <v>236194.68</v>
      </c>
      <c r="V67" s="71">
        <v>5311.04</v>
      </c>
      <c r="W67" s="71">
        <v>2320</v>
      </c>
      <c r="X67" s="71">
        <v>360</v>
      </c>
      <c r="Y67" s="71">
        <v>241505.72</v>
      </c>
      <c r="Z67" s="71">
        <v>38640.92</v>
      </c>
      <c r="AA67" s="71">
        <v>282826.64</v>
      </c>
      <c r="AB67" s="115" t="s">
        <v>66</v>
      </c>
      <c r="AC67" s="112" t="s">
        <v>3712</v>
      </c>
      <c r="AD67" s="67">
        <v>282828.63</v>
      </c>
      <c r="AE67" s="67">
        <f t="shared" si="0"/>
        <v>-1.9899999999906868</v>
      </c>
    </row>
    <row r="68" spans="1:31">
      <c r="A68" s="5">
        <v>57040</v>
      </c>
      <c r="B68" s="9" t="s">
        <v>3040</v>
      </c>
      <c r="C68" s="6">
        <v>42356</v>
      </c>
      <c r="D68" s="6">
        <v>42356</v>
      </c>
      <c r="E68" s="5" t="s">
        <v>30</v>
      </c>
      <c r="F68" s="6">
        <v>42348</v>
      </c>
      <c r="G68" s="5" t="s">
        <v>31</v>
      </c>
      <c r="H68" s="5">
        <v>57040</v>
      </c>
      <c r="I68" s="5" t="s">
        <v>2479</v>
      </c>
      <c r="J68" s="5" t="s">
        <v>60</v>
      </c>
      <c r="K68" s="5">
        <v>2016</v>
      </c>
      <c r="L68" s="7" t="s">
        <v>2968</v>
      </c>
      <c r="M68" s="5" t="s">
        <v>3041</v>
      </c>
      <c r="N68" s="5" t="s">
        <v>2072</v>
      </c>
      <c r="O68" s="5" t="s">
        <v>3042</v>
      </c>
      <c r="P68" s="8" t="s">
        <v>3043</v>
      </c>
      <c r="Q68" s="5"/>
      <c r="R68" s="5"/>
      <c r="S68" s="5"/>
      <c r="T68" s="5"/>
      <c r="U68" s="71">
        <v>225685.01</v>
      </c>
      <c r="V68" s="71">
        <v>5311.04</v>
      </c>
      <c r="W68" s="71">
        <v>2320</v>
      </c>
      <c r="X68" s="71">
        <v>360</v>
      </c>
      <c r="Y68" s="71">
        <v>230996.05000000002</v>
      </c>
      <c r="Z68" s="71">
        <v>36959.370000000003</v>
      </c>
      <c r="AA68" s="71">
        <v>270635.42000000004</v>
      </c>
      <c r="AB68" s="115" t="s">
        <v>2483</v>
      </c>
      <c r="AC68" s="112" t="s">
        <v>3711</v>
      </c>
      <c r="AD68" s="67">
        <v>270637.42</v>
      </c>
      <c r="AE68" s="67">
        <f t="shared" si="0"/>
        <v>-1.9999999999417923</v>
      </c>
    </row>
    <row r="69" spans="1:31">
      <c r="A69" s="5">
        <v>57040</v>
      </c>
      <c r="B69" s="9" t="s">
        <v>3044</v>
      </c>
      <c r="C69" s="6">
        <v>42357</v>
      </c>
      <c r="D69" s="6">
        <v>42357</v>
      </c>
      <c r="E69" s="5" t="s">
        <v>30</v>
      </c>
      <c r="F69" s="6">
        <v>42334</v>
      </c>
      <c r="G69" s="5" t="s">
        <v>75</v>
      </c>
      <c r="H69" s="5">
        <v>57040</v>
      </c>
      <c r="I69" s="5" t="s">
        <v>2864</v>
      </c>
      <c r="J69" s="5" t="s">
        <v>232</v>
      </c>
      <c r="K69" s="5">
        <v>2016</v>
      </c>
      <c r="L69" s="7" t="s">
        <v>3045</v>
      </c>
      <c r="M69" s="5" t="s">
        <v>3046</v>
      </c>
      <c r="N69" s="5" t="s">
        <v>3047</v>
      </c>
      <c r="O69" s="5" t="s">
        <v>3048</v>
      </c>
      <c r="P69" s="8" t="s">
        <v>3049</v>
      </c>
      <c r="Q69" s="5"/>
      <c r="R69" s="5"/>
      <c r="S69" s="5"/>
      <c r="T69" s="5"/>
      <c r="U69" s="71">
        <v>298866.93</v>
      </c>
      <c r="V69" s="71">
        <v>3907.2</v>
      </c>
      <c r="W69" s="71">
        <v>2320</v>
      </c>
      <c r="X69" s="71">
        <v>360</v>
      </c>
      <c r="Y69" s="71">
        <v>302774.13</v>
      </c>
      <c r="Z69" s="71">
        <v>48443.86</v>
      </c>
      <c r="AA69" s="71">
        <v>353897.99</v>
      </c>
      <c r="AB69" s="115" t="s">
        <v>2869</v>
      </c>
      <c r="AC69" s="111" t="s">
        <v>3660</v>
      </c>
      <c r="AD69" s="67">
        <v>353897.99</v>
      </c>
      <c r="AE69" s="67">
        <f t="shared" si="0"/>
        <v>0</v>
      </c>
    </row>
    <row r="70" spans="1:31">
      <c r="A70" s="5">
        <v>57040</v>
      </c>
      <c r="B70" s="9" t="s">
        <v>3050</v>
      </c>
      <c r="C70" s="6">
        <v>42357</v>
      </c>
      <c r="D70" s="6">
        <v>42357</v>
      </c>
      <c r="E70" s="5" t="s">
        <v>30</v>
      </c>
      <c r="F70" s="6">
        <v>42338</v>
      </c>
      <c r="G70" s="5" t="s">
        <v>75</v>
      </c>
      <c r="H70" s="5">
        <v>57040</v>
      </c>
      <c r="I70" s="5" t="s">
        <v>2864</v>
      </c>
      <c r="J70" s="5" t="s">
        <v>232</v>
      </c>
      <c r="K70" s="5">
        <v>2016</v>
      </c>
      <c r="L70" s="7" t="s">
        <v>3051</v>
      </c>
      <c r="M70" s="5" t="s">
        <v>3052</v>
      </c>
      <c r="N70" s="5" t="s">
        <v>449</v>
      </c>
      <c r="O70" s="5" t="s">
        <v>3053</v>
      </c>
      <c r="P70" s="8" t="s">
        <v>3054</v>
      </c>
      <c r="Q70" s="5"/>
      <c r="R70" s="5"/>
      <c r="S70" s="5"/>
      <c r="T70" s="5"/>
      <c r="U70" s="71">
        <v>298866.93</v>
      </c>
      <c r="V70" s="71">
        <v>3907.2</v>
      </c>
      <c r="W70" s="71">
        <v>2320</v>
      </c>
      <c r="X70" s="71">
        <v>360</v>
      </c>
      <c r="Y70" s="71">
        <v>302774.13</v>
      </c>
      <c r="Z70" s="71">
        <v>48443.86</v>
      </c>
      <c r="AA70" s="71">
        <v>353897.99</v>
      </c>
      <c r="AB70" s="115" t="s">
        <v>2869</v>
      </c>
      <c r="AC70" s="111" t="s">
        <v>3657</v>
      </c>
      <c r="AD70" s="67">
        <v>353897.99</v>
      </c>
      <c r="AE70" s="67">
        <f t="shared" si="0"/>
        <v>0</v>
      </c>
    </row>
    <row r="71" spans="1:31">
      <c r="A71" s="5">
        <v>57040</v>
      </c>
      <c r="B71" s="9" t="s">
        <v>3055</v>
      </c>
      <c r="C71" s="6">
        <v>42357</v>
      </c>
      <c r="D71" s="6">
        <v>42357</v>
      </c>
      <c r="E71" s="5" t="s">
        <v>30</v>
      </c>
      <c r="F71" s="6">
        <v>42341</v>
      </c>
      <c r="G71" s="5" t="s">
        <v>176</v>
      </c>
      <c r="H71" s="5">
        <v>57040</v>
      </c>
      <c r="I71" s="5" t="s">
        <v>2492</v>
      </c>
      <c r="J71" s="5" t="s">
        <v>178</v>
      </c>
      <c r="K71" s="5">
        <v>2016</v>
      </c>
      <c r="L71" s="7" t="s">
        <v>3056</v>
      </c>
      <c r="M71" s="5" t="s">
        <v>3057</v>
      </c>
      <c r="N71" s="5" t="s">
        <v>2495</v>
      </c>
      <c r="O71" s="5" t="s">
        <v>3058</v>
      </c>
      <c r="P71" s="8" t="s">
        <v>3059</v>
      </c>
      <c r="Q71" s="5"/>
      <c r="R71" s="5"/>
      <c r="S71" s="5"/>
      <c r="T71" s="5"/>
      <c r="U71" s="71">
        <v>322718.06</v>
      </c>
      <c r="V71" s="71">
        <v>3907.2</v>
      </c>
      <c r="W71" s="71">
        <v>2900</v>
      </c>
      <c r="X71" s="71">
        <v>360</v>
      </c>
      <c r="Y71" s="71">
        <v>326625.26</v>
      </c>
      <c r="Z71" s="71">
        <v>52260.04</v>
      </c>
      <c r="AA71" s="71">
        <v>382145.3</v>
      </c>
      <c r="AB71" s="115" t="s">
        <v>184</v>
      </c>
      <c r="AC71" s="111" t="s">
        <v>3667</v>
      </c>
      <c r="AD71" s="67">
        <v>382147.3</v>
      </c>
      <c r="AE71" s="67">
        <f t="shared" si="0"/>
        <v>-2</v>
      </c>
    </row>
    <row r="72" spans="1:31">
      <c r="A72" s="5">
        <v>57040</v>
      </c>
      <c r="B72" s="9" t="s">
        <v>3060</v>
      </c>
      <c r="C72" s="6">
        <v>42361</v>
      </c>
      <c r="D72" s="6">
        <v>42361</v>
      </c>
      <c r="E72" s="5" t="s">
        <v>30</v>
      </c>
      <c r="F72" s="6">
        <v>42321</v>
      </c>
      <c r="G72" s="5" t="s">
        <v>75</v>
      </c>
      <c r="H72" s="5">
        <v>57040</v>
      </c>
      <c r="I72" s="5" t="s">
        <v>3061</v>
      </c>
      <c r="J72" s="5" t="s">
        <v>232</v>
      </c>
      <c r="K72" s="5">
        <v>2016</v>
      </c>
      <c r="L72" s="7" t="s">
        <v>3062</v>
      </c>
      <c r="M72" s="5" t="s">
        <v>3063</v>
      </c>
      <c r="N72" s="5" t="s">
        <v>1804</v>
      </c>
      <c r="O72" s="5" t="s">
        <v>3064</v>
      </c>
      <c r="P72" s="8" t="s">
        <v>3065</v>
      </c>
      <c r="Q72" s="5"/>
      <c r="R72" s="5"/>
      <c r="S72" s="5"/>
      <c r="T72" s="5"/>
      <c r="U72" s="71">
        <v>276527.46999999997</v>
      </c>
      <c r="V72" s="71">
        <v>3907.2</v>
      </c>
      <c r="W72" s="71">
        <v>2320</v>
      </c>
      <c r="X72" s="71">
        <v>360</v>
      </c>
      <c r="Y72" s="71">
        <v>280434.67</v>
      </c>
      <c r="Z72" s="71">
        <v>44869.55</v>
      </c>
      <c r="AA72" s="71">
        <v>327984.21999999997</v>
      </c>
      <c r="AB72" s="115" t="s">
        <v>3066</v>
      </c>
      <c r="AC72" s="111" t="s">
        <v>3655</v>
      </c>
      <c r="AD72" s="67">
        <v>327984.21999999997</v>
      </c>
      <c r="AE72" s="67">
        <f t="shared" si="0"/>
        <v>0</v>
      </c>
    </row>
    <row r="73" spans="1:31" ht="12">
      <c r="A73" s="5">
        <v>57040</v>
      </c>
      <c r="B73" s="98" t="s">
        <v>3067</v>
      </c>
      <c r="C73" s="6">
        <v>42361</v>
      </c>
      <c r="D73" s="6">
        <v>42361</v>
      </c>
      <c r="E73" s="5" t="s">
        <v>30</v>
      </c>
      <c r="F73" s="6">
        <v>42325</v>
      </c>
      <c r="G73" s="5" t="s">
        <v>75</v>
      </c>
      <c r="H73" s="5">
        <v>57040</v>
      </c>
      <c r="I73" s="5" t="s">
        <v>3061</v>
      </c>
      <c r="J73" s="5" t="s">
        <v>232</v>
      </c>
      <c r="K73" s="5">
        <v>2016</v>
      </c>
      <c r="L73" s="7" t="s">
        <v>3068</v>
      </c>
      <c r="M73" s="5" t="s">
        <v>3069</v>
      </c>
      <c r="N73" s="5" t="s">
        <v>3070</v>
      </c>
      <c r="O73" s="5" t="s">
        <v>3071</v>
      </c>
      <c r="P73" s="8" t="s">
        <v>3072</v>
      </c>
      <c r="Q73" s="5"/>
      <c r="R73" s="5"/>
      <c r="S73" s="5"/>
      <c r="T73" s="5"/>
      <c r="U73" s="71">
        <v>276527.46999999997</v>
      </c>
      <c r="V73" s="71">
        <v>3907.2</v>
      </c>
      <c r="W73" s="71">
        <v>2320</v>
      </c>
      <c r="X73" s="71">
        <v>360</v>
      </c>
      <c r="Y73" s="71">
        <v>280434.67</v>
      </c>
      <c r="Z73" s="71">
        <v>44869.55</v>
      </c>
      <c r="AA73" s="71">
        <v>327984.21999999997</v>
      </c>
      <c r="AB73" s="115" t="s">
        <v>3066</v>
      </c>
      <c r="AC73" s="111" t="s">
        <v>3652</v>
      </c>
      <c r="AD73" s="89">
        <v>327984.21999999997</v>
      </c>
      <c r="AE73" s="67">
        <f t="shared" si="0"/>
        <v>0</v>
      </c>
    </row>
    <row r="74" spans="1:31">
      <c r="A74" s="5">
        <v>57040</v>
      </c>
      <c r="B74" s="9" t="s">
        <v>3073</v>
      </c>
      <c r="C74" s="6">
        <v>42361</v>
      </c>
      <c r="D74" s="6">
        <v>42361</v>
      </c>
      <c r="E74" s="5" t="s">
        <v>30</v>
      </c>
      <c r="F74" s="6">
        <v>42325</v>
      </c>
      <c r="G74" s="5" t="s">
        <v>75</v>
      </c>
      <c r="H74" s="5">
        <v>57040</v>
      </c>
      <c r="I74" s="5" t="s">
        <v>3061</v>
      </c>
      <c r="J74" s="5" t="s">
        <v>232</v>
      </c>
      <c r="K74" s="5">
        <v>2016</v>
      </c>
      <c r="L74" s="7" t="s">
        <v>3074</v>
      </c>
      <c r="M74" s="5" t="s">
        <v>3075</v>
      </c>
      <c r="N74" s="5" t="s">
        <v>3070</v>
      </c>
      <c r="O74" s="5" t="s">
        <v>3076</v>
      </c>
      <c r="P74" s="8" t="s">
        <v>3077</v>
      </c>
      <c r="Q74" s="5"/>
      <c r="R74" s="5"/>
      <c r="S74" s="5"/>
      <c r="T74" s="5"/>
      <c r="U74" s="71">
        <v>276527.46999999997</v>
      </c>
      <c r="V74" s="71">
        <v>3907.2</v>
      </c>
      <c r="W74" s="71">
        <v>2320</v>
      </c>
      <c r="X74" s="71">
        <v>360</v>
      </c>
      <c r="Y74" s="71">
        <v>280434.67</v>
      </c>
      <c r="Z74" s="71">
        <v>44869.55</v>
      </c>
      <c r="AA74" s="71">
        <v>327984.21999999997</v>
      </c>
      <c r="AB74" s="115" t="s">
        <v>3066</v>
      </c>
      <c r="AC74" s="111" t="s">
        <v>3654</v>
      </c>
      <c r="AD74" s="67">
        <v>327984.21999999997</v>
      </c>
      <c r="AE74" s="67">
        <f t="shared" si="0"/>
        <v>0</v>
      </c>
    </row>
    <row r="75" spans="1:31">
      <c r="A75" s="5">
        <v>57040</v>
      </c>
      <c r="B75" s="9" t="s">
        <v>3078</v>
      </c>
      <c r="C75" s="6">
        <v>42361</v>
      </c>
      <c r="D75" s="6">
        <v>42361</v>
      </c>
      <c r="E75" s="5" t="s">
        <v>30</v>
      </c>
      <c r="F75" s="6">
        <v>42327</v>
      </c>
      <c r="G75" s="5" t="s">
        <v>75</v>
      </c>
      <c r="H75" s="5">
        <v>57040</v>
      </c>
      <c r="I75" s="5" t="s">
        <v>3061</v>
      </c>
      <c r="J75" s="5" t="s">
        <v>232</v>
      </c>
      <c r="K75" s="5">
        <v>2016</v>
      </c>
      <c r="L75" s="7" t="s">
        <v>3079</v>
      </c>
      <c r="M75" s="5" t="s">
        <v>3080</v>
      </c>
      <c r="N75" s="5" t="s">
        <v>3081</v>
      </c>
      <c r="O75" s="5" t="s">
        <v>3082</v>
      </c>
      <c r="P75" s="8" t="s">
        <v>3083</v>
      </c>
      <c r="Q75" s="5"/>
      <c r="R75" s="5"/>
      <c r="S75" s="5"/>
      <c r="T75" s="5"/>
      <c r="U75" s="71">
        <v>276527.46999999997</v>
      </c>
      <c r="V75" s="71">
        <v>3907.2</v>
      </c>
      <c r="W75" s="71">
        <v>2320</v>
      </c>
      <c r="X75" s="71">
        <v>360</v>
      </c>
      <c r="Y75" s="71">
        <v>280434.67</v>
      </c>
      <c r="Z75" s="71">
        <v>44869.55</v>
      </c>
      <c r="AA75" s="71">
        <v>327984.21999999997</v>
      </c>
      <c r="AB75" s="115" t="s">
        <v>3066</v>
      </c>
      <c r="AC75" s="111" t="s">
        <v>3658</v>
      </c>
      <c r="AD75" s="67">
        <v>327984.21999999997</v>
      </c>
      <c r="AE75" s="67">
        <f t="shared" ref="AE75:AE87" si="1">+AA75-AD75</f>
        <v>0</v>
      </c>
    </row>
    <row r="76" spans="1:31" ht="12">
      <c r="A76" s="5">
        <v>57040</v>
      </c>
      <c r="B76" s="98" t="s">
        <v>3084</v>
      </c>
      <c r="C76" s="6">
        <v>42361</v>
      </c>
      <c r="D76" s="6">
        <v>42361</v>
      </c>
      <c r="E76" s="5" t="s">
        <v>30</v>
      </c>
      <c r="F76" s="6">
        <v>42331</v>
      </c>
      <c r="G76" s="5" t="s">
        <v>75</v>
      </c>
      <c r="H76" s="5">
        <v>57040</v>
      </c>
      <c r="I76" s="5" t="s">
        <v>2844</v>
      </c>
      <c r="J76" s="5" t="s">
        <v>232</v>
      </c>
      <c r="K76" s="5">
        <v>2016</v>
      </c>
      <c r="L76" s="7" t="s">
        <v>3085</v>
      </c>
      <c r="M76" s="5" t="s">
        <v>3086</v>
      </c>
      <c r="N76" s="5" t="s">
        <v>3087</v>
      </c>
      <c r="O76" s="5" t="s">
        <v>3088</v>
      </c>
      <c r="P76" s="8" t="s">
        <v>3089</v>
      </c>
      <c r="Q76" s="5"/>
      <c r="R76" s="5"/>
      <c r="S76" s="5"/>
      <c r="T76" s="5"/>
      <c r="U76" s="71">
        <v>327106.06</v>
      </c>
      <c r="V76" s="71">
        <v>3907.2</v>
      </c>
      <c r="W76" s="71">
        <v>2320</v>
      </c>
      <c r="X76" s="71">
        <v>360</v>
      </c>
      <c r="Y76" s="71">
        <v>331013.26</v>
      </c>
      <c r="Z76" s="71">
        <v>52962.12</v>
      </c>
      <c r="AA76" s="71">
        <v>386655.38</v>
      </c>
      <c r="AB76" s="115" t="s">
        <v>2850</v>
      </c>
      <c r="AC76" s="111" t="s">
        <v>3651</v>
      </c>
      <c r="AD76" s="99">
        <v>327984.21999999997</v>
      </c>
      <c r="AE76" s="85">
        <f t="shared" si="1"/>
        <v>58671.160000000033</v>
      </c>
    </row>
    <row r="77" spans="1:31">
      <c r="A77" s="5">
        <v>57040</v>
      </c>
      <c r="B77" s="9" t="s">
        <v>3090</v>
      </c>
      <c r="C77" s="6">
        <v>42366</v>
      </c>
      <c r="D77" s="6">
        <v>42366</v>
      </c>
      <c r="E77" s="5" t="s">
        <v>30</v>
      </c>
      <c r="F77" s="5" t="s">
        <v>2381</v>
      </c>
      <c r="G77" s="5" t="s">
        <v>2382</v>
      </c>
      <c r="H77" s="5">
        <v>57040</v>
      </c>
      <c r="I77" s="5" t="s">
        <v>2383</v>
      </c>
      <c r="J77" s="5" t="s">
        <v>110</v>
      </c>
      <c r="K77" s="5">
        <v>2016</v>
      </c>
      <c r="L77" s="7" t="s">
        <v>2384</v>
      </c>
      <c r="M77" s="5" t="s">
        <v>3091</v>
      </c>
      <c r="N77" s="5" t="s">
        <v>2386</v>
      </c>
      <c r="O77" s="5" t="s">
        <v>3092</v>
      </c>
      <c r="P77" s="8"/>
      <c r="Q77" s="5"/>
      <c r="R77" s="5"/>
      <c r="S77" s="5"/>
      <c r="T77" s="5"/>
      <c r="U77" s="71">
        <v>164806.96</v>
      </c>
      <c r="V77" s="71">
        <v>4348.38</v>
      </c>
      <c r="W77" s="71">
        <v>1160</v>
      </c>
      <c r="X77" s="71">
        <v>360</v>
      </c>
      <c r="Y77" s="71">
        <v>169155.34</v>
      </c>
      <c r="Z77" s="71">
        <v>27064.85</v>
      </c>
      <c r="AA77" s="71">
        <v>197740.19</v>
      </c>
      <c r="AB77" s="115" t="s">
        <v>2394</v>
      </c>
      <c r="AC77" s="111" t="s">
        <v>3666</v>
      </c>
      <c r="AD77" s="67">
        <v>197740.19</v>
      </c>
      <c r="AE77" s="67">
        <f t="shared" si="1"/>
        <v>0</v>
      </c>
    </row>
    <row r="78" spans="1:31">
      <c r="A78" s="5">
        <v>57040</v>
      </c>
      <c r="B78" s="9" t="s">
        <v>3093</v>
      </c>
      <c r="C78" s="6">
        <v>42366</v>
      </c>
      <c r="D78" s="6">
        <v>42366</v>
      </c>
      <c r="E78" s="5" t="s">
        <v>30</v>
      </c>
      <c r="F78" s="5" t="s">
        <v>2381</v>
      </c>
      <c r="G78" s="5" t="s">
        <v>2382</v>
      </c>
      <c r="H78" s="5">
        <v>57040</v>
      </c>
      <c r="I78" s="5" t="s">
        <v>2390</v>
      </c>
      <c r="J78" s="5" t="s">
        <v>110</v>
      </c>
      <c r="K78" s="5">
        <v>2016</v>
      </c>
      <c r="L78" s="7" t="s">
        <v>2384</v>
      </c>
      <c r="M78" s="5" t="s">
        <v>3094</v>
      </c>
      <c r="N78" s="5" t="s">
        <v>2575</v>
      </c>
      <c r="O78" s="5" t="s">
        <v>3095</v>
      </c>
      <c r="P78" s="8"/>
      <c r="Q78" s="5"/>
      <c r="R78" s="5"/>
      <c r="S78" s="5"/>
      <c r="T78" s="5"/>
      <c r="U78" s="71">
        <v>180867.3</v>
      </c>
      <c r="V78" s="71">
        <v>4348.38</v>
      </c>
      <c r="W78" s="71">
        <v>1160</v>
      </c>
      <c r="X78" s="71">
        <v>360</v>
      </c>
      <c r="Y78" s="71">
        <v>185215.68</v>
      </c>
      <c r="Z78" s="71">
        <v>29634.51</v>
      </c>
      <c r="AA78" s="71">
        <v>216370.19</v>
      </c>
      <c r="AB78" s="115" t="s">
        <v>2388</v>
      </c>
      <c r="AC78" s="111" t="s">
        <v>3760</v>
      </c>
      <c r="AD78" s="67">
        <v>216370.19</v>
      </c>
      <c r="AE78" s="67">
        <f t="shared" si="1"/>
        <v>0</v>
      </c>
    </row>
    <row r="79" spans="1:31">
      <c r="A79" s="5">
        <v>57040</v>
      </c>
      <c r="B79" s="9" t="s">
        <v>3096</v>
      </c>
      <c r="C79" s="6">
        <v>42366</v>
      </c>
      <c r="D79" s="6">
        <v>42366</v>
      </c>
      <c r="E79" s="5" t="s">
        <v>30</v>
      </c>
      <c r="F79" s="5" t="s">
        <v>2381</v>
      </c>
      <c r="G79" s="5" t="s">
        <v>2382</v>
      </c>
      <c r="H79" s="5">
        <v>57040</v>
      </c>
      <c r="I79" s="5" t="s">
        <v>2390</v>
      </c>
      <c r="J79" s="5" t="s">
        <v>110</v>
      </c>
      <c r="K79" s="5">
        <v>2016</v>
      </c>
      <c r="L79" s="7" t="s">
        <v>2384</v>
      </c>
      <c r="M79" s="5" t="s">
        <v>3097</v>
      </c>
      <c r="N79" s="5" t="s">
        <v>2392</v>
      </c>
      <c r="O79" s="5" t="s">
        <v>3098</v>
      </c>
      <c r="P79" s="8"/>
      <c r="Q79" s="5"/>
      <c r="R79" s="5"/>
      <c r="S79" s="5"/>
      <c r="T79" s="5"/>
      <c r="U79" s="71">
        <v>180867.3</v>
      </c>
      <c r="V79" s="71">
        <v>4348.38</v>
      </c>
      <c r="W79" s="71">
        <v>1160</v>
      </c>
      <c r="X79" s="71">
        <v>360</v>
      </c>
      <c r="Y79" s="71">
        <v>185215.68</v>
      </c>
      <c r="Z79" s="71">
        <v>29634.51</v>
      </c>
      <c r="AA79" s="71">
        <v>216370.19</v>
      </c>
      <c r="AB79" s="115" t="s">
        <v>2388</v>
      </c>
      <c r="AC79" s="111" t="s">
        <v>3761</v>
      </c>
      <c r="AD79" s="67">
        <v>216370.19</v>
      </c>
      <c r="AE79" s="67">
        <f t="shared" si="1"/>
        <v>0</v>
      </c>
    </row>
    <row r="80" spans="1:31">
      <c r="A80" s="5">
        <v>57040</v>
      </c>
      <c r="B80" s="9" t="s">
        <v>3099</v>
      </c>
      <c r="C80" s="6">
        <v>42366</v>
      </c>
      <c r="D80" s="6">
        <v>42366</v>
      </c>
      <c r="E80" s="5" t="s">
        <v>30</v>
      </c>
      <c r="F80" s="5" t="s">
        <v>2381</v>
      </c>
      <c r="G80" s="5" t="s">
        <v>2382</v>
      </c>
      <c r="H80" s="5">
        <v>57040</v>
      </c>
      <c r="I80" s="5" t="s">
        <v>2390</v>
      </c>
      <c r="J80" s="5" t="s">
        <v>110</v>
      </c>
      <c r="K80" s="5">
        <v>2016</v>
      </c>
      <c r="L80" s="7" t="s">
        <v>2384</v>
      </c>
      <c r="M80" s="5" t="s">
        <v>3100</v>
      </c>
      <c r="N80" s="5" t="s">
        <v>3101</v>
      </c>
      <c r="O80" s="5" t="s">
        <v>3102</v>
      </c>
      <c r="P80" s="8"/>
      <c r="Q80" s="5"/>
      <c r="R80" s="5"/>
      <c r="S80" s="5"/>
      <c r="T80" s="5"/>
      <c r="U80" s="71">
        <v>180867.3</v>
      </c>
      <c r="V80" s="71">
        <v>4348.38</v>
      </c>
      <c r="W80" s="71">
        <v>1160</v>
      </c>
      <c r="X80" s="71">
        <v>360</v>
      </c>
      <c r="Y80" s="71">
        <v>185215.68</v>
      </c>
      <c r="Z80" s="71">
        <v>29634.51</v>
      </c>
      <c r="AA80" s="71">
        <v>216370.19</v>
      </c>
      <c r="AB80" s="115" t="s">
        <v>2388</v>
      </c>
      <c r="AC80" s="111" t="s">
        <v>3762</v>
      </c>
      <c r="AD80" s="67">
        <v>216370.19</v>
      </c>
      <c r="AE80" s="67">
        <f t="shared" si="1"/>
        <v>0</v>
      </c>
    </row>
    <row r="81" spans="1:31">
      <c r="A81" s="5">
        <v>57040</v>
      </c>
      <c r="B81" s="9" t="s">
        <v>3103</v>
      </c>
      <c r="C81" s="6">
        <v>42366</v>
      </c>
      <c r="D81" s="6">
        <v>42366</v>
      </c>
      <c r="E81" s="5" t="s">
        <v>30</v>
      </c>
      <c r="F81" s="5" t="s">
        <v>2381</v>
      </c>
      <c r="G81" s="5" t="s">
        <v>2382</v>
      </c>
      <c r="H81" s="5">
        <v>57040</v>
      </c>
      <c r="I81" s="5" t="s">
        <v>2390</v>
      </c>
      <c r="J81" s="5" t="s">
        <v>110</v>
      </c>
      <c r="K81" s="5">
        <v>2016</v>
      </c>
      <c r="L81" s="7" t="s">
        <v>2384</v>
      </c>
      <c r="M81" s="5" t="s">
        <v>3104</v>
      </c>
      <c r="N81" s="5" t="s">
        <v>2672</v>
      </c>
      <c r="O81" s="5" t="s">
        <v>3105</v>
      </c>
      <c r="P81" s="8"/>
      <c r="Q81" s="5"/>
      <c r="R81" s="5"/>
      <c r="S81" s="5"/>
      <c r="T81" s="5"/>
      <c r="U81" s="71">
        <v>180867.3</v>
      </c>
      <c r="V81" s="71">
        <v>4348.38</v>
      </c>
      <c r="W81" s="71">
        <v>1160</v>
      </c>
      <c r="X81" s="71">
        <v>360</v>
      </c>
      <c r="Y81" s="71">
        <v>185215.68</v>
      </c>
      <c r="Z81" s="71">
        <v>29634.51</v>
      </c>
      <c r="AA81" s="71">
        <v>216370.19</v>
      </c>
      <c r="AB81" s="115" t="s">
        <v>2388</v>
      </c>
      <c r="AC81" s="111" t="s">
        <v>3662</v>
      </c>
      <c r="AD81" s="67">
        <v>216370.21</v>
      </c>
      <c r="AE81" s="67">
        <f t="shared" si="1"/>
        <v>-1.9999999989522621E-2</v>
      </c>
    </row>
    <row r="82" spans="1:31">
      <c r="A82" s="5">
        <v>57040</v>
      </c>
      <c r="B82" s="9" t="s">
        <v>3106</v>
      </c>
      <c r="C82" s="6">
        <v>42367</v>
      </c>
      <c r="D82" s="6">
        <v>42367</v>
      </c>
      <c r="E82" s="5" t="s">
        <v>30</v>
      </c>
      <c r="F82" s="6">
        <v>42347</v>
      </c>
      <c r="G82" s="5" t="s">
        <v>75</v>
      </c>
      <c r="H82" s="5">
        <v>57040</v>
      </c>
      <c r="I82" s="5" t="s">
        <v>3107</v>
      </c>
      <c r="J82" s="5" t="s">
        <v>219</v>
      </c>
      <c r="K82" s="5">
        <v>2016</v>
      </c>
      <c r="L82" s="7" t="s">
        <v>3108</v>
      </c>
      <c r="M82" s="5" t="s">
        <v>3109</v>
      </c>
      <c r="N82" s="5" t="s">
        <v>228</v>
      </c>
      <c r="O82" s="5" t="s">
        <v>3110</v>
      </c>
      <c r="P82" s="8"/>
      <c r="Q82" s="5"/>
      <c r="R82" s="5"/>
      <c r="S82" s="5"/>
      <c r="T82" s="5"/>
      <c r="U82" s="71">
        <v>189980.11</v>
      </c>
      <c r="V82" s="71">
        <v>3907.2</v>
      </c>
      <c r="W82" s="71">
        <v>1160</v>
      </c>
      <c r="X82" s="71">
        <v>360</v>
      </c>
      <c r="Y82" s="71">
        <v>193887.31</v>
      </c>
      <c r="Z82" s="71">
        <v>31021.97</v>
      </c>
      <c r="AA82" s="71">
        <v>226429.28</v>
      </c>
      <c r="AB82" s="115" t="s">
        <v>3111</v>
      </c>
      <c r="AC82" s="111" t="s">
        <v>3677</v>
      </c>
      <c r="AD82" s="67">
        <v>226429.28</v>
      </c>
      <c r="AE82" s="67">
        <f t="shared" si="1"/>
        <v>0</v>
      </c>
    </row>
    <row r="83" spans="1:31">
      <c r="A83" s="5">
        <v>57040</v>
      </c>
      <c r="B83" s="9" t="s">
        <v>3112</v>
      </c>
      <c r="C83" s="6">
        <v>42367</v>
      </c>
      <c r="D83" s="6">
        <v>42367</v>
      </c>
      <c r="E83" s="5" t="s">
        <v>30</v>
      </c>
      <c r="F83" s="6">
        <v>42348</v>
      </c>
      <c r="G83" s="5" t="s">
        <v>75</v>
      </c>
      <c r="H83" s="5">
        <v>57040</v>
      </c>
      <c r="I83" s="5" t="s">
        <v>3107</v>
      </c>
      <c r="J83" s="5" t="s">
        <v>219</v>
      </c>
      <c r="K83" s="5">
        <v>2016</v>
      </c>
      <c r="L83" s="7" t="s">
        <v>3113</v>
      </c>
      <c r="M83" s="5" t="s">
        <v>3114</v>
      </c>
      <c r="N83" s="5" t="s">
        <v>228</v>
      </c>
      <c r="O83" s="5" t="s">
        <v>3115</v>
      </c>
      <c r="P83" s="8"/>
      <c r="Q83" s="5"/>
      <c r="R83" s="5"/>
      <c r="S83" s="5"/>
      <c r="T83" s="5"/>
      <c r="U83" s="71">
        <v>189980.11</v>
      </c>
      <c r="V83" s="71">
        <v>3907.2</v>
      </c>
      <c r="W83" s="71">
        <v>1160</v>
      </c>
      <c r="X83" s="71">
        <v>360</v>
      </c>
      <c r="Y83" s="71">
        <v>193887.31</v>
      </c>
      <c r="Z83" s="71">
        <v>31021.97</v>
      </c>
      <c r="AA83" s="71">
        <v>226429.28</v>
      </c>
      <c r="AB83" s="115" t="s">
        <v>3111</v>
      </c>
      <c r="AC83" s="111" t="s">
        <v>3675</v>
      </c>
      <c r="AD83" s="67">
        <v>226429.28</v>
      </c>
      <c r="AE83" s="67">
        <f t="shared" si="1"/>
        <v>0</v>
      </c>
    </row>
    <row r="84" spans="1:31">
      <c r="A84" s="5">
        <v>57040</v>
      </c>
      <c r="B84" s="9" t="s">
        <v>3116</v>
      </c>
      <c r="C84" s="6">
        <v>42367</v>
      </c>
      <c r="D84" s="6">
        <v>42367</v>
      </c>
      <c r="E84" s="5" t="s">
        <v>30</v>
      </c>
      <c r="F84" s="6">
        <v>42339</v>
      </c>
      <c r="G84" s="5" t="s">
        <v>75</v>
      </c>
      <c r="H84" s="5">
        <v>57040</v>
      </c>
      <c r="I84" s="5" t="s">
        <v>3061</v>
      </c>
      <c r="J84" s="5" t="s">
        <v>232</v>
      </c>
      <c r="K84" s="5">
        <v>2016</v>
      </c>
      <c r="L84" s="7" t="s">
        <v>3117</v>
      </c>
      <c r="M84" s="5" t="s">
        <v>3118</v>
      </c>
      <c r="N84" s="5" t="s">
        <v>3119</v>
      </c>
      <c r="O84" s="5" t="s">
        <v>3120</v>
      </c>
      <c r="P84" s="8"/>
      <c r="Q84" s="5"/>
      <c r="R84" s="5"/>
      <c r="S84" s="5"/>
      <c r="T84" s="5"/>
      <c r="U84" s="71">
        <v>276527.46999999997</v>
      </c>
      <c r="V84" s="71">
        <v>3907.2</v>
      </c>
      <c r="W84" s="71">
        <v>2320</v>
      </c>
      <c r="X84" s="71">
        <v>360</v>
      </c>
      <c r="Y84" s="71">
        <v>280434.67</v>
      </c>
      <c r="Z84" s="71">
        <v>44869.55</v>
      </c>
      <c r="AA84" s="71">
        <v>327984.21999999997</v>
      </c>
      <c r="AB84" s="115" t="s">
        <v>3066</v>
      </c>
      <c r="AC84" s="111" t="s">
        <v>3656</v>
      </c>
      <c r="AD84" s="67">
        <v>327984.21999999997</v>
      </c>
      <c r="AE84" s="67">
        <f t="shared" si="1"/>
        <v>0</v>
      </c>
    </row>
    <row r="85" spans="1:31">
      <c r="A85" s="5">
        <v>57040</v>
      </c>
      <c r="B85" s="9" t="s">
        <v>3121</v>
      </c>
      <c r="C85" s="6">
        <v>42367</v>
      </c>
      <c r="D85" s="6">
        <v>42367</v>
      </c>
      <c r="E85" s="5" t="s">
        <v>30</v>
      </c>
      <c r="F85" s="6">
        <v>42333</v>
      </c>
      <c r="G85" s="5" t="s">
        <v>75</v>
      </c>
      <c r="H85" s="5">
        <v>57040</v>
      </c>
      <c r="I85" s="5" t="s">
        <v>2871</v>
      </c>
      <c r="J85" s="5" t="s">
        <v>232</v>
      </c>
      <c r="K85" s="5">
        <v>2016</v>
      </c>
      <c r="L85" s="7" t="s">
        <v>3122</v>
      </c>
      <c r="M85" s="5" t="s">
        <v>3123</v>
      </c>
      <c r="N85" s="5" t="s">
        <v>506</v>
      </c>
      <c r="O85" s="5" t="s">
        <v>3124</v>
      </c>
      <c r="P85" s="8"/>
      <c r="Q85" s="5"/>
      <c r="R85" s="5"/>
      <c r="S85" s="5"/>
      <c r="T85" s="5"/>
      <c r="U85" s="71">
        <v>392410.27</v>
      </c>
      <c r="V85" s="71">
        <v>3907.2</v>
      </c>
      <c r="W85" s="71">
        <v>2900</v>
      </c>
      <c r="X85" s="71">
        <v>360</v>
      </c>
      <c r="Y85" s="71">
        <v>396317.47000000003</v>
      </c>
      <c r="Z85" s="71">
        <v>63410.8</v>
      </c>
      <c r="AA85" s="71">
        <v>462988.27</v>
      </c>
      <c r="AB85" s="115" t="s">
        <v>100</v>
      </c>
      <c r="AC85" s="111" t="s">
        <v>3671</v>
      </c>
      <c r="AD85" s="67">
        <v>462988.27</v>
      </c>
      <c r="AE85" s="67">
        <f t="shared" si="1"/>
        <v>0</v>
      </c>
    </row>
    <row r="86" spans="1:31">
      <c r="A86" s="9">
        <v>57040</v>
      </c>
      <c r="B86" s="9" t="s">
        <v>3125</v>
      </c>
      <c r="C86" s="44">
        <v>42369</v>
      </c>
      <c r="D86" s="45">
        <v>42369</v>
      </c>
      <c r="E86" s="46" t="s">
        <v>30</v>
      </c>
      <c r="F86" s="44">
        <v>42348</v>
      </c>
      <c r="G86" s="9" t="s">
        <v>31</v>
      </c>
      <c r="H86" s="9">
        <v>57040</v>
      </c>
      <c r="I86" s="47" t="s">
        <v>2529</v>
      </c>
      <c r="J86" s="9" t="s">
        <v>131</v>
      </c>
      <c r="K86" s="9">
        <v>2016</v>
      </c>
      <c r="L86" s="9" t="s">
        <v>2983</v>
      </c>
      <c r="M86" s="9" t="s">
        <v>3126</v>
      </c>
      <c r="N86" s="9" t="s">
        <v>2553</v>
      </c>
      <c r="O86" s="9" t="s">
        <v>3127</v>
      </c>
      <c r="P86" s="8"/>
      <c r="Q86" s="5"/>
      <c r="R86" s="5"/>
      <c r="S86" s="5"/>
      <c r="T86" s="5"/>
      <c r="U86" s="71">
        <v>159906.1</v>
      </c>
      <c r="V86" s="71">
        <v>5311.04</v>
      </c>
      <c r="W86" s="71">
        <v>1160</v>
      </c>
      <c r="X86" s="71">
        <v>360</v>
      </c>
      <c r="Y86" s="71">
        <v>165217.14000000001</v>
      </c>
      <c r="Z86" s="71">
        <v>26434.74</v>
      </c>
      <c r="AA86" s="71">
        <v>193171.88</v>
      </c>
      <c r="AB86" s="114" t="s">
        <v>137</v>
      </c>
      <c r="AC86" s="111" t="s">
        <v>3693</v>
      </c>
      <c r="AD86" s="67">
        <v>193171.88</v>
      </c>
      <c r="AE86" s="67">
        <f t="shared" si="1"/>
        <v>0</v>
      </c>
    </row>
    <row r="87" spans="1:31">
      <c r="A87" s="9">
        <v>57040</v>
      </c>
      <c r="B87" s="9" t="s">
        <v>3128</v>
      </c>
      <c r="C87" s="44">
        <v>42369</v>
      </c>
      <c r="D87" s="45">
        <v>42369</v>
      </c>
      <c r="E87" s="46" t="s">
        <v>30</v>
      </c>
      <c r="F87" s="44">
        <v>42348</v>
      </c>
      <c r="G87" s="9" t="s">
        <v>31</v>
      </c>
      <c r="H87" s="9">
        <v>57040</v>
      </c>
      <c r="I87" s="47" t="s">
        <v>2529</v>
      </c>
      <c r="J87" s="9" t="s">
        <v>131</v>
      </c>
      <c r="K87" s="9">
        <v>2016</v>
      </c>
      <c r="L87" s="9" t="s">
        <v>2983</v>
      </c>
      <c r="M87" s="9" t="s">
        <v>3129</v>
      </c>
      <c r="N87" s="9" t="s">
        <v>3021</v>
      </c>
      <c r="O87" s="9" t="s">
        <v>3130</v>
      </c>
      <c r="P87" s="8"/>
      <c r="Q87" s="5"/>
      <c r="R87" s="5"/>
      <c r="S87" s="5"/>
      <c r="T87" s="5"/>
      <c r="U87" s="71">
        <v>159906.1</v>
      </c>
      <c r="V87" s="71">
        <v>5311.04</v>
      </c>
      <c r="W87" s="71">
        <v>1160</v>
      </c>
      <c r="X87" s="71">
        <v>360</v>
      </c>
      <c r="Y87" s="71">
        <v>165217.14000000001</v>
      </c>
      <c r="Z87" s="71">
        <v>26434.74</v>
      </c>
      <c r="AA87" s="71">
        <v>193171.88</v>
      </c>
      <c r="AB87" s="114" t="s">
        <v>137</v>
      </c>
      <c r="AC87" s="113" t="s">
        <v>3756</v>
      </c>
      <c r="AD87" s="110">
        <v>193171.88</v>
      </c>
      <c r="AE87" s="67">
        <f t="shared" si="1"/>
        <v>0</v>
      </c>
    </row>
    <row r="88" spans="1:3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1"/>
    </row>
    <row r="89" spans="1:3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1"/>
    </row>
    <row r="90" spans="1:3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1"/>
    </row>
    <row r="91" spans="1:31" ht="12" thickBot="1">
      <c r="A91" s="10"/>
      <c r="B91" s="10"/>
      <c r="C91" s="10"/>
      <c r="D91" s="10"/>
      <c r="E91" s="10"/>
      <c r="F91" s="10"/>
      <c r="G91" s="10"/>
      <c r="H91" s="10"/>
      <c r="I91" s="10"/>
      <c r="J91" s="106" t="s">
        <v>3131</v>
      </c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"/>
      <c r="X91" s="10"/>
      <c r="Y91" s="10"/>
      <c r="Z91" s="10"/>
      <c r="AA91" s="10"/>
      <c r="AB91" s="11"/>
    </row>
    <row r="92" spans="1:31" ht="12" thickBot="1">
      <c r="A92" s="10"/>
      <c r="B92" s="10"/>
      <c r="C92" s="10"/>
      <c r="D92" s="10"/>
      <c r="E92" s="10"/>
      <c r="F92" s="10"/>
      <c r="G92" s="10"/>
      <c r="H92" s="10"/>
      <c r="I92" s="10"/>
      <c r="J92" s="103" t="s">
        <v>3735</v>
      </c>
      <c r="K92" s="105"/>
      <c r="L92" s="104"/>
      <c r="M92" s="104"/>
      <c r="N92" s="104"/>
      <c r="O92" s="107"/>
      <c r="P92" s="104"/>
      <c r="Q92" s="104"/>
      <c r="R92" s="104"/>
      <c r="S92" s="104"/>
      <c r="T92" s="104"/>
      <c r="U92" s="103"/>
      <c r="V92" s="105"/>
      <c r="W92" s="10"/>
      <c r="X92" s="10"/>
      <c r="Y92" s="10"/>
      <c r="Z92" s="10"/>
      <c r="AA92" s="10"/>
      <c r="AB92" s="11"/>
    </row>
    <row r="93" spans="1:31" ht="12" thickBot="1">
      <c r="A93" s="10"/>
      <c r="B93" s="10"/>
      <c r="C93" s="10"/>
      <c r="D93" s="10"/>
      <c r="E93" s="10"/>
      <c r="F93" s="10"/>
      <c r="G93" s="10"/>
      <c r="H93" s="10"/>
      <c r="I93" s="10"/>
      <c r="J93" s="73" t="s">
        <v>3736</v>
      </c>
      <c r="K93" s="76"/>
      <c r="L93" s="74"/>
      <c r="M93" s="74"/>
      <c r="N93" s="74"/>
      <c r="O93" s="75" t="s">
        <v>3737</v>
      </c>
      <c r="P93" s="74"/>
      <c r="Q93" s="74"/>
      <c r="R93" s="74"/>
      <c r="S93" s="74"/>
      <c r="T93" s="74"/>
      <c r="U93" s="75" t="s">
        <v>3738</v>
      </c>
      <c r="V93" s="76" t="s">
        <v>3739</v>
      </c>
      <c r="W93" s="10"/>
      <c r="X93" s="10"/>
      <c r="Y93" s="10"/>
      <c r="Z93" s="10"/>
      <c r="AA93" s="10"/>
      <c r="AB93" s="11"/>
    </row>
    <row r="94" spans="1:31">
      <c r="A94" s="10"/>
      <c r="B94" s="10"/>
      <c r="C94" s="10"/>
      <c r="D94" s="10"/>
      <c r="E94" s="10"/>
      <c r="F94" s="10"/>
      <c r="G94" s="10"/>
      <c r="H94" s="10"/>
      <c r="I94" s="10"/>
      <c r="J94" s="5" t="s">
        <v>110</v>
      </c>
      <c r="K94" s="10"/>
      <c r="L94" s="10"/>
      <c r="M94" s="10"/>
      <c r="N94" s="10"/>
      <c r="O94" s="5" t="s">
        <v>2907</v>
      </c>
      <c r="P94" s="10"/>
      <c r="Q94" s="10"/>
      <c r="R94" s="10"/>
      <c r="S94" s="10"/>
      <c r="T94" s="10"/>
      <c r="U94" s="67" t="s">
        <v>3680</v>
      </c>
      <c r="V94" s="67">
        <v>-982</v>
      </c>
      <c r="W94" s="10"/>
      <c r="X94" s="10"/>
      <c r="Y94" s="10"/>
      <c r="Z94" s="10"/>
      <c r="AA94" s="10"/>
      <c r="AB94" s="11"/>
    </row>
    <row r="95" spans="1:31">
      <c r="A95" s="10"/>
      <c r="B95" s="10"/>
      <c r="C95" s="10"/>
      <c r="D95" s="10"/>
      <c r="E95" s="10"/>
      <c r="F95" s="10"/>
      <c r="G95" s="10"/>
      <c r="H95" s="10"/>
      <c r="I95" s="10"/>
      <c r="J95" s="5" t="s">
        <v>110</v>
      </c>
      <c r="K95" s="10"/>
      <c r="L95" s="10"/>
      <c r="M95" s="10"/>
      <c r="N95" s="10"/>
      <c r="O95" s="5" t="s">
        <v>2911</v>
      </c>
      <c r="P95" s="10"/>
      <c r="Q95" s="10"/>
      <c r="R95" s="10"/>
      <c r="S95" s="10"/>
      <c r="T95" s="10"/>
      <c r="U95" s="67" t="s">
        <v>3682</v>
      </c>
      <c r="V95" s="67">
        <v>-982</v>
      </c>
      <c r="W95" s="10"/>
      <c r="X95" s="10"/>
      <c r="Y95" s="10"/>
      <c r="Z95" s="10"/>
      <c r="AA95" s="10"/>
      <c r="AB95" s="11"/>
    </row>
    <row r="96" spans="1:31">
      <c r="A96" s="10"/>
      <c r="B96" s="10"/>
      <c r="C96" s="10"/>
      <c r="D96" s="10"/>
      <c r="E96" s="10"/>
      <c r="F96" s="10"/>
      <c r="G96" s="10"/>
      <c r="H96" s="10"/>
      <c r="I96" s="10"/>
      <c r="J96" s="5" t="s">
        <v>110</v>
      </c>
      <c r="K96" s="10"/>
      <c r="L96" s="10"/>
      <c r="M96" s="10"/>
      <c r="N96" s="10"/>
      <c r="O96" s="5" t="s">
        <v>2919</v>
      </c>
      <c r="P96" s="10"/>
      <c r="Q96" s="10"/>
      <c r="R96" s="10"/>
      <c r="S96" s="10"/>
      <c r="T96" s="10"/>
      <c r="U96" s="67" t="s">
        <v>3683</v>
      </c>
      <c r="V96" s="67">
        <v>-982</v>
      </c>
      <c r="W96" s="10"/>
      <c r="X96" s="10"/>
      <c r="Y96" s="10"/>
      <c r="Z96" s="10"/>
      <c r="AA96" s="10"/>
      <c r="AB96" s="11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5" t="s">
        <v>110</v>
      </c>
      <c r="K97" s="10"/>
      <c r="L97" s="10"/>
      <c r="M97" s="10"/>
      <c r="N97" s="10"/>
      <c r="O97" s="5" t="s">
        <v>2923</v>
      </c>
      <c r="P97" s="10"/>
      <c r="Q97" s="10"/>
      <c r="R97" s="10"/>
      <c r="S97" s="10"/>
      <c r="T97" s="10"/>
      <c r="U97" s="67" t="s">
        <v>3679</v>
      </c>
      <c r="V97" s="67">
        <v>-982</v>
      </c>
      <c r="W97" s="10"/>
      <c r="X97" s="10"/>
      <c r="Y97" s="10"/>
      <c r="Z97" s="10"/>
      <c r="AA97" s="10"/>
      <c r="AB97" s="11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5" t="s">
        <v>110</v>
      </c>
      <c r="K98" s="10"/>
      <c r="L98" s="10"/>
      <c r="M98" s="10"/>
      <c r="N98" s="10"/>
      <c r="O98" s="5" t="s">
        <v>2886</v>
      </c>
      <c r="P98" s="10"/>
      <c r="Q98" s="10"/>
      <c r="R98" s="10"/>
      <c r="S98" s="10"/>
      <c r="T98" s="10"/>
      <c r="U98" s="67" t="s">
        <v>3681</v>
      </c>
      <c r="V98" s="77">
        <v>-802</v>
      </c>
      <c r="W98" s="10"/>
      <c r="X98" s="10"/>
      <c r="Y98" s="10"/>
      <c r="Z98" s="10"/>
      <c r="AA98" s="10"/>
      <c r="AB98" s="11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5" t="s">
        <v>110</v>
      </c>
      <c r="K99" s="10"/>
      <c r="L99" s="10"/>
      <c r="M99" s="10"/>
      <c r="N99" s="10"/>
      <c r="O99" s="5" t="s">
        <v>2899</v>
      </c>
      <c r="P99" s="10"/>
      <c r="Q99" s="10"/>
      <c r="R99" s="10"/>
      <c r="S99" s="10"/>
      <c r="T99" s="10"/>
      <c r="U99" s="67" t="s">
        <v>3684</v>
      </c>
      <c r="V99" s="77">
        <v>-801.98999999999069</v>
      </c>
      <c r="W99" s="10"/>
      <c r="X99" s="10"/>
      <c r="Y99" s="10"/>
      <c r="Z99" s="10"/>
      <c r="AA99" s="10"/>
      <c r="AB99" s="11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5" t="s">
        <v>110</v>
      </c>
      <c r="K100" s="10"/>
      <c r="L100" s="10"/>
      <c r="M100" s="10"/>
      <c r="N100" s="10"/>
      <c r="O100" s="5" t="s">
        <v>2812</v>
      </c>
      <c r="P100" s="10"/>
      <c r="Q100" s="10"/>
      <c r="R100" s="10"/>
      <c r="S100" s="10"/>
      <c r="T100" s="10"/>
      <c r="U100" s="67" t="s">
        <v>3664</v>
      </c>
      <c r="V100" s="77">
        <v>1519.9800000000105</v>
      </c>
      <c r="W100" s="10"/>
      <c r="X100" s="10"/>
      <c r="Y100" s="10"/>
      <c r="Z100" s="10"/>
      <c r="AA100" s="10"/>
      <c r="AB100" s="11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5" t="s">
        <v>110</v>
      </c>
      <c r="K101" s="10"/>
      <c r="L101" s="10"/>
      <c r="M101" s="10"/>
      <c r="N101" s="10"/>
      <c r="O101" s="5" t="s">
        <v>2816</v>
      </c>
      <c r="P101" s="10"/>
      <c r="Q101" s="10"/>
      <c r="R101" s="10"/>
      <c r="S101" s="10"/>
      <c r="T101" s="10"/>
      <c r="U101" s="67" t="s">
        <v>3665</v>
      </c>
      <c r="V101" s="77">
        <v>1519.9800000000105</v>
      </c>
      <c r="W101" s="10"/>
      <c r="X101" s="10"/>
      <c r="Y101" s="10"/>
      <c r="Z101" s="10"/>
      <c r="AA101" s="10"/>
      <c r="AB101" s="11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5" t="s">
        <v>110</v>
      </c>
      <c r="K102" s="10"/>
      <c r="L102" s="10"/>
      <c r="M102" s="10"/>
      <c r="N102" s="10"/>
      <c r="O102" s="5" t="s">
        <v>2932</v>
      </c>
      <c r="P102" s="10"/>
      <c r="Q102" s="10"/>
      <c r="R102" s="10"/>
      <c r="S102" s="10"/>
      <c r="T102" s="10"/>
      <c r="U102" s="62" t="s">
        <v>3716</v>
      </c>
      <c r="V102" s="77">
        <v>1520</v>
      </c>
      <c r="W102" s="10"/>
      <c r="X102" s="10"/>
      <c r="Y102" s="10"/>
      <c r="Z102" s="10"/>
      <c r="AA102" s="10"/>
      <c r="AB102" s="11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5"/>
      <c r="K103" s="10"/>
      <c r="L103" s="10"/>
      <c r="M103" s="10"/>
      <c r="N103" s="10"/>
      <c r="O103" s="5"/>
      <c r="P103" s="10"/>
      <c r="Q103" s="10"/>
      <c r="R103" s="10"/>
      <c r="S103" s="10"/>
      <c r="T103" s="10"/>
      <c r="U103" s="67"/>
      <c r="V103" s="78">
        <f>SUM(V94:V102)</f>
        <v>-972.02999999996973</v>
      </c>
      <c r="W103" s="10"/>
      <c r="X103" s="10"/>
      <c r="Y103" s="10"/>
      <c r="Z103" s="10"/>
      <c r="AA103" s="10"/>
      <c r="AB103" s="11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77"/>
      <c r="W104" s="10"/>
      <c r="X104" s="10"/>
      <c r="Y104" s="10"/>
      <c r="Z104" s="10"/>
      <c r="AA104" s="10"/>
      <c r="AB104" s="11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5" t="s">
        <v>60</v>
      </c>
      <c r="K105" s="10"/>
      <c r="L105" s="10"/>
      <c r="M105" s="10"/>
      <c r="N105" s="10"/>
      <c r="O105" s="5" t="s">
        <v>2997</v>
      </c>
      <c r="P105" s="10"/>
      <c r="Q105" s="10"/>
      <c r="R105" s="10"/>
      <c r="S105" s="10"/>
      <c r="T105" s="10"/>
      <c r="U105" s="62" t="s">
        <v>3702</v>
      </c>
      <c r="V105" s="77">
        <v>-7</v>
      </c>
      <c r="W105" s="10"/>
      <c r="X105" s="10"/>
      <c r="Y105" s="10"/>
      <c r="Z105" s="10"/>
      <c r="AA105" s="10"/>
      <c r="AB105" s="11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5" t="s">
        <v>60</v>
      </c>
      <c r="K106" s="10"/>
      <c r="L106" s="10"/>
      <c r="M106" s="10"/>
      <c r="N106" s="10"/>
      <c r="O106" s="5" t="s">
        <v>2803</v>
      </c>
      <c r="P106" s="10"/>
      <c r="Q106" s="10"/>
      <c r="R106" s="10"/>
      <c r="S106" s="10"/>
      <c r="T106" s="10"/>
      <c r="U106" s="62" t="s">
        <v>3704</v>
      </c>
      <c r="V106" s="67">
        <v>-1.9999999999708962</v>
      </c>
      <c r="W106" s="10"/>
      <c r="X106" s="10"/>
      <c r="Y106" s="10"/>
      <c r="Z106" s="10"/>
      <c r="AA106" s="10"/>
      <c r="AB106" s="11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5" t="s">
        <v>60</v>
      </c>
      <c r="K107" s="10"/>
      <c r="L107" s="10"/>
      <c r="M107" s="10"/>
      <c r="N107" s="10"/>
      <c r="O107" s="5" t="s">
        <v>2971</v>
      </c>
      <c r="P107" s="10"/>
      <c r="Q107" s="10"/>
      <c r="R107" s="10"/>
      <c r="S107" s="10"/>
      <c r="T107" s="10"/>
      <c r="U107" s="62" t="s">
        <v>3705</v>
      </c>
      <c r="V107" s="67">
        <v>-2</v>
      </c>
      <c r="W107" s="10"/>
      <c r="X107" s="10"/>
      <c r="Y107" s="10"/>
      <c r="Z107" s="10"/>
      <c r="AA107" s="10"/>
      <c r="AB107" s="11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5" t="s">
        <v>60</v>
      </c>
      <c r="K108" s="10"/>
      <c r="L108" s="10"/>
      <c r="M108" s="10"/>
      <c r="N108" s="10"/>
      <c r="O108" s="5" t="s">
        <v>2975</v>
      </c>
      <c r="P108" s="10"/>
      <c r="Q108" s="10"/>
      <c r="R108" s="10"/>
      <c r="S108" s="10"/>
      <c r="T108" s="10"/>
      <c r="U108" s="62" t="s">
        <v>3709</v>
      </c>
      <c r="V108" s="67">
        <v>-2</v>
      </c>
      <c r="W108" s="10"/>
      <c r="X108" s="10"/>
      <c r="Y108" s="10"/>
      <c r="Z108" s="10"/>
      <c r="AA108" s="10"/>
      <c r="AB108" s="11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5" t="s">
        <v>60</v>
      </c>
      <c r="K109" s="10"/>
      <c r="L109" s="10"/>
      <c r="M109" s="10"/>
      <c r="N109" s="10"/>
      <c r="O109" s="5" t="s">
        <v>3001</v>
      </c>
      <c r="P109" s="10"/>
      <c r="Q109" s="10"/>
      <c r="R109" s="10"/>
      <c r="S109" s="10"/>
      <c r="T109" s="10"/>
      <c r="U109" s="62" t="s">
        <v>3707</v>
      </c>
      <c r="V109" s="67">
        <v>-2</v>
      </c>
      <c r="W109" s="10"/>
      <c r="X109" s="10"/>
      <c r="Y109" s="10"/>
      <c r="Z109" s="10"/>
      <c r="AA109" s="10"/>
      <c r="AB109" s="11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5" t="s">
        <v>60</v>
      </c>
      <c r="K110" s="10"/>
      <c r="L110" s="10"/>
      <c r="M110" s="10"/>
      <c r="N110" s="10"/>
      <c r="O110" s="5" t="s">
        <v>3005</v>
      </c>
      <c r="P110" s="10"/>
      <c r="Q110" s="10"/>
      <c r="R110" s="10"/>
      <c r="S110" s="10"/>
      <c r="T110" s="10"/>
      <c r="U110" s="62" t="s">
        <v>3713</v>
      </c>
      <c r="V110" s="67">
        <v>-2</v>
      </c>
      <c r="W110" s="10"/>
      <c r="X110" s="10"/>
      <c r="Y110" s="10"/>
      <c r="Z110" s="10"/>
      <c r="AA110" s="10"/>
      <c r="AB110" s="11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5" t="s">
        <v>60</v>
      </c>
      <c r="K111" s="10"/>
      <c r="L111" s="10"/>
      <c r="M111" s="10"/>
      <c r="N111" s="10"/>
      <c r="O111" s="5" t="s">
        <v>3013</v>
      </c>
      <c r="P111" s="10"/>
      <c r="Q111" s="10"/>
      <c r="R111" s="10"/>
      <c r="S111" s="10"/>
      <c r="T111" s="10"/>
      <c r="U111" s="62" t="s">
        <v>3710</v>
      </c>
      <c r="V111" s="67">
        <v>-1.9999999999417923</v>
      </c>
      <c r="W111" s="10"/>
      <c r="X111" s="10"/>
      <c r="Y111" s="10"/>
      <c r="Z111" s="10"/>
      <c r="AA111" s="10"/>
      <c r="AB111" s="11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5" t="s">
        <v>60</v>
      </c>
      <c r="K112" s="10"/>
      <c r="L112" s="10"/>
      <c r="M112" s="10"/>
      <c r="N112" s="10"/>
      <c r="O112" s="5" t="s">
        <v>3030</v>
      </c>
      <c r="P112" s="10"/>
      <c r="Q112" s="10"/>
      <c r="R112" s="10"/>
      <c r="S112" s="10"/>
      <c r="T112" s="10"/>
      <c r="U112" s="62" t="s">
        <v>3703</v>
      </c>
      <c r="V112" s="67">
        <v>-2</v>
      </c>
      <c r="W112" s="10"/>
      <c r="X112" s="10"/>
      <c r="Y112" s="10"/>
      <c r="Z112" s="10"/>
      <c r="AA112" s="10"/>
      <c r="AB112" s="11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5" t="s">
        <v>60</v>
      </c>
      <c r="K113" s="10"/>
      <c r="L113" s="10"/>
      <c r="M113" s="10"/>
      <c r="N113" s="10"/>
      <c r="O113" s="5" t="s">
        <v>3042</v>
      </c>
      <c r="P113" s="10"/>
      <c r="Q113" s="10"/>
      <c r="R113" s="10"/>
      <c r="S113" s="10"/>
      <c r="T113" s="10"/>
      <c r="U113" s="62" t="s">
        <v>3711</v>
      </c>
      <c r="V113" s="67">
        <v>-1.9999999999417923</v>
      </c>
      <c r="W113" s="10"/>
      <c r="X113" s="10"/>
      <c r="Y113" s="10"/>
      <c r="Z113" s="10"/>
      <c r="AA113" s="10"/>
      <c r="AB113" s="11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5" t="s">
        <v>60</v>
      </c>
      <c r="K114" s="10"/>
      <c r="L114" s="10"/>
      <c r="M114" s="10"/>
      <c r="N114" s="10"/>
      <c r="O114" s="5" t="s">
        <v>3038</v>
      </c>
      <c r="P114" s="10"/>
      <c r="Q114" s="10"/>
      <c r="R114" s="10"/>
      <c r="S114" s="10"/>
      <c r="T114" s="10"/>
      <c r="U114" s="62" t="s">
        <v>3712</v>
      </c>
      <c r="V114" s="67">
        <v>-1.9899999999906868</v>
      </c>
      <c r="W114" s="10"/>
      <c r="X114" s="10"/>
      <c r="Y114" s="10"/>
      <c r="Z114" s="10"/>
      <c r="AA114" s="10"/>
      <c r="AB114" s="11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5" t="s">
        <v>60</v>
      </c>
      <c r="K115" s="10"/>
      <c r="L115" s="10"/>
      <c r="M115" s="10"/>
      <c r="N115" s="10"/>
      <c r="O115" s="5" t="s">
        <v>2980</v>
      </c>
      <c r="P115" s="10"/>
      <c r="Q115" s="10"/>
      <c r="R115" s="10"/>
      <c r="S115" s="10"/>
      <c r="T115" s="10"/>
      <c r="U115" s="62" t="s">
        <v>3714</v>
      </c>
      <c r="V115" s="67">
        <v>-1.5899999999674037</v>
      </c>
      <c r="W115" s="10"/>
      <c r="X115" s="10"/>
      <c r="Y115" s="10"/>
      <c r="Z115" s="10"/>
      <c r="AA115" s="10"/>
      <c r="AB115" s="11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5" t="s">
        <v>60</v>
      </c>
      <c r="K116" s="10"/>
      <c r="L116" s="10"/>
      <c r="M116" s="10"/>
      <c r="N116" s="10"/>
      <c r="O116" s="5" t="s">
        <v>3009</v>
      </c>
      <c r="P116" s="10"/>
      <c r="Q116" s="10"/>
      <c r="R116" s="10"/>
      <c r="S116" s="10"/>
      <c r="T116" s="10"/>
      <c r="U116" s="62" t="s">
        <v>3706</v>
      </c>
      <c r="V116" s="67">
        <v>-1.5899999999674037</v>
      </c>
      <c r="W116" s="10"/>
      <c r="X116" s="10"/>
      <c r="Y116" s="10"/>
      <c r="Z116" s="10"/>
      <c r="AA116" s="10"/>
      <c r="AB116" s="11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5" t="s">
        <v>60</v>
      </c>
      <c r="K117" s="10"/>
      <c r="L117" s="10"/>
      <c r="M117" s="10"/>
      <c r="N117" s="10"/>
      <c r="O117" s="5" t="s">
        <v>3034</v>
      </c>
      <c r="P117" s="10"/>
      <c r="Q117" s="10"/>
      <c r="R117" s="10"/>
      <c r="S117" s="10"/>
      <c r="T117" s="10"/>
      <c r="U117" s="62" t="s">
        <v>3708</v>
      </c>
      <c r="V117" s="67">
        <v>-1.5899999999674037</v>
      </c>
      <c r="W117" s="10"/>
      <c r="X117" s="10"/>
      <c r="Y117" s="10"/>
      <c r="Z117" s="10"/>
      <c r="AA117" s="10"/>
      <c r="AB117" s="11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5"/>
      <c r="K118" s="10"/>
      <c r="L118" s="10"/>
      <c r="M118" s="10"/>
      <c r="N118" s="10"/>
      <c r="O118" s="5"/>
      <c r="P118" s="10"/>
      <c r="Q118" s="10"/>
      <c r="R118" s="10"/>
      <c r="S118" s="10"/>
      <c r="T118" s="10"/>
      <c r="V118" s="85">
        <f>SUM(V105:V117)</f>
        <v>-29.759999999747379</v>
      </c>
      <c r="W118" s="10"/>
      <c r="X118" s="10"/>
      <c r="Y118" s="10"/>
      <c r="Z118" s="10"/>
      <c r="AA118" s="10"/>
      <c r="AB118" s="11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1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5" t="s">
        <v>178</v>
      </c>
      <c r="K120" s="10"/>
      <c r="L120" s="10"/>
      <c r="M120" s="10"/>
      <c r="N120" s="10"/>
      <c r="O120" s="5" t="s">
        <v>3058</v>
      </c>
      <c r="P120" s="10"/>
      <c r="Q120" s="10"/>
      <c r="R120" s="10"/>
      <c r="S120" s="10"/>
      <c r="T120" s="10"/>
      <c r="U120" s="67" t="s">
        <v>3667</v>
      </c>
      <c r="V120" s="85">
        <v>-2</v>
      </c>
      <c r="W120" s="10"/>
      <c r="X120" s="10"/>
      <c r="Y120" s="10"/>
      <c r="Z120" s="10"/>
      <c r="AA120" s="10"/>
      <c r="AB120" s="11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1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1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1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67" t="s">
        <v>3680</v>
      </c>
      <c r="K124" s="10"/>
      <c r="L124" s="10"/>
      <c r="M124" s="10"/>
      <c r="N124" s="10"/>
      <c r="O124" s="67">
        <v>982</v>
      </c>
      <c r="P124" s="77"/>
      <c r="Q124" s="77"/>
      <c r="R124" s="77"/>
      <c r="S124" s="77"/>
      <c r="T124" s="77"/>
      <c r="U124" s="77"/>
      <c r="V124" s="10"/>
      <c r="W124" s="10"/>
      <c r="X124" s="10"/>
      <c r="Y124" s="10"/>
      <c r="Z124" s="10"/>
      <c r="AA124" s="10"/>
      <c r="AB124" s="11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67" t="s">
        <v>3682</v>
      </c>
      <c r="K125" s="10"/>
      <c r="L125" s="10"/>
      <c r="M125" s="10"/>
      <c r="N125" s="10"/>
      <c r="O125" s="67">
        <v>982</v>
      </c>
      <c r="P125" s="77"/>
      <c r="Q125" s="77"/>
      <c r="R125" s="77"/>
      <c r="S125" s="77"/>
      <c r="T125" s="77"/>
      <c r="U125" s="77"/>
      <c r="V125" s="10"/>
      <c r="W125" s="10"/>
      <c r="X125" s="10"/>
      <c r="Y125" s="10"/>
      <c r="Z125" s="10"/>
      <c r="AA125" s="10"/>
      <c r="AB125" s="11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67" t="s">
        <v>3683</v>
      </c>
      <c r="K126" s="10"/>
      <c r="L126" s="10"/>
      <c r="M126" s="10"/>
      <c r="N126" s="10"/>
      <c r="O126" s="67">
        <v>982</v>
      </c>
      <c r="P126" s="77"/>
      <c r="Q126" s="77"/>
      <c r="R126" s="77"/>
      <c r="S126" s="77"/>
      <c r="T126" s="77"/>
      <c r="U126" s="77"/>
      <c r="V126" s="10"/>
      <c r="W126" s="10"/>
      <c r="X126" s="10"/>
      <c r="Y126" s="10"/>
      <c r="Z126" s="10"/>
      <c r="AA126" s="10"/>
      <c r="AB126" s="11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67" t="s">
        <v>3679</v>
      </c>
      <c r="K127" s="10"/>
      <c r="L127" s="10"/>
      <c r="M127" s="10"/>
      <c r="N127" s="10"/>
      <c r="O127" s="67">
        <v>982</v>
      </c>
      <c r="P127" s="77"/>
      <c r="Q127" s="77"/>
      <c r="R127" s="77"/>
      <c r="S127" s="77"/>
      <c r="T127" s="77"/>
      <c r="U127" s="77"/>
      <c r="V127" s="10"/>
      <c r="W127" s="10"/>
      <c r="X127" s="10"/>
      <c r="Y127" s="10"/>
      <c r="Z127" s="10"/>
      <c r="AA127" s="10"/>
      <c r="AB127" s="11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67" t="s">
        <v>3681</v>
      </c>
      <c r="K128" s="10"/>
      <c r="L128" s="10"/>
      <c r="M128" s="10"/>
      <c r="N128" s="10"/>
      <c r="O128" s="77">
        <v>802</v>
      </c>
      <c r="P128" s="77"/>
      <c r="Q128" s="77"/>
      <c r="R128" s="77"/>
      <c r="S128" s="77"/>
      <c r="T128" s="77"/>
      <c r="U128" s="77"/>
      <c r="V128" s="10"/>
      <c r="W128" s="10"/>
      <c r="X128" s="10"/>
      <c r="Y128" s="10"/>
      <c r="Z128" s="10"/>
      <c r="AA128" s="10"/>
      <c r="AB128" s="11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67" t="s">
        <v>3684</v>
      </c>
      <c r="K129" s="10"/>
      <c r="L129" s="10"/>
      <c r="M129" s="10"/>
      <c r="N129" s="10"/>
      <c r="O129" s="77">
        <v>801.99</v>
      </c>
      <c r="P129" s="77"/>
      <c r="Q129" s="77"/>
      <c r="R129" s="77"/>
      <c r="S129" s="77"/>
      <c r="T129" s="77"/>
      <c r="U129" s="77"/>
      <c r="V129" s="10"/>
      <c r="W129" s="10"/>
      <c r="X129" s="10"/>
      <c r="Y129" s="10"/>
      <c r="Z129" s="10"/>
      <c r="AA129" s="10"/>
      <c r="AB129" s="11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67" t="s">
        <v>3664</v>
      </c>
      <c r="K130" s="10"/>
      <c r="L130" s="10"/>
      <c r="M130" s="10"/>
      <c r="N130" s="10"/>
      <c r="O130" s="77"/>
      <c r="P130" s="77"/>
      <c r="Q130" s="77"/>
      <c r="R130" s="77"/>
      <c r="S130" s="77"/>
      <c r="T130" s="77"/>
      <c r="U130" s="77">
        <v>1519.9800000000105</v>
      </c>
      <c r="V130" s="10"/>
      <c r="W130" s="10"/>
      <c r="X130" s="10"/>
      <c r="Y130" s="10"/>
      <c r="Z130" s="10"/>
      <c r="AA130" s="10"/>
      <c r="AB130" s="11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67" t="s">
        <v>3665</v>
      </c>
      <c r="K131" s="10"/>
      <c r="L131" s="10"/>
      <c r="M131" s="10"/>
      <c r="N131" s="10"/>
      <c r="O131" s="77"/>
      <c r="P131" s="77"/>
      <c r="Q131" s="77"/>
      <c r="R131" s="77"/>
      <c r="S131" s="77"/>
      <c r="T131" s="77"/>
      <c r="U131" s="77">
        <v>1519.9800000000105</v>
      </c>
      <c r="V131" s="10"/>
      <c r="W131" s="10"/>
      <c r="X131" s="10"/>
      <c r="Y131" s="10"/>
      <c r="Z131" s="10"/>
      <c r="AA131" s="10"/>
      <c r="AB131" s="11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62" t="s">
        <v>3716</v>
      </c>
      <c r="K132" s="10"/>
      <c r="L132" s="10"/>
      <c r="M132" s="10"/>
      <c r="N132" s="10"/>
      <c r="O132" s="77"/>
      <c r="P132" s="77"/>
      <c r="Q132" s="77"/>
      <c r="R132" s="77"/>
      <c r="S132" s="77"/>
      <c r="T132" s="77"/>
      <c r="U132" s="77">
        <v>1520</v>
      </c>
      <c r="V132" s="10"/>
      <c r="W132" s="10"/>
      <c r="X132" s="10"/>
      <c r="Y132" s="10"/>
      <c r="Z132" s="10"/>
      <c r="AA132" s="10"/>
      <c r="AB132" s="11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62" t="s">
        <v>3702</v>
      </c>
      <c r="K133" s="10"/>
      <c r="L133" s="10"/>
      <c r="M133" s="10"/>
      <c r="N133" s="10"/>
      <c r="O133" s="77">
        <v>7</v>
      </c>
      <c r="P133" s="77"/>
      <c r="Q133" s="77"/>
      <c r="R133" s="77"/>
      <c r="S133" s="77"/>
      <c r="T133" s="77"/>
      <c r="U133" s="77"/>
      <c r="V133" s="10"/>
      <c r="W133" s="10"/>
      <c r="X133" s="10"/>
      <c r="Y133" s="10"/>
      <c r="Z133" s="10"/>
      <c r="AA133" s="10"/>
      <c r="AB133" s="11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62" t="s">
        <v>3704</v>
      </c>
      <c r="K134" s="10"/>
      <c r="L134" s="10"/>
      <c r="M134" s="10"/>
      <c r="N134" s="10"/>
      <c r="O134" s="67">
        <v>2</v>
      </c>
      <c r="P134" s="77"/>
      <c r="Q134" s="77"/>
      <c r="R134" s="77"/>
      <c r="S134" s="77"/>
      <c r="T134" s="77"/>
      <c r="U134" s="77"/>
      <c r="V134" s="10"/>
      <c r="W134" s="10"/>
      <c r="X134" s="10"/>
      <c r="Y134" s="10"/>
      <c r="Z134" s="10"/>
      <c r="AA134" s="10"/>
      <c r="AB134" s="11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62" t="s">
        <v>3705</v>
      </c>
      <c r="K135" s="10"/>
      <c r="L135" s="10"/>
      <c r="M135" s="10"/>
      <c r="N135" s="10"/>
      <c r="O135" s="67">
        <v>2</v>
      </c>
      <c r="P135" s="77"/>
      <c r="Q135" s="77"/>
      <c r="R135" s="77"/>
      <c r="S135" s="77"/>
      <c r="T135" s="77"/>
      <c r="U135" s="77"/>
      <c r="V135" s="10"/>
      <c r="W135" s="10"/>
      <c r="X135" s="10"/>
      <c r="Y135" s="10"/>
      <c r="Z135" s="10"/>
      <c r="AA135" s="10"/>
      <c r="AB135" s="11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62" t="s">
        <v>3709</v>
      </c>
      <c r="K136" s="10"/>
      <c r="L136" s="10"/>
      <c r="M136" s="10"/>
      <c r="N136" s="10"/>
      <c r="O136" s="67">
        <v>2</v>
      </c>
      <c r="P136" s="77"/>
      <c r="Q136" s="77"/>
      <c r="R136" s="77"/>
      <c r="S136" s="77"/>
      <c r="T136" s="77"/>
      <c r="U136" s="77"/>
      <c r="V136" s="10"/>
      <c r="W136" s="10"/>
      <c r="X136" s="10"/>
      <c r="Y136" s="10"/>
      <c r="Z136" s="10"/>
      <c r="AA136" s="10"/>
      <c r="AB136" s="11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62" t="s">
        <v>3707</v>
      </c>
      <c r="K137" s="10"/>
      <c r="L137" s="10"/>
      <c r="M137" s="10"/>
      <c r="N137" s="10"/>
      <c r="O137" s="67">
        <v>2</v>
      </c>
      <c r="P137" s="77"/>
      <c r="Q137" s="77"/>
      <c r="R137" s="77"/>
      <c r="S137" s="77"/>
      <c r="T137" s="77"/>
      <c r="U137" s="77"/>
      <c r="V137" s="10"/>
      <c r="W137" s="10"/>
      <c r="X137" s="10"/>
      <c r="Y137" s="10"/>
      <c r="Z137" s="10"/>
      <c r="AA137" s="10"/>
      <c r="AB137" s="11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62" t="s">
        <v>3713</v>
      </c>
      <c r="K138" s="10"/>
      <c r="L138" s="10"/>
      <c r="M138" s="10"/>
      <c r="N138" s="10"/>
      <c r="O138" s="67">
        <v>2</v>
      </c>
      <c r="P138" s="77"/>
      <c r="Q138" s="77"/>
      <c r="R138" s="77"/>
      <c r="S138" s="77"/>
      <c r="T138" s="77"/>
      <c r="U138" s="77"/>
      <c r="V138" s="10"/>
      <c r="W138" s="10"/>
      <c r="X138" s="10"/>
      <c r="Y138" s="10"/>
      <c r="Z138" s="10"/>
      <c r="AA138" s="10"/>
      <c r="AB138" s="11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62" t="s">
        <v>3710</v>
      </c>
      <c r="K139" s="10"/>
      <c r="L139" s="10"/>
      <c r="M139" s="10"/>
      <c r="N139" s="10"/>
      <c r="O139" s="67">
        <v>2</v>
      </c>
      <c r="P139" s="77"/>
      <c r="Q139" s="77"/>
      <c r="R139" s="77"/>
      <c r="S139" s="77"/>
      <c r="T139" s="77"/>
      <c r="U139" s="77"/>
      <c r="V139" s="10"/>
      <c r="W139" s="10"/>
      <c r="X139" s="10"/>
      <c r="Y139" s="10"/>
      <c r="Z139" s="10"/>
      <c r="AA139" s="10"/>
      <c r="AB139" s="11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62" t="s">
        <v>3703</v>
      </c>
      <c r="K140" s="10"/>
      <c r="L140" s="10"/>
      <c r="M140" s="10"/>
      <c r="N140" s="10"/>
      <c r="O140" s="67">
        <v>2</v>
      </c>
      <c r="P140" s="77"/>
      <c r="Q140" s="77"/>
      <c r="R140" s="77"/>
      <c r="S140" s="77"/>
      <c r="T140" s="77"/>
      <c r="U140" s="77"/>
      <c r="V140" s="10"/>
      <c r="W140" s="10"/>
      <c r="X140" s="10"/>
      <c r="Y140" s="10"/>
      <c r="Z140" s="10"/>
      <c r="AA140" s="10"/>
      <c r="AB140" s="11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62" t="s">
        <v>3711</v>
      </c>
      <c r="K141" s="10"/>
      <c r="L141" s="10"/>
      <c r="M141" s="10"/>
      <c r="N141" s="10"/>
      <c r="O141" s="67">
        <v>2</v>
      </c>
      <c r="P141" s="77"/>
      <c r="Q141" s="77"/>
      <c r="R141" s="77"/>
      <c r="S141" s="77"/>
      <c r="T141" s="77"/>
      <c r="U141" s="77"/>
      <c r="V141" s="10"/>
      <c r="W141" s="10"/>
      <c r="X141" s="10"/>
      <c r="Y141" s="10"/>
      <c r="Z141" s="10"/>
      <c r="AA141" s="10"/>
      <c r="AB141" s="11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62" t="s">
        <v>3712</v>
      </c>
      <c r="K142" s="10"/>
      <c r="L142" s="10"/>
      <c r="M142" s="10"/>
      <c r="N142" s="10"/>
      <c r="O142" s="67">
        <v>1.99</v>
      </c>
      <c r="P142" s="77"/>
      <c r="Q142" s="77"/>
      <c r="R142" s="77"/>
      <c r="S142" s="77"/>
      <c r="T142" s="77"/>
      <c r="U142" s="77"/>
      <c r="V142" s="10"/>
      <c r="W142" s="10"/>
      <c r="X142" s="10"/>
      <c r="Y142" s="10"/>
      <c r="Z142" s="10"/>
      <c r="AA142" s="10"/>
      <c r="AB142" s="11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62" t="s">
        <v>3714</v>
      </c>
      <c r="K143" s="10"/>
      <c r="L143" s="10"/>
      <c r="M143" s="10"/>
      <c r="N143" s="10"/>
      <c r="O143" s="67">
        <v>1.59</v>
      </c>
      <c r="P143" s="77"/>
      <c r="Q143" s="77"/>
      <c r="R143" s="77"/>
      <c r="S143" s="77"/>
      <c r="T143" s="77"/>
      <c r="U143" s="77"/>
      <c r="V143" s="10"/>
      <c r="W143" s="10"/>
      <c r="X143" s="10"/>
      <c r="Y143" s="10"/>
      <c r="Z143" s="10"/>
      <c r="AA143" s="10"/>
      <c r="AB143" s="11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62" t="s">
        <v>3706</v>
      </c>
      <c r="K144" s="10"/>
      <c r="L144" s="10"/>
      <c r="M144" s="10"/>
      <c r="N144" s="10"/>
      <c r="O144" s="67">
        <v>1.59</v>
      </c>
      <c r="P144" s="77"/>
      <c r="Q144" s="77"/>
      <c r="R144" s="77"/>
      <c r="S144" s="77"/>
      <c r="T144" s="77"/>
      <c r="U144" s="77"/>
      <c r="V144" s="10"/>
      <c r="W144" s="10"/>
      <c r="X144" s="10"/>
      <c r="Y144" s="10"/>
      <c r="Z144" s="10"/>
      <c r="AA144" s="10"/>
      <c r="AB144" s="11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62" t="s">
        <v>3708</v>
      </c>
      <c r="K145" s="10"/>
      <c r="L145" s="10"/>
      <c r="M145" s="10"/>
      <c r="N145" s="10"/>
      <c r="O145" s="67">
        <v>1.59</v>
      </c>
      <c r="P145" s="77"/>
      <c r="Q145" s="77"/>
      <c r="R145" s="77"/>
      <c r="S145" s="77"/>
      <c r="T145" s="77"/>
      <c r="U145" s="77"/>
      <c r="V145" s="10"/>
      <c r="W145" s="10"/>
      <c r="X145" s="10"/>
      <c r="Y145" s="10"/>
      <c r="Z145" s="10"/>
      <c r="AA145" s="10"/>
      <c r="AB145" s="11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67" t="s">
        <v>3667</v>
      </c>
      <c r="K146" s="10"/>
      <c r="L146" s="10"/>
      <c r="M146" s="10"/>
      <c r="N146" s="10"/>
      <c r="O146" s="77">
        <v>2</v>
      </c>
      <c r="P146" s="77"/>
      <c r="Q146" s="77"/>
      <c r="R146" s="77"/>
      <c r="S146" s="77"/>
      <c r="T146" s="77"/>
      <c r="U146" s="77"/>
      <c r="V146" s="10"/>
      <c r="W146" s="10"/>
      <c r="X146" s="10"/>
      <c r="Y146" s="10"/>
      <c r="Z146" s="10"/>
      <c r="AA146" s="10"/>
      <c r="AB146" s="11" t="s">
        <v>3131</v>
      </c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 t="s">
        <v>3740</v>
      </c>
      <c r="K147" s="10"/>
      <c r="L147" s="10"/>
      <c r="M147" s="10"/>
      <c r="N147" s="10"/>
      <c r="O147" s="77"/>
      <c r="P147" s="77"/>
      <c r="Q147" s="77"/>
      <c r="R147" s="77"/>
      <c r="S147" s="77"/>
      <c r="T147" s="77"/>
      <c r="U147" s="77">
        <f>5531.99/1.16</f>
        <v>4768.9568965517246</v>
      </c>
      <c r="V147" s="10"/>
      <c r="W147" s="10"/>
      <c r="X147" s="10"/>
      <c r="Y147" s="10"/>
      <c r="Z147" s="10"/>
      <c r="AA147" s="10"/>
      <c r="AB147" s="11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 t="s">
        <v>3740</v>
      </c>
      <c r="K148" s="10"/>
      <c r="L148" s="10"/>
      <c r="M148" s="10"/>
      <c r="N148" s="10"/>
      <c r="O148" s="77">
        <f>4559.96/1.16</f>
        <v>3931.0000000000005</v>
      </c>
      <c r="P148" s="77"/>
      <c r="Q148" s="77"/>
      <c r="R148" s="77"/>
      <c r="S148" s="77"/>
      <c r="T148" s="77"/>
      <c r="U148" s="77"/>
      <c r="V148" s="10"/>
      <c r="W148" s="10"/>
      <c r="X148" s="10"/>
      <c r="Y148" s="10"/>
      <c r="Z148" s="10"/>
      <c r="AA148" s="10"/>
      <c r="AB148" s="11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 t="s">
        <v>3741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77">
        <f>29.76/1.16</f>
        <v>25.655172413793107</v>
      </c>
      <c r="V149" s="10"/>
      <c r="W149" s="10"/>
      <c r="X149" s="10"/>
      <c r="Y149" s="10"/>
      <c r="Z149" s="10"/>
      <c r="AA149" s="10"/>
      <c r="AB149" s="11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 t="s">
        <v>3744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77">
        <f>2/1.16</f>
        <v>1.7241379310344829</v>
      </c>
      <c r="V150" s="10"/>
      <c r="W150" s="10"/>
      <c r="X150" s="10"/>
      <c r="Y150" s="10"/>
      <c r="Z150" s="10"/>
      <c r="AA150" s="10"/>
      <c r="AB150" s="11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 t="s">
        <v>3491</v>
      </c>
      <c r="K151" s="10"/>
      <c r="L151" s="10"/>
      <c r="M151" s="10"/>
      <c r="N151" s="10"/>
      <c r="P151" s="10"/>
      <c r="Q151" s="10"/>
      <c r="R151" s="10"/>
      <c r="S151" s="10"/>
      <c r="T151" s="10"/>
      <c r="U151" s="77">
        <f>4796.34*0.16</f>
        <v>767.4144</v>
      </c>
      <c r="V151" s="10"/>
      <c r="W151" s="10"/>
      <c r="X151" s="10"/>
      <c r="Y151" s="10"/>
      <c r="Z151" s="10"/>
      <c r="AA151" s="10"/>
      <c r="AB151" s="11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 t="s">
        <v>3491</v>
      </c>
      <c r="K152" s="10"/>
      <c r="L152" s="10"/>
      <c r="M152" s="10"/>
      <c r="N152" s="10"/>
      <c r="O152" s="77">
        <f>+O148*0.16</f>
        <v>628.96</v>
      </c>
      <c r="P152" s="10"/>
      <c r="Q152" s="10"/>
      <c r="R152" s="10"/>
      <c r="S152" s="10"/>
      <c r="T152" s="10"/>
      <c r="V152" s="10"/>
      <c r="W152" s="10"/>
      <c r="X152" s="10"/>
      <c r="Y152" s="10"/>
      <c r="Z152" s="10"/>
      <c r="AA152" s="10"/>
      <c r="AB152" s="11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86">
        <f>+SUM(O124:O152)</f>
        <v>10123.709999999999</v>
      </c>
      <c r="P154" s="10"/>
      <c r="Q154" s="10"/>
      <c r="R154" s="10"/>
      <c r="S154" s="10"/>
      <c r="T154" s="10"/>
      <c r="U154" s="86">
        <f>+SUM(U124:U152)</f>
        <v>10123.710606896573</v>
      </c>
      <c r="V154" s="10"/>
      <c r="W154" s="10"/>
      <c r="X154" s="10"/>
      <c r="Y154" s="10"/>
      <c r="Z154" s="10"/>
      <c r="AA154" s="10"/>
      <c r="AB154" s="11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1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1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1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1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1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1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1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1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1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1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1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1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1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1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1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1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1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1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1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1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1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1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1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1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1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1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1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1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1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1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1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1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1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1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1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1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1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1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1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1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1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1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1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1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1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1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1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1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1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1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1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1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1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1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1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1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1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1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1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1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1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1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1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1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1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1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1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1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1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1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1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1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1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1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1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1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1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1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1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1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1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1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1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1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1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1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1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1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1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1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1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1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1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1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1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1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1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1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1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1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1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1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1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1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1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1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1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1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1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1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1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1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1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1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1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1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1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1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1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1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1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1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1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1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1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1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1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1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1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1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1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1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1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1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1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1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1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1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1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1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1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1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1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1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1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1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1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1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1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1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1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1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1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1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1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1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1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1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1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1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1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1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1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1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1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1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1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1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1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1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1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1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1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1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1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1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1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1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1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1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1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1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1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1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1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1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1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1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1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1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1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1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1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1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1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1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1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1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1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1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1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1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1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1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1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1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1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1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1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1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1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1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1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1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1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1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1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1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1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1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1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1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1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1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1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1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1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1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1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1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1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1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1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1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1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1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1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1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1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1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1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1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1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1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1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1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1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1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1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1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1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1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1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1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1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1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1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1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1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1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1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1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1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1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1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1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1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1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1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1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1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1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1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1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1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1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1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1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1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1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1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1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1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1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1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1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1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1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1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1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1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1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1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1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1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1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1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1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1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1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1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1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1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1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1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1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1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1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1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1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1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1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1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1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1"/>
    </row>
    <row r="511" spans="1:28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1"/>
    </row>
    <row r="512" spans="1:28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1"/>
    </row>
    <row r="513" spans="1:28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1"/>
    </row>
    <row r="514" spans="1:28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1"/>
    </row>
    <row r="515" spans="1:28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1"/>
    </row>
    <row r="516" spans="1:28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1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61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61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61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61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61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61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61"/>
    </row>
    <row r="524" spans="1:28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61"/>
    </row>
    <row r="525" spans="1:28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61"/>
    </row>
    <row r="526" spans="1:28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61"/>
    </row>
    <row r="527" spans="1:28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61"/>
    </row>
    <row r="528" spans="1: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61"/>
    </row>
    <row r="529" spans="1:28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61"/>
    </row>
  </sheetData>
  <autoFilter ref="A9:AE87"/>
  <mergeCells count="2">
    <mergeCell ref="J92:V92"/>
    <mergeCell ref="J91:V91"/>
  </mergeCells>
  <pageMargins left="0.7" right="0.7" top="0.75" bottom="0.75" header="0.3" footer="0.3"/>
  <pageSetup orientation="portrait" r:id="rId1"/>
  <ignoredErrors>
    <ignoredError sqref="AB10:AB87" numberStoredAsText="1"/>
    <ignoredError sqref="V103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9"/>
  <sheetViews>
    <sheetView topLeftCell="A55" workbookViewId="0">
      <selection activeCell="F70" sqref="F70"/>
    </sheetView>
  </sheetViews>
  <sheetFormatPr baseColWidth="10" defaultRowHeight="15"/>
  <cols>
    <col min="4" max="4" width="12.85546875" bestFit="1" customWidth="1"/>
  </cols>
  <sheetData>
    <row r="1" spans="1:8">
      <c r="A1" s="109" t="s">
        <v>1586</v>
      </c>
      <c r="B1" s="109"/>
      <c r="C1" s="109"/>
      <c r="D1" s="109"/>
      <c r="E1" s="109"/>
      <c r="F1" s="109"/>
    </row>
    <row r="2" spans="1:8">
      <c r="A2" t="s">
        <v>1588</v>
      </c>
      <c r="B2" t="s">
        <v>1589</v>
      </c>
      <c r="C2" t="s">
        <v>1590</v>
      </c>
      <c r="D2" t="s">
        <v>1591</v>
      </c>
      <c r="E2" t="s">
        <v>1594</v>
      </c>
    </row>
    <row r="3" spans="1:8">
      <c r="A3" t="s">
        <v>1592</v>
      </c>
      <c r="B3" s="33">
        <v>41996</v>
      </c>
      <c r="C3" t="s">
        <v>1593</v>
      </c>
      <c r="E3">
        <v>-72</v>
      </c>
    </row>
    <row r="4" spans="1:8">
      <c r="A4" t="s">
        <v>1595</v>
      </c>
      <c r="B4" s="33">
        <v>41992</v>
      </c>
      <c r="C4" t="s">
        <v>1596</v>
      </c>
      <c r="E4">
        <v>-202</v>
      </c>
    </row>
    <row r="6" spans="1:8">
      <c r="A6" s="109" t="s">
        <v>1587</v>
      </c>
      <c r="B6" s="109"/>
      <c r="C6" s="109"/>
      <c r="D6" s="109"/>
      <c r="E6" s="109"/>
      <c r="F6" s="109"/>
      <c r="G6" s="32"/>
      <c r="H6" s="32"/>
    </row>
    <row r="8" spans="1:8">
      <c r="A8" t="s">
        <v>1588</v>
      </c>
      <c r="B8" t="s">
        <v>1589</v>
      </c>
      <c r="C8" t="s">
        <v>1590</v>
      </c>
      <c r="D8" t="s">
        <v>1591</v>
      </c>
      <c r="E8" t="s">
        <v>1594</v>
      </c>
    </row>
    <row r="9" spans="1:8">
      <c r="A9" t="s">
        <v>1608</v>
      </c>
      <c r="B9" s="33">
        <v>42026</v>
      </c>
      <c r="C9" t="s">
        <v>1607</v>
      </c>
      <c r="E9">
        <v>-201.98999999993248</v>
      </c>
      <c r="F9" t="s">
        <v>1629</v>
      </c>
    </row>
    <row r="10" spans="1:8">
      <c r="A10" t="s">
        <v>1606</v>
      </c>
      <c r="B10" s="33">
        <v>42027</v>
      </c>
      <c r="C10" t="s">
        <v>1605</v>
      </c>
      <c r="E10">
        <v>-202</v>
      </c>
      <c r="F10" t="s">
        <v>1629</v>
      </c>
    </row>
    <row r="11" spans="1:8">
      <c r="A11" t="s">
        <v>1601</v>
      </c>
      <c r="B11" s="33">
        <v>42027</v>
      </c>
      <c r="C11" t="s">
        <v>1602</v>
      </c>
      <c r="E11">
        <v>-202</v>
      </c>
      <c r="F11" t="s">
        <v>1629</v>
      </c>
    </row>
    <row r="12" spans="1:8">
      <c r="A12" t="s">
        <v>1597</v>
      </c>
      <c r="B12" s="33">
        <v>42032</v>
      </c>
      <c r="C12" t="s">
        <v>1598</v>
      </c>
      <c r="E12">
        <v>3000</v>
      </c>
      <c r="F12" t="s">
        <v>1629</v>
      </c>
    </row>
    <row r="13" spans="1:8">
      <c r="A13" t="s">
        <v>1600</v>
      </c>
      <c r="B13" s="33">
        <v>42034</v>
      </c>
      <c r="C13" t="s">
        <v>1599</v>
      </c>
      <c r="E13">
        <v>-201.98999999999069</v>
      </c>
      <c r="F13" t="s">
        <v>1629</v>
      </c>
    </row>
    <row r="15" spans="1:8">
      <c r="A15" s="109" t="s">
        <v>878</v>
      </c>
      <c r="B15" s="109"/>
      <c r="C15" s="109"/>
      <c r="D15" s="109"/>
      <c r="E15" s="109"/>
    </row>
    <row r="16" spans="1:8">
      <c r="A16" t="s">
        <v>1588</v>
      </c>
      <c r="B16" t="s">
        <v>1589</v>
      </c>
      <c r="C16" t="s">
        <v>1590</v>
      </c>
      <c r="D16" t="s">
        <v>1591</v>
      </c>
      <c r="E16" t="s">
        <v>1594</v>
      </c>
    </row>
    <row r="17" spans="1:6">
      <c r="A17" t="s">
        <v>1615</v>
      </c>
      <c r="B17" s="33">
        <v>42046</v>
      </c>
      <c r="C17" t="s">
        <v>1613</v>
      </c>
      <c r="E17">
        <v>-1070</v>
      </c>
      <c r="F17" t="s">
        <v>1629</v>
      </c>
    </row>
    <row r="18" spans="1:6">
      <c r="A18" t="s">
        <v>1614</v>
      </c>
      <c r="B18" s="33">
        <v>42048</v>
      </c>
      <c r="C18" t="s">
        <v>1048</v>
      </c>
      <c r="E18">
        <v>-201</v>
      </c>
      <c r="F18" t="s">
        <v>1629</v>
      </c>
    </row>
    <row r="19" spans="1:6">
      <c r="A19" t="s">
        <v>1604</v>
      </c>
      <c r="B19" s="33">
        <v>42053</v>
      </c>
      <c r="C19" t="s">
        <v>1603</v>
      </c>
      <c r="E19">
        <v>-202</v>
      </c>
      <c r="F19" t="s">
        <v>1629</v>
      </c>
    </row>
    <row r="20" spans="1:6">
      <c r="A20" t="s">
        <v>1610</v>
      </c>
      <c r="B20" s="33">
        <v>42053</v>
      </c>
      <c r="C20" t="s">
        <v>1609</v>
      </c>
      <c r="E20">
        <v>581.47999999998137</v>
      </c>
      <c r="F20" t="s">
        <v>1629</v>
      </c>
    </row>
    <row r="21" spans="1:6">
      <c r="A21" t="s">
        <v>1612</v>
      </c>
      <c r="B21" s="33">
        <v>42054</v>
      </c>
      <c r="C21" t="s">
        <v>1611</v>
      </c>
      <c r="E21" s="13">
        <v>-1130.7799999999988</v>
      </c>
      <c r="F21" t="s">
        <v>1629</v>
      </c>
    </row>
    <row r="22" spans="1:6">
      <c r="A22" t="s">
        <v>1616</v>
      </c>
      <c r="B22" s="33">
        <v>42060</v>
      </c>
      <c r="C22" t="s">
        <v>1370</v>
      </c>
      <c r="D22" s="13"/>
      <c r="E22" s="13">
        <v>32599.909999999974</v>
      </c>
      <c r="F22" t="s">
        <v>1629</v>
      </c>
    </row>
    <row r="24" spans="1:6">
      <c r="A24" s="109" t="s">
        <v>1552</v>
      </c>
      <c r="B24" s="109"/>
      <c r="C24" s="109"/>
      <c r="D24" s="109"/>
      <c r="E24" s="109"/>
    </row>
    <row r="25" spans="1:6">
      <c r="A25" t="s">
        <v>1588</v>
      </c>
      <c r="B25" t="s">
        <v>1589</v>
      </c>
      <c r="C25" t="s">
        <v>1590</v>
      </c>
      <c r="D25" t="s">
        <v>1591</v>
      </c>
      <c r="E25" t="s">
        <v>1594</v>
      </c>
    </row>
    <row r="26" spans="1:6">
      <c r="A26" t="s">
        <v>1617</v>
      </c>
      <c r="B26" s="33">
        <v>42069</v>
      </c>
      <c r="C26" t="s">
        <v>1371</v>
      </c>
      <c r="D26" s="13"/>
      <c r="E26" s="13">
        <v>3958.5099999999511</v>
      </c>
      <c r="F26" t="s">
        <v>1629</v>
      </c>
    </row>
    <row r="28" spans="1:6">
      <c r="A28" s="109" t="s">
        <v>575</v>
      </c>
      <c r="B28" s="109"/>
      <c r="C28" s="109"/>
      <c r="D28" s="109"/>
      <c r="E28" s="109"/>
    </row>
    <row r="29" spans="1:6">
      <c r="A29" t="s">
        <v>1588</v>
      </c>
      <c r="B29" t="s">
        <v>1589</v>
      </c>
      <c r="C29" t="s">
        <v>1590</v>
      </c>
      <c r="D29" t="s">
        <v>1591</v>
      </c>
      <c r="E29" t="s">
        <v>1594</v>
      </c>
    </row>
    <row r="30" spans="1:6">
      <c r="A30" t="s">
        <v>1619</v>
      </c>
      <c r="B30" s="33">
        <v>42123</v>
      </c>
      <c r="C30" s="14" t="s">
        <v>574</v>
      </c>
      <c r="D30" s="13"/>
      <c r="E30" s="13">
        <v>3434.1900000000023</v>
      </c>
      <c r="F30" t="s">
        <v>1629</v>
      </c>
    </row>
    <row r="31" spans="1:6">
      <c r="A31" t="s">
        <v>1621</v>
      </c>
      <c r="B31" s="33">
        <v>42124</v>
      </c>
      <c r="C31" t="s">
        <v>589</v>
      </c>
      <c r="D31" s="13"/>
      <c r="E31" s="13">
        <v>3436.1900000000023</v>
      </c>
      <c r="F31" t="s">
        <v>1629</v>
      </c>
    </row>
    <row r="33" spans="1:6">
      <c r="A33" s="109" t="s">
        <v>1365</v>
      </c>
      <c r="B33" s="109"/>
      <c r="C33" s="109"/>
      <c r="D33" s="109"/>
      <c r="E33" s="109"/>
    </row>
    <row r="34" spans="1:6">
      <c r="A34" t="s">
        <v>1588</v>
      </c>
      <c r="B34" t="s">
        <v>1589</v>
      </c>
      <c r="C34" t="s">
        <v>1590</v>
      </c>
      <c r="D34" t="s">
        <v>1591</v>
      </c>
      <c r="E34" t="s">
        <v>1594</v>
      </c>
    </row>
    <row r="35" spans="1:6">
      <c r="A35" t="s">
        <v>1626</v>
      </c>
      <c r="B35" s="33">
        <v>42131</v>
      </c>
      <c r="C35" t="s">
        <v>590</v>
      </c>
      <c r="D35" s="13"/>
      <c r="E35" s="13">
        <v>3436.1900000000023</v>
      </c>
      <c r="F35" t="s">
        <v>1629</v>
      </c>
    </row>
    <row r="36" spans="1:6">
      <c r="A36" t="s">
        <v>1627</v>
      </c>
      <c r="B36" s="33">
        <v>42140</v>
      </c>
      <c r="C36" t="s">
        <v>591</v>
      </c>
      <c r="D36" s="13"/>
      <c r="E36" s="13">
        <v>538.01000000000931</v>
      </c>
      <c r="F36" t="s">
        <v>1629</v>
      </c>
    </row>
    <row r="37" spans="1:6">
      <c r="A37" t="s">
        <v>1618</v>
      </c>
      <c r="B37" s="33">
        <v>42144</v>
      </c>
      <c r="C37" t="s">
        <v>1387</v>
      </c>
      <c r="D37" s="13"/>
      <c r="E37" s="13">
        <v>-582.00000000005821</v>
      </c>
      <c r="F37" t="s">
        <v>1629</v>
      </c>
    </row>
    <row r="38" spans="1:6">
      <c r="A38" t="s">
        <v>1620</v>
      </c>
      <c r="B38" s="33">
        <v>42144</v>
      </c>
      <c r="C38" t="s">
        <v>583</v>
      </c>
      <c r="D38" s="13"/>
      <c r="E38" s="13">
        <v>988.0000000000291</v>
      </c>
      <c r="F38" t="s">
        <v>1629</v>
      </c>
    </row>
    <row r="39" spans="1:6">
      <c r="A39" t="s">
        <v>1628</v>
      </c>
      <c r="B39" s="33">
        <v>42154</v>
      </c>
      <c r="C39" t="s">
        <v>604</v>
      </c>
      <c r="D39" s="13"/>
      <c r="E39" s="13">
        <v>2692.3800000000047</v>
      </c>
      <c r="F39" t="s">
        <v>1629</v>
      </c>
    </row>
    <row r="42" spans="1:6">
      <c r="A42" s="109" t="s">
        <v>572</v>
      </c>
      <c r="B42" s="109"/>
      <c r="C42" s="109"/>
      <c r="D42" s="109"/>
      <c r="E42" s="109"/>
    </row>
    <row r="43" spans="1:6">
      <c r="A43" t="s">
        <v>1588</v>
      </c>
      <c r="B43" t="s">
        <v>1589</v>
      </c>
      <c r="C43" t="s">
        <v>1590</v>
      </c>
      <c r="D43" t="s">
        <v>1591</v>
      </c>
      <c r="E43" t="s">
        <v>1594</v>
      </c>
    </row>
    <row r="44" spans="1:6">
      <c r="A44" t="s">
        <v>1623</v>
      </c>
      <c r="B44" s="33">
        <v>42158</v>
      </c>
      <c r="C44" t="s">
        <v>242</v>
      </c>
      <c r="D44" s="13"/>
      <c r="E44" s="13">
        <v>-202</v>
      </c>
      <c r="F44" t="s">
        <v>1629</v>
      </c>
    </row>
    <row r="45" spans="1:6">
      <c r="A45" t="s">
        <v>1622</v>
      </c>
      <c r="B45" s="33">
        <v>42185</v>
      </c>
      <c r="C45" t="s">
        <v>243</v>
      </c>
      <c r="D45" s="13"/>
      <c r="E45" s="13">
        <v>-202</v>
      </c>
      <c r="F45" t="s">
        <v>1629</v>
      </c>
    </row>
    <row r="46" spans="1:6">
      <c r="A46" t="s">
        <v>1624</v>
      </c>
      <c r="B46" s="33">
        <v>42185</v>
      </c>
      <c r="C46" t="s">
        <v>248</v>
      </c>
      <c r="D46" s="13"/>
      <c r="E46" s="13">
        <v>3298.960000000021</v>
      </c>
      <c r="F46" t="s">
        <v>1629</v>
      </c>
    </row>
    <row r="47" spans="1:6">
      <c r="A47" t="s">
        <v>1625</v>
      </c>
      <c r="B47" s="33">
        <v>42185</v>
      </c>
      <c r="C47" t="s">
        <v>254</v>
      </c>
      <c r="D47" s="13"/>
      <c r="E47" s="13">
        <v>-202</v>
      </c>
      <c r="F47" t="s">
        <v>1629</v>
      </c>
    </row>
    <row r="50" spans="1:7">
      <c r="A50" s="109" t="s">
        <v>2014</v>
      </c>
      <c r="B50" s="109"/>
      <c r="C50" s="109"/>
      <c r="D50" s="109"/>
      <c r="E50" s="109"/>
    </row>
    <row r="51" spans="1:7">
      <c r="A51" t="s">
        <v>1588</v>
      </c>
      <c r="B51" t="s">
        <v>1589</v>
      </c>
      <c r="C51" t="s">
        <v>1590</v>
      </c>
      <c r="D51" t="s">
        <v>1591</v>
      </c>
      <c r="E51" t="s">
        <v>1594</v>
      </c>
    </row>
    <row r="52" spans="1:7">
      <c r="A52" t="s">
        <v>2016</v>
      </c>
      <c r="B52" s="33">
        <v>42216</v>
      </c>
      <c r="C52" t="s">
        <v>1932</v>
      </c>
      <c r="E52">
        <v>-349.65000000002328</v>
      </c>
      <c r="F52" t="s">
        <v>1629</v>
      </c>
      <c r="G52" t="s">
        <v>2019</v>
      </c>
    </row>
    <row r="53" spans="1:7">
      <c r="A53" t="s">
        <v>2017</v>
      </c>
      <c r="B53" s="33">
        <v>42203</v>
      </c>
      <c r="C53" t="s">
        <v>1935</v>
      </c>
      <c r="E53" s="13">
        <v>1520.0099999999802</v>
      </c>
      <c r="F53" t="s">
        <v>1629</v>
      </c>
      <c r="G53" t="s">
        <v>2020</v>
      </c>
    </row>
    <row r="54" spans="1:7">
      <c r="A54" t="s">
        <v>2018</v>
      </c>
      <c r="B54" s="33">
        <v>42209</v>
      </c>
      <c r="C54" t="s">
        <v>1937</v>
      </c>
      <c r="E54" s="13">
        <v>1520.0099999999802</v>
      </c>
      <c r="F54" t="s">
        <v>1629</v>
      </c>
      <c r="G54" t="s">
        <v>2020</v>
      </c>
    </row>
    <row r="57" spans="1:7">
      <c r="A57" s="109" t="s">
        <v>1894</v>
      </c>
      <c r="B57" s="109"/>
      <c r="C57" s="109"/>
      <c r="D57" s="109"/>
      <c r="E57" s="109"/>
    </row>
    <row r="58" spans="1:7">
      <c r="A58" t="s">
        <v>1588</v>
      </c>
      <c r="B58" t="s">
        <v>1589</v>
      </c>
      <c r="C58" t="s">
        <v>1590</v>
      </c>
      <c r="D58" t="s">
        <v>1591</v>
      </c>
      <c r="E58" t="s">
        <v>1594</v>
      </c>
    </row>
    <row r="59" spans="1:7">
      <c r="A59" t="s">
        <v>2015</v>
      </c>
      <c r="B59" s="33">
        <v>42226</v>
      </c>
      <c r="C59" t="s">
        <v>1884</v>
      </c>
      <c r="E59">
        <v>-201.9100000000326</v>
      </c>
      <c r="F59" t="s">
        <v>1629</v>
      </c>
    </row>
  </sheetData>
  <sortState ref="A35:E39">
    <sortCondition ref="A35:A39"/>
  </sortState>
  <mergeCells count="9">
    <mergeCell ref="A1:F1"/>
    <mergeCell ref="A15:E15"/>
    <mergeCell ref="A24:E24"/>
    <mergeCell ref="A28:E28"/>
    <mergeCell ref="A57:E57"/>
    <mergeCell ref="A50:E50"/>
    <mergeCell ref="A33:E33"/>
    <mergeCell ref="A42:E42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F523"/>
  <sheetViews>
    <sheetView topLeftCell="A7" zoomScale="80" zoomScaleNormal="80" workbookViewId="0">
      <selection activeCell="AE23" sqref="AE23"/>
    </sheetView>
  </sheetViews>
  <sheetFormatPr baseColWidth="10" defaultColWidth="11.42578125" defaultRowHeight="15"/>
  <cols>
    <col min="1" max="1" width="10.28515625" bestFit="1" customWidth="1"/>
    <col min="2" max="2" width="12.28515625" bestFit="1" customWidth="1"/>
    <col min="3" max="3" width="11.5703125" hidden="1" customWidth="1"/>
    <col min="4" max="4" width="13.5703125" hidden="1" customWidth="1"/>
    <col min="5" max="5" width="10.28515625" hidden="1" customWidth="1"/>
    <col min="6" max="6" width="9.5703125" hidden="1" customWidth="1"/>
    <col min="7" max="7" width="16.42578125" hidden="1" customWidth="1"/>
    <col min="8" max="8" width="10.28515625" hidden="1" customWidth="1"/>
    <col min="9" max="9" width="6.85546875" hidden="1" customWidth="1"/>
    <col min="10" max="10" width="13.7109375" bestFit="1" customWidth="1"/>
    <col min="11" max="11" width="4.42578125" hidden="1" customWidth="1"/>
    <col min="12" max="12" width="9.5703125" hidden="1" customWidth="1"/>
    <col min="13" max="13" width="10.5703125" hidden="1" customWidth="1"/>
    <col min="14" max="14" width="45.7109375" hidden="1" customWidth="1"/>
    <col min="15" max="15" width="20.5703125" bestFit="1" customWidth="1"/>
    <col min="16" max="16" width="8.7109375" hidden="1" customWidth="1"/>
    <col min="17" max="20" width="13.85546875" hidden="1" customWidth="1"/>
    <col min="21" max="21" width="16.85546875" hidden="1" customWidth="1"/>
    <col min="22" max="22" width="8.7109375" bestFit="1" customWidth="1"/>
    <col min="23" max="23" width="11" bestFit="1" customWidth="1"/>
    <col min="24" max="24" width="12" bestFit="1" customWidth="1"/>
    <col min="25" max="25" width="10.85546875" bestFit="1" customWidth="1"/>
    <col min="26" max="26" width="9.85546875" bestFit="1" customWidth="1"/>
    <col min="27" max="27" width="10.85546875" bestFit="1" customWidth="1"/>
    <col min="28" max="28" width="8.7109375" bestFit="1" customWidth="1"/>
    <col min="32" max="32" width="13.42578125" bestFit="1" customWidth="1"/>
    <col min="257" max="257" width="10.28515625" bestFit="1" customWidth="1"/>
    <col min="258" max="258" width="9.140625" customWidth="1"/>
    <col min="259" max="259" width="11.5703125" customWidth="1"/>
    <col min="260" max="260" width="13.5703125" customWidth="1"/>
    <col min="261" max="261" width="10.28515625" bestFit="1" customWidth="1"/>
    <col min="262" max="262" width="9.5703125" bestFit="1" customWidth="1"/>
    <col min="263" max="263" width="16.42578125" bestFit="1" customWidth="1"/>
    <col min="264" max="264" width="10.28515625" bestFit="1" customWidth="1"/>
    <col min="265" max="265" width="6.85546875" bestFit="1" customWidth="1"/>
    <col min="266" max="266" width="13.7109375" bestFit="1" customWidth="1"/>
    <col min="267" max="267" width="4.42578125" bestFit="1" customWidth="1"/>
    <col min="268" max="268" width="9.5703125" bestFit="1" customWidth="1"/>
    <col min="269" max="269" width="10.5703125" bestFit="1" customWidth="1"/>
    <col min="270" max="270" width="45.7109375" bestFit="1" customWidth="1"/>
    <col min="271" max="271" width="16.5703125" bestFit="1" customWidth="1"/>
    <col min="272" max="272" width="8.7109375" bestFit="1" customWidth="1"/>
    <col min="273" max="276" width="13.85546875" bestFit="1" customWidth="1"/>
    <col min="277" max="277" width="16.85546875" bestFit="1" customWidth="1"/>
    <col min="278" max="278" width="7" bestFit="1" customWidth="1"/>
    <col min="279" max="279" width="9" bestFit="1" customWidth="1"/>
    <col min="280" max="280" width="9.5703125" bestFit="1" customWidth="1"/>
    <col min="281" max="281" width="8.7109375" bestFit="1" customWidth="1"/>
    <col min="282" max="282" width="7.85546875" bestFit="1" customWidth="1"/>
    <col min="283" max="283" width="8.7109375" bestFit="1" customWidth="1"/>
    <col min="284" max="284" width="7" bestFit="1" customWidth="1"/>
    <col min="513" max="513" width="10.28515625" bestFit="1" customWidth="1"/>
    <col min="514" max="514" width="9.140625" customWidth="1"/>
    <col min="515" max="515" width="11.5703125" customWidth="1"/>
    <col min="516" max="516" width="13.5703125" customWidth="1"/>
    <col min="517" max="517" width="10.28515625" bestFit="1" customWidth="1"/>
    <col min="518" max="518" width="9.5703125" bestFit="1" customWidth="1"/>
    <col min="519" max="519" width="16.42578125" bestFit="1" customWidth="1"/>
    <col min="520" max="520" width="10.28515625" bestFit="1" customWidth="1"/>
    <col min="521" max="521" width="6.85546875" bestFit="1" customWidth="1"/>
    <col min="522" max="522" width="13.7109375" bestFit="1" customWidth="1"/>
    <col min="523" max="523" width="4.42578125" bestFit="1" customWidth="1"/>
    <col min="524" max="524" width="9.5703125" bestFit="1" customWidth="1"/>
    <col min="525" max="525" width="10.5703125" bestFit="1" customWidth="1"/>
    <col min="526" max="526" width="45.7109375" bestFit="1" customWidth="1"/>
    <col min="527" max="527" width="16.5703125" bestFit="1" customWidth="1"/>
    <col min="528" max="528" width="8.7109375" bestFit="1" customWidth="1"/>
    <col min="529" max="532" width="13.85546875" bestFit="1" customWidth="1"/>
    <col min="533" max="533" width="16.85546875" bestFit="1" customWidth="1"/>
    <col min="534" max="534" width="7" bestFit="1" customWidth="1"/>
    <col min="535" max="535" width="9" bestFit="1" customWidth="1"/>
    <col min="536" max="536" width="9.5703125" bestFit="1" customWidth="1"/>
    <col min="537" max="537" width="8.7109375" bestFit="1" customWidth="1"/>
    <col min="538" max="538" width="7.85546875" bestFit="1" customWidth="1"/>
    <col min="539" max="539" width="8.7109375" bestFit="1" customWidth="1"/>
    <col min="540" max="540" width="7" bestFit="1" customWidth="1"/>
    <col min="769" max="769" width="10.28515625" bestFit="1" customWidth="1"/>
    <col min="770" max="770" width="9.140625" customWidth="1"/>
    <col min="771" max="771" width="11.5703125" customWidth="1"/>
    <col min="772" max="772" width="13.5703125" customWidth="1"/>
    <col min="773" max="773" width="10.28515625" bestFit="1" customWidth="1"/>
    <col min="774" max="774" width="9.5703125" bestFit="1" customWidth="1"/>
    <col min="775" max="775" width="16.42578125" bestFit="1" customWidth="1"/>
    <col min="776" max="776" width="10.28515625" bestFit="1" customWidth="1"/>
    <col min="777" max="777" width="6.85546875" bestFit="1" customWidth="1"/>
    <col min="778" max="778" width="13.7109375" bestFit="1" customWidth="1"/>
    <col min="779" max="779" width="4.42578125" bestFit="1" customWidth="1"/>
    <col min="780" max="780" width="9.5703125" bestFit="1" customWidth="1"/>
    <col min="781" max="781" width="10.5703125" bestFit="1" customWidth="1"/>
    <col min="782" max="782" width="45.7109375" bestFit="1" customWidth="1"/>
    <col min="783" max="783" width="16.5703125" bestFit="1" customWidth="1"/>
    <col min="784" max="784" width="8.7109375" bestFit="1" customWidth="1"/>
    <col min="785" max="788" width="13.85546875" bestFit="1" customWidth="1"/>
    <col min="789" max="789" width="16.85546875" bestFit="1" customWidth="1"/>
    <col min="790" max="790" width="7" bestFit="1" customWidth="1"/>
    <col min="791" max="791" width="9" bestFit="1" customWidth="1"/>
    <col min="792" max="792" width="9.5703125" bestFit="1" customWidth="1"/>
    <col min="793" max="793" width="8.7109375" bestFit="1" customWidth="1"/>
    <col min="794" max="794" width="7.85546875" bestFit="1" customWidth="1"/>
    <col min="795" max="795" width="8.7109375" bestFit="1" customWidth="1"/>
    <col min="796" max="796" width="7" bestFit="1" customWidth="1"/>
    <col min="1025" max="1025" width="10.28515625" bestFit="1" customWidth="1"/>
    <col min="1026" max="1026" width="9.140625" customWidth="1"/>
    <col min="1027" max="1027" width="11.5703125" customWidth="1"/>
    <col min="1028" max="1028" width="13.5703125" customWidth="1"/>
    <col min="1029" max="1029" width="10.28515625" bestFit="1" customWidth="1"/>
    <col min="1030" max="1030" width="9.5703125" bestFit="1" customWidth="1"/>
    <col min="1031" max="1031" width="16.42578125" bestFit="1" customWidth="1"/>
    <col min="1032" max="1032" width="10.28515625" bestFit="1" customWidth="1"/>
    <col min="1033" max="1033" width="6.85546875" bestFit="1" customWidth="1"/>
    <col min="1034" max="1034" width="13.7109375" bestFit="1" customWidth="1"/>
    <col min="1035" max="1035" width="4.42578125" bestFit="1" customWidth="1"/>
    <col min="1036" max="1036" width="9.5703125" bestFit="1" customWidth="1"/>
    <col min="1037" max="1037" width="10.5703125" bestFit="1" customWidth="1"/>
    <col min="1038" max="1038" width="45.7109375" bestFit="1" customWidth="1"/>
    <col min="1039" max="1039" width="16.5703125" bestFit="1" customWidth="1"/>
    <col min="1040" max="1040" width="8.7109375" bestFit="1" customWidth="1"/>
    <col min="1041" max="1044" width="13.85546875" bestFit="1" customWidth="1"/>
    <col min="1045" max="1045" width="16.85546875" bestFit="1" customWidth="1"/>
    <col min="1046" max="1046" width="7" bestFit="1" customWidth="1"/>
    <col min="1047" max="1047" width="9" bestFit="1" customWidth="1"/>
    <col min="1048" max="1048" width="9.5703125" bestFit="1" customWidth="1"/>
    <col min="1049" max="1049" width="8.7109375" bestFit="1" customWidth="1"/>
    <col min="1050" max="1050" width="7.85546875" bestFit="1" customWidth="1"/>
    <col min="1051" max="1051" width="8.7109375" bestFit="1" customWidth="1"/>
    <col min="1052" max="1052" width="7" bestFit="1" customWidth="1"/>
    <col min="1281" max="1281" width="10.28515625" bestFit="1" customWidth="1"/>
    <col min="1282" max="1282" width="9.140625" customWidth="1"/>
    <col min="1283" max="1283" width="11.5703125" customWidth="1"/>
    <col min="1284" max="1284" width="13.5703125" customWidth="1"/>
    <col min="1285" max="1285" width="10.28515625" bestFit="1" customWidth="1"/>
    <col min="1286" max="1286" width="9.5703125" bestFit="1" customWidth="1"/>
    <col min="1287" max="1287" width="16.42578125" bestFit="1" customWidth="1"/>
    <col min="1288" max="1288" width="10.28515625" bestFit="1" customWidth="1"/>
    <col min="1289" max="1289" width="6.85546875" bestFit="1" customWidth="1"/>
    <col min="1290" max="1290" width="13.7109375" bestFit="1" customWidth="1"/>
    <col min="1291" max="1291" width="4.42578125" bestFit="1" customWidth="1"/>
    <col min="1292" max="1292" width="9.5703125" bestFit="1" customWidth="1"/>
    <col min="1293" max="1293" width="10.5703125" bestFit="1" customWidth="1"/>
    <col min="1294" max="1294" width="45.7109375" bestFit="1" customWidth="1"/>
    <col min="1295" max="1295" width="16.5703125" bestFit="1" customWidth="1"/>
    <col min="1296" max="1296" width="8.7109375" bestFit="1" customWidth="1"/>
    <col min="1297" max="1300" width="13.85546875" bestFit="1" customWidth="1"/>
    <col min="1301" max="1301" width="16.85546875" bestFit="1" customWidth="1"/>
    <col min="1302" max="1302" width="7" bestFit="1" customWidth="1"/>
    <col min="1303" max="1303" width="9" bestFit="1" customWidth="1"/>
    <col min="1304" max="1304" width="9.5703125" bestFit="1" customWidth="1"/>
    <col min="1305" max="1305" width="8.7109375" bestFit="1" customWidth="1"/>
    <col min="1306" max="1306" width="7.85546875" bestFit="1" customWidth="1"/>
    <col min="1307" max="1307" width="8.7109375" bestFit="1" customWidth="1"/>
    <col min="1308" max="1308" width="7" bestFit="1" customWidth="1"/>
    <col min="1537" max="1537" width="10.28515625" bestFit="1" customWidth="1"/>
    <col min="1538" max="1538" width="9.140625" customWidth="1"/>
    <col min="1539" max="1539" width="11.5703125" customWidth="1"/>
    <col min="1540" max="1540" width="13.5703125" customWidth="1"/>
    <col min="1541" max="1541" width="10.28515625" bestFit="1" customWidth="1"/>
    <col min="1542" max="1542" width="9.5703125" bestFit="1" customWidth="1"/>
    <col min="1543" max="1543" width="16.42578125" bestFit="1" customWidth="1"/>
    <col min="1544" max="1544" width="10.28515625" bestFit="1" customWidth="1"/>
    <col min="1545" max="1545" width="6.85546875" bestFit="1" customWidth="1"/>
    <col min="1546" max="1546" width="13.7109375" bestFit="1" customWidth="1"/>
    <col min="1547" max="1547" width="4.42578125" bestFit="1" customWidth="1"/>
    <col min="1548" max="1548" width="9.5703125" bestFit="1" customWidth="1"/>
    <col min="1549" max="1549" width="10.5703125" bestFit="1" customWidth="1"/>
    <col min="1550" max="1550" width="45.7109375" bestFit="1" customWidth="1"/>
    <col min="1551" max="1551" width="16.5703125" bestFit="1" customWidth="1"/>
    <col min="1552" max="1552" width="8.7109375" bestFit="1" customWidth="1"/>
    <col min="1553" max="1556" width="13.85546875" bestFit="1" customWidth="1"/>
    <col min="1557" max="1557" width="16.85546875" bestFit="1" customWidth="1"/>
    <col min="1558" max="1558" width="7" bestFit="1" customWidth="1"/>
    <col min="1559" max="1559" width="9" bestFit="1" customWidth="1"/>
    <col min="1560" max="1560" width="9.5703125" bestFit="1" customWidth="1"/>
    <col min="1561" max="1561" width="8.7109375" bestFit="1" customWidth="1"/>
    <col min="1562" max="1562" width="7.85546875" bestFit="1" customWidth="1"/>
    <col min="1563" max="1563" width="8.7109375" bestFit="1" customWidth="1"/>
    <col min="1564" max="1564" width="7" bestFit="1" customWidth="1"/>
    <col min="1793" max="1793" width="10.28515625" bestFit="1" customWidth="1"/>
    <col min="1794" max="1794" width="9.140625" customWidth="1"/>
    <col min="1795" max="1795" width="11.5703125" customWidth="1"/>
    <col min="1796" max="1796" width="13.5703125" customWidth="1"/>
    <col min="1797" max="1797" width="10.28515625" bestFit="1" customWidth="1"/>
    <col min="1798" max="1798" width="9.5703125" bestFit="1" customWidth="1"/>
    <col min="1799" max="1799" width="16.42578125" bestFit="1" customWidth="1"/>
    <col min="1800" max="1800" width="10.28515625" bestFit="1" customWidth="1"/>
    <col min="1801" max="1801" width="6.85546875" bestFit="1" customWidth="1"/>
    <col min="1802" max="1802" width="13.7109375" bestFit="1" customWidth="1"/>
    <col min="1803" max="1803" width="4.42578125" bestFit="1" customWidth="1"/>
    <col min="1804" max="1804" width="9.5703125" bestFit="1" customWidth="1"/>
    <col min="1805" max="1805" width="10.5703125" bestFit="1" customWidth="1"/>
    <col min="1806" max="1806" width="45.7109375" bestFit="1" customWidth="1"/>
    <col min="1807" max="1807" width="16.5703125" bestFit="1" customWidth="1"/>
    <col min="1808" max="1808" width="8.7109375" bestFit="1" customWidth="1"/>
    <col min="1809" max="1812" width="13.85546875" bestFit="1" customWidth="1"/>
    <col min="1813" max="1813" width="16.85546875" bestFit="1" customWidth="1"/>
    <col min="1814" max="1814" width="7" bestFit="1" customWidth="1"/>
    <col min="1815" max="1815" width="9" bestFit="1" customWidth="1"/>
    <col min="1816" max="1816" width="9.5703125" bestFit="1" customWidth="1"/>
    <col min="1817" max="1817" width="8.7109375" bestFit="1" customWidth="1"/>
    <col min="1818" max="1818" width="7.85546875" bestFit="1" customWidth="1"/>
    <col min="1819" max="1819" width="8.7109375" bestFit="1" customWidth="1"/>
    <col min="1820" max="1820" width="7" bestFit="1" customWidth="1"/>
    <col min="2049" max="2049" width="10.28515625" bestFit="1" customWidth="1"/>
    <col min="2050" max="2050" width="9.140625" customWidth="1"/>
    <col min="2051" max="2051" width="11.5703125" customWidth="1"/>
    <col min="2052" max="2052" width="13.5703125" customWidth="1"/>
    <col min="2053" max="2053" width="10.28515625" bestFit="1" customWidth="1"/>
    <col min="2054" max="2054" width="9.5703125" bestFit="1" customWidth="1"/>
    <col min="2055" max="2055" width="16.42578125" bestFit="1" customWidth="1"/>
    <col min="2056" max="2056" width="10.28515625" bestFit="1" customWidth="1"/>
    <col min="2057" max="2057" width="6.85546875" bestFit="1" customWidth="1"/>
    <col min="2058" max="2058" width="13.7109375" bestFit="1" customWidth="1"/>
    <col min="2059" max="2059" width="4.42578125" bestFit="1" customWidth="1"/>
    <col min="2060" max="2060" width="9.5703125" bestFit="1" customWidth="1"/>
    <col min="2061" max="2061" width="10.5703125" bestFit="1" customWidth="1"/>
    <col min="2062" max="2062" width="45.7109375" bestFit="1" customWidth="1"/>
    <col min="2063" max="2063" width="16.5703125" bestFit="1" customWidth="1"/>
    <col min="2064" max="2064" width="8.7109375" bestFit="1" customWidth="1"/>
    <col min="2065" max="2068" width="13.85546875" bestFit="1" customWidth="1"/>
    <col min="2069" max="2069" width="16.85546875" bestFit="1" customWidth="1"/>
    <col min="2070" max="2070" width="7" bestFit="1" customWidth="1"/>
    <col min="2071" max="2071" width="9" bestFit="1" customWidth="1"/>
    <col min="2072" max="2072" width="9.5703125" bestFit="1" customWidth="1"/>
    <col min="2073" max="2073" width="8.7109375" bestFit="1" customWidth="1"/>
    <col min="2074" max="2074" width="7.85546875" bestFit="1" customWidth="1"/>
    <col min="2075" max="2075" width="8.7109375" bestFit="1" customWidth="1"/>
    <col min="2076" max="2076" width="7" bestFit="1" customWidth="1"/>
    <col min="2305" max="2305" width="10.28515625" bestFit="1" customWidth="1"/>
    <col min="2306" max="2306" width="9.140625" customWidth="1"/>
    <col min="2307" max="2307" width="11.5703125" customWidth="1"/>
    <col min="2308" max="2308" width="13.5703125" customWidth="1"/>
    <col min="2309" max="2309" width="10.28515625" bestFit="1" customWidth="1"/>
    <col min="2310" max="2310" width="9.5703125" bestFit="1" customWidth="1"/>
    <col min="2311" max="2311" width="16.42578125" bestFit="1" customWidth="1"/>
    <col min="2312" max="2312" width="10.28515625" bestFit="1" customWidth="1"/>
    <col min="2313" max="2313" width="6.85546875" bestFit="1" customWidth="1"/>
    <col min="2314" max="2314" width="13.7109375" bestFit="1" customWidth="1"/>
    <col min="2315" max="2315" width="4.42578125" bestFit="1" customWidth="1"/>
    <col min="2316" max="2316" width="9.5703125" bestFit="1" customWidth="1"/>
    <col min="2317" max="2317" width="10.5703125" bestFit="1" customWidth="1"/>
    <col min="2318" max="2318" width="45.7109375" bestFit="1" customWidth="1"/>
    <col min="2319" max="2319" width="16.5703125" bestFit="1" customWidth="1"/>
    <col min="2320" max="2320" width="8.7109375" bestFit="1" customWidth="1"/>
    <col min="2321" max="2324" width="13.85546875" bestFit="1" customWidth="1"/>
    <col min="2325" max="2325" width="16.85546875" bestFit="1" customWidth="1"/>
    <col min="2326" max="2326" width="7" bestFit="1" customWidth="1"/>
    <col min="2327" max="2327" width="9" bestFit="1" customWidth="1"/>
    <col min="2328" max="2328" width="9.5703125" bestFit="1" customWidth="1"/>
    <col min="2329" max="2329" width="8.7109375" bestFit="1" customWidth="1"/>
    <col min="2330" max="2330" width="7.85546875" bestFit="1" customWidth="1"/>
    <col min="2331" max="2331" width="8.7109375" bestFit="1" customWidth="1"/>
    <col min="2332" max="2332" width="7" bestFit="1" customWidth="1"/>
    <col min="2561" max="2561" width="10.28515625" bestFit="1" customWidth="1"/>
    <col min="2562" max="2562" width="9.140625" customWidth="1"/>
    <col min="2563" max="2563" width="11.5703125" customWidth="1"/>
    <col min="2564" max="2564" width="13.5703125" customWidth="1"/>
    <col min="2565" max="2565" width="10.28515625" bestFit="1" customWidth="1"/>
    <col min="2566" max="2566" width="9.5703125" bestFit="1" customWidth="1"/>
    <col min="2567" max="2567" width="16.42578125" bestFit="1" customWidth="1"/>
    <col min="2568" max="2568" width="10.28515625" bestFit="1" customWidth="1"/>
    <col min="2569" max="2569" width="6.85546875" bestFit="1" customWidth="1"/>
    <col min="2570" max="2570" width="13.7109375" bestFit="1" customWidth="1"/>
    <col min="2571" max="2571" width="4.42578125" bestFit="1" customWidth="1"/>
    <col min="2572" max="2572" width="9.5703125" bestFit="1" customWidth="1"/>
    <col min="2573" max="2573" width="10.5703125" bestFit="1" customWidth="1"/>
    <col min="2574" max="2574" width="45.7109375" bestFit="1" customWidth="1"/>
    <col min="2575" max="2575" width="16.5703125" bestFit="1" customWidth="1"/>
    <col min="2576" max="2576" width="8.7109375" bestFit="1" customWidth="1"/>
    <col min="2577" max="2580" width="13.85546875" bestFit="1" customWidth="1"/>
    <col min="2581" max="2581" width="16.85546875" bestFit="1" customWidth="1"/>
    <col min="2582" max="2582" width="7" bestFit="1" customWidth="1"/>
    <col min="2583" max="2583" width="9" bestFit="1" customWidth="1"/>
    <col min="2584" max="2584" width="9.5703125" bestFit="1" customWidth="1"/>
    <col min="2585" max="2585" width="8.7109375" bestFit="1" customWidth="1"/>
    <col min="2586" max="2586" width="7.85546875" bestFit="1" customWidth="1"/>
    <col min="2587" max="2587" width="8.7109375" bestFit="1" customWidth="1"/>
    <col min="2588" max="2588" width="7" bestFit="1" customWidth="1"/>
    <col min="2817" max="2817" width="10.28515625" bestFit="1" customWidth="1"/>
    <col min="2818" max="2818" width="9.140625" customWidth="1"/>
    <col min="2819" max="2819" width="11.5703125" customWidth="1"/>
    <col min="2820" max="2820" width="13.5703125" customWidth="1"/>
    <col min="2821" max="2821" width="10.28515625" bestFit="1" customWidth="1"/>
    <col min="2822" max="2822" width="9.5703125" bestFit="1" customWidth="1"/>
    <col min="2823" max="2823" width="16.42578125" bestFit="1" customWidth="1"/>
    <col min="2824" max="2824" width="10.28515625" bestFit="1" customWidth="1"/>
    <col min="2825" max="2825" width="6.85546875" bestFit="1" customWidth="1"/>
    <col min="2826" max="2826" width="13.7109375" bestFit="1" customWidth="1"/>
    <col min="2827" max="2827" width="4.42578125" bestFit="1" customWidth="1"/>
    <col min="2828" max="2828" width="9.5703125" bestFit="1" customWidth="1"/>
    <col min="2829" max="2829" width="10.5703125" bestFit="1" customWidth="1"/>
    <col min="2830" max="2830" width="45.7109375" bestFit="1" customWidth="1"/>
    <col min="2831" max="2831" width="16.5703125" bestFit="1" customWidth="1"/>
    <col min="2832" max="2832" width="8.7109375" bestFit="1" customWidth="1"/>
    <col min="2833" max="2836" width="13.85546875" bestFit="1" customWidth="1"/>
    <col min="2837" max="2837" width="16.85546875" bestFit="1" customWidth="1"/>
    <col min="2838" max="2838" width="7" bestFit="1" customWidth="1"/>
    <col min="2839" max="2839" width="9" bestFit="1" customWidth="1"/>
    <col min="2840" max="2840" width="9.5703125" bestFit="1" customWidth="1"/>
    <col min="2841" max="2841" width="8.7109375" bestFit="1" customWidth="1"/>
    <col min="2842" max="2842" width="7.85546875" bestFit="1" customWidth="1"/>
    <col min="2843" max="2843" width="8.7109375" bestFit="1" customWidth="1"/>
    <col min="2844" max="2844" width="7" bestFit="1" customWidth="1"/>
    <col min="3073" max="3073" width="10.28515625" bestFit="1" customWidth="1"/>
    <col min="3074" max="3074" width="9.140625" customWidth="1"/>
    <col min="3075" max="3075" width="11.5703125" customWidth="1"/>
    <col min="3076" max="3076" width="13.5703125" customWidth="1"/>
    <col min="3077" max="3077" width="10.28515625" bestFit="1" customWidth="1"/>
    <col min="3078" max="3078" width="9.5703125" bestFit="1" customWidth="1"/>
    <col min="3079" max="3079" width="16.42578125" bestFit="1" customWidth="1"/>
    <col min="3080" max="3080" width="10.28515625" bestFit="1" customWidth="1"/>
    <col min="3081" max="3081" width="6.85546875" bestFit="1" customWidth="1"/>
    <col min="3082" max="3082" width="13.7109375" bestFit="1" customWidth="1"/>
    <col min="3083" max="3083" width="4.42578125" bestFit="1" customWidth="1"/>
    <col min="3084" max="3084" width="9.5703125" bestFit="1" customWidth="1"/>
    <col min="3085" max="3085" width="10.5703125" bestFit="1" customWidth="1"/>
    <col min="3086" max="3086" width="45.7109375" bestFit="1" customWidth="1"/>
    <col min="3087" max="3087" width="16.5703125" bestFit="1" customWidth="1"/>
    <col min="3088" max="3088" width="8.7109375" bestFit="1" customWidth="1"/>
    <col min="3089" max="3092" width="13.85546875" bestFit="1" customWidth="1"/>
    <col min="3093" max="3093" width="16.85546875" bestFit="1" customWidth="1"/>
    <col min="3094" max="3094" width="7" bestFit="1" customWidth="1"/>
    <col min="3095" max="3095" width="9" bestFit="1" customWidth="1"/>
    <col min="3096" max="3096" width="9.5703125" bestFit="1" customWidth="1"/>
    <col min="3097" max="3097" width="8.7109375" bestFit="1" customWidth="1"/>
    <col min="3098" max="3098" width="7.85546875" bestFit="1" customWidth="1"/>
    <col min="3099" max="3099" width="8.7109375" bestFit="1" customWidth="1"/>
    <col min="3100" max="3100" width="7" bestFit="1" customWidth="1"/>
    <col min="3329" max="3329" width="10.28515625" bestFit="1" customWidth="1"/>
    <col min="3330" max="3330" width="9.140625" customWidth="1"/>
    <col min="3331" max="3331" width="11.5703125" customWidth="1"/>
    <col min="3332" max="3332" width="13.5703125" customWidth="1"/>
    <col min="3333" max="3333" width="10.28515625" bestFit="1" customWidth="1"/>
    <col min="3334" max="3334" width="9.5703125" bestFit="1" customWidth="1"/>
    <col min="3335" max="3335" width="16.42578125" bestFit="1" customWidth="1"/>
    <col min="3336" max="3336" width="10.28515625" bestFit="1" customWidth="1"/>
    <col min="3337" max="3337" width="6.85546875" bestFit="1" customWidth="1"/>
    <col min="3338" max="3338" width="13.7109375" bestFit="1" customWidth="1"/>
    <col min="3339" max="3339" width="4.42578125" bestFit="1" customWidth="1"/>
    <col min="3340" max="3340" width="9.5703125" bestFit="1" customWidth="1"/>
    <col min="3341" max="3341" width="10.5703125" bestFit="1" customWidth="1"/>
    <col min="3342" max="3342" width="45.7109375" bestFit="1" customWidth="1"/>
    <col min="3343" max="3343" width="16.5703125" bestFit="1" customWidth="1"/>
    <col min="3344" max="3344" width="8.7109375" bestFit="1" customWidth="1"/>
    <col min="3345" max="3348" width="13.85546875" bestFit="1" customWidth="1"/>
    <col min="3349" max="3349" width="16.85546875" bestFit="1" customWidth="1"/>
    <col min="3350" max="3350" width="7" bestFit="1" customWidth="1"/>
    <col min="3351" max="3351" width="9" bestFit="1" customWidth="1"/>
    <col min="3352" max="3352" width="9.5703125" bestFit="1" customWidth="1"/>
    <col min="3353" max="3353" width="8.7109375" bestFit="1" customWidth="1"/>
    <col min="3354" max="3354" width="7.85546875" bestFit="1" customWidth="1"/>
    <col min="3355" max="3355" width="8.7109375" bestFit="1" customWidth="1"/>
    <col min="3356" max="3356" width="7" bestFit="1" customWidth="1"/>
    <col min="3585" max="3585" width="10.28515625" bestFit="1" customWidth="1"/>
    <col min="3586" max="3586" width="9.140625" customWidth="1"/>
    <col min="3587" max="3587" width="11.5703125" customWidth="1"/>
    <col min="3588" max="3588" width="13.5703125" customWidth="1"/>
    <col min="3589" max="3589" width="10.28515625" bestFit="1" customWidth="1"/>
    <col min="3590" max="3590" width="9.5703125" bestFit="1" customWidth="1"/>
    <col min="3591" max="3591" width="16.42578125" bestFit="1" customWidth="1"/>
    <col min="3592" max="3592" width="10.28515625" bestFit="1" customWidth="1"/>
    <col min="3593" max="3593" width="6.85546875" bestFit="1" customWidth="1"/>
    <col min="3594" max="3594" width="13.7109375" bestFit="1" customWidth="1"/>
    <col min="3595" max="3595" width="4.42578125" bestFit="1" customWidth="1"/>
    <col min="3596" max="3596" width="9.5703125" bestFit="1" customWidth="1"/>
    <col min="3597" max="3597" width="10.5703125" bestFit="1" customWidth="1"/>
    <col min="3598" max="3598" width="45.7109375" bestFit="1" customWidth="1"/>
    <col min="3599" max="3599" width="16.5703125" bestFit="1" customWidth="1"/>
    <col min="3600" max="3600" width="8.7109375" bestFit="1" customWidth="1"/>
    <col min="3601" max="3604" width="13.85546875" bestFit="1" customWidth="1"/>
    <col min="3605" max="3605" width="16.85546875" bestFit="1" customWidth="1"/>
    <col min="3606" max="3606" width="7" bestFit="1" customWidth="1"/>
    <col min="3607" max="3607" width="9" bestFit="1" customWidth="1"/>
    <col min="3608" max="3608" width="9.5703125" bestFit="1" customWidth="1"/>
    <col min="3609" max="3609" width="8.7109375" bestFit="1" customWidth="1"/>
    <col min="3610" max="3610" width="7.85546875" bestFit="1" customWidth="1"/>
    <col min="3611" max="3611" width="8.7109375" bestFit="1" customWidth="1"/>
    <col min="3612" max="3612" width="7" bestFit="1" customWidth="1"/>
    <col min="3841" max="3841" width="10.28515625" bestFit="1" customWidth="1"/>
    <col min="3842" max="3842" width="9.140625" customWidth="1"/>
    <col min="3843" max="3843" width="11.5703125" customWidth="1"/>
    <col min="3844" max="3844" width="13.5703125" customWidth="1"/>
    <col min="3845" max="3845" width="10.28515625" bestFit="1" customWidth="1"/>
    <col min="3846" max="3846" width="9.5703125" bestFit="1" customWidth="1"/>
    <col min="3847" max="3847" width="16.42578125" bestFit="1" customWidth="1"/>
    <col min="3848" max="3848" width="10.28515625" bestFit="1" customWidth="1"/>
    <col min="3849" max="3849" width="6.85546875" bestFit="1" customWidth="1"/>
    <col min="3850" max="3850" width="13.7109375" bestFit="1" customWidth="1"/>
    <col min="3851" max="3851" width="4.42578125" bestFit="1" customWidth="1"/>
    <col min="3852" max="3852" width="9.5703125" bestFit="1" customWidth="1"/>
    <col min="3853" max="3853" width="10.5703125" bestFit="1" customWidth="1"/>
    <col min="3854" max="3854" width="45.7109375" bestFit="1" customWidth="1"/>
    <col min="3855" max="3855" width="16.5703125" bestFit="1" customWidth="1"/>
    <col min="3856" max="3856" width="8.7109375" bestFit="1" customWidth="1"/>
    <col min="3857" max="3860" width="13.85546875" bestFit="1" customWidth="1"/>
    <col min="3861" max="3861" width="16.85546875" bestFit="1" customWidth="1"/>
    <col min="3862" max="3862" width="7" bestFit="1" customWidth="1"/>
    <col min="3863" max="3863" width="9" bestFit="1" customWidth="1"/>
    <col min="3864" max="3864" width="9.5703125" bestFit="1" customWidth="1"/>
    <col min="3865" max="3865" width="8.7109375" bestFit="1" customWidth="1"/>
    <col min="3866" max="3866" width="7.85546875" bestFit="1" customWidth="1"/>
    <col min="3867" max="3867" width="8.7109375" bestFit="1" customWidth="1"/>
    <col min="3868" max="3868" width="7" bestFit="1" customWidth="1"/>
    <col min="4097" max="4097" width="10.28515625" bestFit="1" customWidth="1"/>
    <col min="4098" max="4098" width="9.140625" customWidth="1"/>
    <col min="4099" max="4099" width="11.5703125" customWidth="1"/>
    <col min="4100" max="4100" width="13.5703125" customWidth="1"/>
    <col min="4101" max="4101" width="10.28515625" bestFit="1" customWidth="1"/>
    <col min="4102" max="4102" width="9.5703125" bestFit="1" customWidth="1"/>
    <col min="4103" max="4103" width="16.42578125" bestFit="1" customWidth="1"/>
    <col min="4104" max="4104" width="10.28515625" bestFit="1" customWidth="1"/>
    <col min="4105" max="4105" width="6.85546875" bestFit="1" customWidth="1"/>
    <col min="4106" max="4106" width="13.7109375" bestFit="1" customWidth="1"/>
    <col min="4107" max="4107" width="4.42578125" bestFit="1" customWidth="1"/>
    <col min="4108" max="4108" width="9.5703125" bestFit="1" customWidth="1"/>
    <col min="4109" max="4109" width="10.5703125" bestFit="1" customWidth="1"/>
    <col min="4110" max="4110" width="45.7109375" bestFit="1" customWidth="1"/>
    <col min="4111" max="4111" width="16.5703125" bestFit="1" customWidth="1"/>
    <col min="4112" max="4112" width="8.7109375" bestFit="1" customWidth="1"/>
    <col min="4113" max="4116" width="13.85546875" bestFit="1" customWidth="1"/>
    <col min="4117" max="4117" width="16.85546875" bestFit="1" customWidth="1"/>
    <col min="4118" max="4118" width="7" bestFit="1" customWidth="1"/>
    <col min="4119" max="4119" width="9" bestFit="1" customWidth="1"/>
    <col min="4120" max="4120" width="9.5703125" bestFit="1" customWidth="1"/>
    <col min="4121" max="4121" width="8.7109375" bestFit="1" customWidth="1"/>
    <col min="4122" max="4122" width="7.85546875" bestFit="1" customWidth="1"/>
    <col min="4123" max="4123" width="8.7109375" bestFit="1" customWidth="1"/>
    <col min="4124" max="4124" width="7" bestFit="1" customWidth="1"/>
    <col min="4353" max="4353" width="10.28515625" bestFit="1" customWidth="1"/>
    <col min="4354" max="4354" width="9.140625" customWidth="1"/>
    <col min="4355" max="4355" width="11.5703125" customWidth="1"/>
    <col min="4356" max="4356" width="13.5703125" customWidth="1"/>
    <col min="4357" max="4357" width="10.28515625" bestFit="1" customWidth="1"/>
    <col min="4358" max="4358" width="9.5703125" bestFit="1" customWidth="1"/>
    <col min="4359" max="4359" width="16.42578125" bestFit="1" customWidth="1"/>
    <col min="4360" max="4360" width="10.28515625" bestFit="1" customWidth="1"/>
    <col min="4361" max="4361" width="6.85546875" bestFit="1" customWidth="1"/>
    <col min="4362" max="4362" width="13.7109375" bestFit="1" customWidth="1"/>
    <col min="4363" max="4363" width="4.42578125" bestFit="1" customWidth="1"/>
    <col min="4364" max="4364" width="9.5703125" bestFit="1" customWidth="1"/>
    <col min="4365" max="4365" width="10.5703125" bestFit="1" customWidth="1"/>
    <col min="4366" max="4366" width="45.7109375" bestFit="1" customWidth="1"/>
    <col min="4367" max="4367" width="16.5703125" bestFit="1" customWidth="1"/>
    <col min="4368" max="4368" width="8.7109375" bestFit="1" customWidth="1"/>
    <col min="4369" max="4372" width="13.85546875" bestFit="1" customWidth="1"/>
    <col min="4373" max="4373" width="16.85546875" bestFit="1" customWidth="1"/>
    <col min="4374" max="4374" width="7" bestFit="1" customWidth="1"/>
    <col min="4375" max="4375" width="9" bestFit="1" customWidth="1"/>
    <col min="4376" max="4376" width="9.5703125" bestFit="1" customWidth="1"/>
    <col min="4377" max="4377" width="8.7109375" bestFit="1" customWidth="1"/>
    <col min="4378" max="4378" width="7.85546875" bestFit="1" customWidth="1"/>
    <col min="4379" max="4379" width="8.7109375" bestFit="1" customWidth="1"/>
    <col min="4380" max="4380" width="7" bestFit="1" customWidth="1"/>
    <col min="4609" max="4609" width="10.28515625" bestFit="1" customWidth="1"/>
    <col min="4610" max="4610" width="9.140625" customWidth="1"/>
    <col min="4611" max="4611" width="11.5703125" customWidth="1"/>
    <col min="4612" max="4612" width="13.5703125" customWidth="1"/>
    <col min="4613" max="4613" width="10.28515625" bestFit="1" customWidth="1"/>
    <col min="4614" max="4614" width="9.5703125" bestFit="1" customWidth="1"/>
    <col min="4615" max="4615" width="16.42578125" bestFit="1" customWidth="1"/>
    <col min="4616" max="4616" width="10.28515625" bestFit="1" customWidth="1"/>
    <col min="4617" max="4617" width="6.85546875" bestFit="1" customWidth="1"/>
    <col min="4618" max="4618" width="13.7109375" bestFit="1" customWidth="1"/>
    <col min="4619" max="4619" width="4.42578125" bestFit="1" customWidth="1"/>
    <col min="4620" max="4620" width="9.5703125" bestFit="1" customWidth="1"/>
    <col min="4621" max="4621" width="10.5703125" bestFit="1" customWidth="1"/>
    <col min="4622" max="4622" width="45.7109375" bestFit="1" customWidth="1"/>
    <col min="4623" max="4623" width="16.5703125" bestFit="1" customWidth="1"/>
    <col min="4624" max="4624" width="8.7109375" bestFit="1" customWidth="1"/>
    <col min="4625" max="4628" width="13.85546875" bestFit="1" customWidth="1"/>
    <col min="4629" max="4629" width="16.85546875" bestFit="1" customWidth="1"/>
    <col min="4630" max="4630" width="7" bestFit="1" customWidth="1"/>
    <col min="4631" max="4631" width="9" bestFit="1" customWidth="1"/>
    <col min="4632" max="4632" width="9.5703125" bestFit="1" customWidth="1"/>
    <col min="4633" max="4633" width="8.7109375" bestFit="1" customWidth="1"/>
    <col min="4634" max="4634" width="7.85546875" bestFit="1" customWidth="1"/>
    <col min="4635" max="4635" width="8.7109375" bestFit="1" customWidth="1"/>
    <col min="4636" max="4636" width="7" bestFit="1" customWidth="1"/>
    <col min="4865" max="4865" width="10.28515625" bestFit="1" customWidth="1"/>
    <col min="4866" max="4866" width="9.140625" customWidth="1"/>
    <col min="4867" max="4867" width="11.5703125" customWidth="1"/>
    <col min="4868" max="4868" width="13.5703125" customWidth="1"/>
    <col min="4869" max="4869" width="10.28515625" bestFit="1" customWidth="1"/>
    <col min="4870" max="4870" width="9.5703125" bestFit="1" customWidth="1"/>
    <col min="4871" max="4871" width="16.42578125" bestFit="1" customWidth="1"/>
    <col min="4872" max="4872" width="10.28515625" bestFit="1" customWidth="1"/>
    <col min="4873" max="4873" width="6.85546875" bestFit="1" customWidth="1"/>
    <col min="4874" max="4874" width="13.7109375" bestFit="1" customWidth="1"/>
    <col min="4875" max="4875" width="4.42578125" bestFit="1" customWidth="1"/>
    <col min="4876" max="4876" width="9.5703125" bestFit="1" customWidth="1"/>
    <col min="4877" max="4877" width="10.5703125" bestFit="1" customWidth="1"/>
    <col min="4878" max="4878" width="45.7109375" bestFit="1" customWidth="1"/>
    <col min="4879" max="4879" width="16.5703125" bestFit="1" customWidth="1"/>
    <col min="4880" max="4880" width="8.7109375" bestFit="1" customWidth="1"/>
    <col min="4881" max="4884" width="13.85546875" bestFit="1" customWidth="1"/>
    <col min="4885" max="4885" width="16.85546875" bestFit="1" customWidth="1"/>
    <col min="4886" max="4886" width="7" bestFit="1" customWidth="1"/>
    <col min="4887" max="4887" width="9" bestFit="1" customWidth="1"/>
    <col min="4888" max="4888" width="9.5703125" bestFit="1" customWidth="1"/>
    <col min="4889" max="4889" width="8.7109375" bestFit="1" customWidth="1"/>
    <col min="4890" max="4890" width="7.85546875" bestFit="1" customWidth="1"/>
    <col min="4891" max="4891" width="8.7109375" bestFit="1" customWidth="1"/>
    <col min="4892" max="4892" width="7" bestFit="1" customWidth="1"/>
    <col min="5121" max="5121" width="10.28515625" bestFit="1" customWidth="1"/>
    <col min="5122" max="5122" width="9.140625" customWidth="1"/>
    <col min="5123" max="5123" width="11.5703125" customWidth="1"/>
    <col min="5124" max="5124" width="13.5703125" customWidth="1"/>
    <col min="5125" max="5125" width="10.28515625" bestFit="1" customWidth="1"/>
    <col min="5126" max="5126" width="9.5703125" bestFit="1" customWidth="1"/>
    <col min="5127" max="5127" width="16.42578125" bestFit="1" customWidth="1"/>
    <col min="5128" max="5128" width="10.28515625" bestFit="1" customWidth="1"/>
    <col min="5129" max="5129" width="6.85546875" bestFit="1" customWidth="1"/>
    <col min="5130" max="5130" width="13.7109375" bestFit="1" customWidth="1"/>
    <col min="5131" max="5131" width="4.42578125" bestFit="1" customWidth="1"/>
    <col min="5132" max="5132" width="9.5703125" bestFit="1" customWidth="1"/>
    <col min="5133" max="5133" width="10.5703125" bestFit="1" customWidth="1"/>
    <col min="5134" max="5134" width="45.7109375" bestFit="1" customWidth="1"/>
    <col min="5135" max="5135" width="16.5703125" bestFit="1" customWidth="1"/>
    <col min="5136" max="5136" width="8.7109375" bestFit="1" customWidth="1"/>
    <col min="5137" max="5140" width="13.85546875" bestFit="1" customWidth="1"/>
    <col min="5141" max="5141" width="16.85546875" bestFit="1" customWidth="1"/>
    <col min="5142" max="5142" width="7" bestFit="1" customWidth="1"/>
    <col min="5143" max="5143" width="9" bestFit="1" customWidth="1"/>
    <col min="5144" max="5144" width="9.5703125" bestFit="1" customWidth="1"/>
    <col min="5145" max="5145" width="8.7109375" bestFit="1" customWidth="1"/>
    <col min="5146" max="5146" width="7.85546875" bestFit="1" customWidth="1"/>
    <col min="5147" max="5147" width="8.7109375" bestFit="1" customWidth="1"/>
    <col min="5148" max="5148" width="7" bestFit="1" customWidth="1"/>
    <col min="5377" max="5377" width="10.28515625" bestFit="1" customWidth="1"/>
    <col min="5378" max="5378" width="9.140625" customWidth="1"/>
    <col min="5379" max="5379" width="11.5703125" customWidth="1"/>
    <col min="5380" max="5380" width="13.5703125" customWidth="1"/>
    <col min="5381" max="5381" width="10.28515625" bestFit="1" customWidth="1"/>
    <col min="5382" max="5382" width="9.5703125" bestFit="1" customWidth="1"/>
    <col min="5383" max="5383" width="16.42578125" bestFit="1" customWidth="1"/>
    <col min="5384" max="5384" width="10.28515625" bestFit="1" customWidth="1"/>
    <col min="5385" max="5385" width="6.85546875" bestFit="1" customWidth="1"/>
    <col min="5386" max="5386" width="13.7109375" bestFit="1" customWidth="1"/>
    <col min="5387" max="5387" width="4.42578125" bestFit="1" customWidth="1"/>
    <col min="5388" max="5388" width="9.5703125" bestFit="1" customWidth="1"/>
    <col min="5389" max="5389" width="10.5703125" bestFit="1" customWidth="1"/>
    <col min="5390" max="5390" width="45.7109375" bestFit="1" customWidth="1"/>
    <col min="5391" max="5391" width="16.5703125" bestFit="1" customWidth="1"/>
    <col min="5392" max="5392" width="8.7109375" bestFit="1" customWidth="1"/>
    <col min="5393" max="5396" width="13.85546875" bestFit="1" customWidth="1"/>
    <col min="5397" max="5397" width="16.85546875" bestFit="1" customWidth="1"/>
    <col min="5398" max="5398" width="7" bestFit="1" customWidth="1"/>
    <col min="5399" max="5399" width="9" bestFit="1" customWidth="1"/>
    <col min="5400" max="5400" width="9.5703125" bestFit="1" customWidth="1"/>
    <col min="5401" max="5401" width="8.7109375" bestFit="1" customWidth="1"/>
    <col min="5402" max="5402" width="7.85546875" bestFit="1" customWidth="1"/>
    <col min="5403" max="5403" width="8.7109375" bestFit="1" customWidth="1"/>
    <col min="5404" max="5404" width="7" bestFit="1" customWidth="1"/>
    <col min="5633" max="5633" width="10.28515625" bestFit="1" customWidth="1"/>
    <col min="5634" max="5634" width="9.140625" customWidth="1"/>
    <col min="5635" max="5635" width="11.5703125" customWidth="1"/>
    <col min="5636" max="5636" width="13.5703125" customWidth="1"/>
    <col min="5637" max="5637" width="10.28515625" bestFit="1" customWidth="1"/>
    <col min="5638" max="5638" width="9.5703125" bestFit="1" customWidth="1"/>
    <col min="5639" max="5639" width="16.42578125" bestFit="1" customWidth="1"/>
    <col min="5640" max="5640" width="10.28515625" bestFit="1" customWidth="1"/>
    <col min="5641" max="5641" width="6.85546875" bestFit="1" customWidth="1"/>
    <col min="5642" max="5642" width="13.7109375" bestFit="1" customWidth="1"/>
    <col min="5643" max="5643" width="4.42578125" bestFit="1" customWidth="1"/>
    <col min="5644" max="5644" width="9.5703125" bestFit="1" customWidth="1"/>
    <col min="5645" max="5645" width="10.5703125" bestFit="1" customWidth="1"/>
    <col min="5646" max="5646" width="45.7109375" bestFit="1" customWidth="1"/>
    <col min="5647" max="5647" width="16.5703125" bestFit="1" customWidth="1"/>
    <col min="5648" max="5648" width="8.7109375" bestFit="1" customWidth="1"/>
    <col min="5649" max="5652" width="13.85546875" bestFit="1" customWidth="1"/>
    <col min="5653" max="5653" width="16.85546875" bestFit="1" customWidth="1"/>
    <col min="5654" max="5654" width="7" bestFit="1" customWidth="1"/>
    <col min="5655" max="5655" width="9" bestFit="1" customWidth="1"/>
    <col min="5656" max="5656" width="9.5703125" bestFit="1" customWidth="1"/>
    <col min="5657" max="5657" width="8.7109375" bestFit="1" customWidth="1"/>
    <col min="5658" max="5658" width="7.85546875" bestFit="1" customWidth="1"/>
    <col min="5659" max="5659" width="8.7109375" bestFit="1" customWidth="1"/>
    <col min="5660" max="5660" width="7" bestFit="1" customWidth="1"/>
    <col min="5889" max="5889" width="10.28515625" bestFit="1" customWidth="1"/>
    <col min="5890" max="5890" width="9.140625" customWidth="1"/>
    <col min="5891" max="5891" width="11.5703125" customWidth="1"/>
    <col min="5892" max="5892" width="13.5703125" customWidth="1"/>
    <col min="5893" max="5893" width="10.28515625" bestFit="1" customWidth="1"/>
    <col min="5894" max="5894" width="9.5703125" bestFit="1" customWidth="1"/>
    <col min="5895" max="5895" width="16.42578125" bestFit="1" customWidth="1"/>
    <col min="5896" max="5896" width="10.28515625" bestFit="1" customWidth="1"/>
    <col min="5897" max="5897" width="6.85546875" bestFit="1" customWidth="1"/>
    <col min="5898" max="5898" width="13.7109375" bestFit="1" customWidth="1"/>
    <col min="5899" max="5899" width="4.42578125" bestFit="1" customWidth="1"/>
    <col min="5900" max="5900" width="9.5703125" bestFit="1" customWidth="1"/>
    <col min="5901" max="5901" width="10.5703125" bestFit="1" customWidth="1"/>
    <col min="5902" max="5902" width="45.7109375" bestFit="1" customWidth="1"/>
    <col min="5903" max="5903" width="16.5703125" bestFit="1" customWidth="1"/>
    <col min="5904" max="5904" width="8.7109375" bestFit="1" customWidth="1"/>
    <col min="5905" max="5908" width="13.85546875" bestFit="1" customWidth="1"/>
    <col min="5909" max="5909" width="16.85546875" bestFit="1" customWidth="1"/>
    <col min="5910" max="5910" width="7" bestFit="1" customWidth="1"/>
    <col min="5911" max="5911" width="9" bestFit="1" customWidth="1"/>
    <col min="5912" max="5912" width="9.5703125" bestFit="1" customWidth="1"/>
    <col min="5913" max="5913" width="8.7109375" bestFit="1" customWidth="1"/>
    <col min="5914" max="5914" width="7.85546875" bestFit="1" customWidth="1"/>
    <col min="5915" max="5915" width="8.7109375" bestFit="1" customWidth="1"/>
    <col min="5916" max="5916" width="7" bestFit="1" customWidth="1"/>
    <col min="6145" max="6145" width="10.28515625" bestFit="1" customWidth="1"/>
    <col min="6146" max="6146" width="9.140625" customWidth="1"/>
    <col min="6147" max="6147" width="11.5703125" customWidth="1"/>
    <col min="6148" max="6148" width="13.5703125" customWidth="1"/>
    <col min="6149" max="6149" width="10.28515625" bestFit="1" customWidth="1"/>
    <col min="6150" max="6150" width="9.5703125" bestFit="1" customWidth="1"/>
    <col min="6151" max="6151" width="16.42578125" bestFit="1" customWidth="1"/>
    <col min="6152" max="6152" width="10.28515625" bestFit="1" customWidth="1"/>
    <col min="6153" max="6153" width="6.85546875" bestFit="1" customWidth="1"/>
    <col min="6154" max="6154" width="13.7109375" bestFit="1" customWidth="1"/>
    <col min="6155" max="6155" width="4.42578125" bestFit="1" customWidth="1"/>
    <col min="6156" max="6156" width="9.5703125" bestFit="1" customWidth="1"/>
    <col min="6157" max="6157" width="10.5703125" bestFit="1" customWidth="1"/>
    <col min="6158" max="6158" width="45.7109375" bestFit="1" customWidth="1"/>
    <col min="6159" max="6159" width="16.5703125" bestFit="1" customWidth="1"/>
    <col min="6160" max="6160" width="8.7109375" bestFit="1" customWidth="1"/>
    <col min="6161" max="6164" width="13.85546875" bestFit="1" customWidth="1"/>
    <col min="6165" max="6165" width="16.85546875" bestFit="1" customWidth="1"/>
    <col min="6166" max="6166" width="7" bestFit="1" customWidth="1"/>
    <col min="6167" max="6167" width="9" bestFit="1" customWidth="1"/>
    <col min="6168" max="6168" width="9.5703125" bestFit="1" customWidth="1"/>
    <col min="6169" max="6169" width="8.7109375" bestFit="1" customWidth="1"/>
    <col min="6170" max="6170" width="7.85546875" bestFit="1" customWidth="1"/>
    <col min="6171" max="6171" width="8.7109375" bestFit="1" customWidth="1"/>
    <col min="6172" max="6172" width="7" bestFit="1" customWidth="1"/>
    <col min="6401" max="6401" width="10.28515625" bestFit="1" customWidth="1"/>
    <col min="6402" max="6402" width="9.140625" customWidth="1"/>
    <col min="6403" max="6403" width="11.5703125" customWidth="1"/>
    <col min="6404" max="6404" width="13.5703125" customWidth="1"/>
    <col min="6405" max="6405" width="10.28515625" bestFit="1" customWidth="1"/>
    <col min="6406" max="6406" width="9.5703125" bestFit="1" customWidth="1"/>
    <col min="6407" max="6407" width="16.42578125" bestFit="1" customWidth="1"/>
    <col min="6408" max="6408" width="10.28515625" bestFit="1" customWidth="1"/>
    <col min="6409" max="6409" width="6.85546875" bestFit="1" customWidth="1"/>
    <col min="6410" max="6410" width="13.7109375" bestFit="1" customWidth="1"/>
    <col min="6411" max="6411" width="4.42578125" bestFit="1" customWidth="1"/>
    <col min="6412" max="6412" width="9.5703125" bestFit="1" customWidth="1"/>
    <col min="6413" max="6413" width="10.5703125" bestFit="1" customWidth="1"/>
    <col min="6414" max="6414" width="45.7109375" bestFit="1" customWidth="1"/>
    <col min="6415" max="6415" width="16.5703125" bestFit="1" customWidth="1"/>
    <col min="6416" max="6416" width="8.7109375" bestFit="1" customWidth="1"/>
    <col min="6417" max="6420" width="13.85546875" bestFit="1" customWidth="1"/>
    <col min="6421" max="6421" width="16.85546875" bestFit="1" customWidth="1"/>
    <col min="6422" max="6422" width="7" bestFit="1" customWidth="1"/>
    <col min="6423" max="6423" width="9" bestFit="1" customWidth="1"/>
    <col min="6424" max="6424" width="9.5703125" bestFit="1" customWidth="1"/>
    <col min="6425" max="6425" width="8.7109375" bestFit="1" customWidth="1"/>
    <col min="6426" max="6426" width="7.85546875" bestFit="1" customWidth="1"/>
    <col min="6427" max="6427" width="8.7109375" bestFit="1" customWidth="1"/>
    <col min="6428" max="6428" width="7" bestFit="1" customWidth="1"/>
    <col min="6657" max="6657" width="10.28515625" bestFit="1" customWidth="1"/>
    <col min="6658" max="6658" width="9.140625" customWidth="1"/>
    <col min="6659" max="6659" width="11.5703125" customWidth="1"/>
    <col min="6660" max="6660" width="13.5703125" customWidth="1"/>
    <col min="6661" max="6661" width="10.28515625" bestFit="1" customWidth="1"/>
    <col min="6662" max="6662" width="9.5703125" bestFit="1" customWidth="1"/>
    <col min="6663" max="6663" width="16.42578125" bestFit="1" customWidth="1"/>
    <col min="6664" max="6664" width="10.28515625" bestFit="1" customWidth="1"/>
    <col min="6665" max="6665" width="6.85546875" bestFit="1" customWidth="1"/>
    <col min="6666" max="6666" width="13.7109375" bestFit="1" customWidth="1"/>
    <col min="6667" max="6667" width="4.42578125" bestFit="1" customWidth="1"/>
    <col min="6668" max="6668" width="9.5703125" bestFit="1" customWidth="1"/>
    <col min="6669" max="6669" width="10.5703125" bestFit="1" customWidth="1"/>
    <col min="6670" max="6670" width="45.7109375" bestFit="1" customWidth="1"/>
    <col min="6671" max="6671" width="16.5703125" bestFit="1" customWidth="1"/>
    <col min="6672" max="6672" width="8.7109375" bestFit="1" customWidth="1"/>
    <col min="6673" max="6676" width="13.85546875" bestFit="1" customWidth="1"/>
    <col min="6677" max="6677" width="16.85546875" bestFit="1" customWidth="1"/>
    <col min="6678" max="6678" width="7" bestFit="1" customWidth="1"/>
    <col min="6679" max="6679" width="9" bestFit="1" customWidth="1"/>
    <col min="6680" max="6680" width="9.5703125" bestFit="1" customWidth="1"/>
    <col min="6681" max="6681" width="8.7109375" bestFit="1" customWidth="1"/>
    <col min="6682" max="6682" width="7.85546875" bestFit="1" customWidth="1"/>
    <col min="6683" max="6683" width="8.7109375" bestFit="1" customWidth="1"/>
    <col min="6684" max="6684" width="7" bestFit="1" customWidth="1"/>
    <col min="6913" max="6913" width="10.28515625" bestFit="1" customWidth="1"/>
    <col min="6914" max="6914" width="9.140625" customWidth="1"/>
    <col min="6915" max="6915" width="11.5703125" customWidth="1"/>
    <col min="6916" max="6916" width="13.5703125" customWidth="1"/>
    <col min="6917" max="6917" width="10.28515625" bestFit="1" customWidth="1"/>
    <col min="6918" max="6918" width="9.5703125" bestFit="1" customWidth="1"/>
    <col min="6919" max="6919" width="16.42578125" bestFit="1" customWidth="1"/>
    <col min="6920" max="6920" width="10.28515625" bestFit="1" customWidth="1"/>
    <col min="6921" max="6921" width="6.85546875" bestFit="1" customWidth="1"/>
    <col min="6922" max="6922" width="13.7109375" bestFit="1" customWidth="1"/>
    <col min="6923" max="6923" width="4.42578125" bestFit="1" customWidth="1"/>
    <col min="6924" max="6924" width="9.5703125" bestFit="1" customWidth="1"/>
    <col min="6925" max="6925" width="10.5703125" bestFit="1" customWidth="1"/>
    <col min="6926" max="6926" width="45.7109375" bestFit="1" customWidth="1"/>
    <col min="6927" max="6927" width="16.5703125" bestFit="1" customWidth="1"/>
    <col min="6928" max="6928" width="8.7109375" bestFit="1" customWidth="1"/>
    <col min="6929" max="6932" width="13.85546875" bestFit="1" customWidth="1"/>
    <col min="6933" max="6933" width="16.85546875" bestFit="1" customWidth="1"/>
    <col min="6934" max="6934" width="7" bestFit="1" customWidth="1"/>
    <col min="6935" max="6935" width="9" bestFit="1" customWidth="1"/>
    <col min="6936" max="6936" width="9.5703125" bestFit="1" customWidth="1"/>
    <col min="6937" max="6937" width="8.7109375" bestFit="1" customWidth="1"/>
    <col min="6938" max="6938" width="7.85546875" bestFit="1" customWidth="1"/>
    <col min="6939" max="6939" width="8.7109375" bestFit="1" customWidth="1"/>
    <col min="6940" max="6940" width="7" bestFit="1" customWidth="1"/>
    <col min="7169" max="7169" width="10.28515625" bestFit="1" customWidth="1"/>
    <col min="7170" max="7170" width="9.140625" customWidth="1"/>
    <col min="7171" max="7171" width="11.5703125" customWidth="1"/>
    <col min="7172" max="7172" width="13.5703125" customWidth="1"/>
    <col min="7173" max="7173" width="10.28515625" bestFit="1" customWidth="1"/>
    <col min="7174" max="7174" width="9.5703125" bestFit="1" customWidth="1"/>
    <col min="7175" max="7175" width="16.42578125" bestFit="1" customWidth="1"/>
    <col min="7176" max="7176" width="10.28515625" bestFit="1" customWidth="1"/>
    <col min="7177" max="7177" width="6.85546875" bestFit="1" customWidth="1"/>
    <col min="7178" max="7178" width="13.7109375" bestFit="1" customWidth="1"/>
    <col min="7179" max="7179" width="4.42578125" bestFit="1" customWidth="1"/>
    <col min="7180" max="7180" width="9.5703125" bestFit="1" customWidth="1"/>
    <col min="7181" max="7181" width="10.5703125" bestFit="1" customWidth="1"/>
    <col min="7182" max="7182" width="45.7109375" bestFit="1" customWidth="1"/>
    <col min="7183" max="7183" width="16.5703125" bestFit="1" customWidth="1"/>
    <col min="7184" max="7184" width="8.7109375" bestFit="1" customWidth="1"/>
    <col min="7185" max="7188" width="13.85546875" bestFit="1" customWidth="1"/>
    <col min="7189" max="7189" width="16.85546875" bestFit="1" customWidth="1"/>
    <col min="7190" max="7190" width="7" bestFit="1" customWidth="1"/>
    <col min="7191" max="7191" width="9" bestFit="1" customWidth="1"/>
    <col min="7192" max="7192" width="9.5703125" bestFit="1" customWidth="1"/>
    <col min="7193" max="7193" width="8.7109375" bestFit="1" customWidth="1"/>
    <col min="7194" max="7194" width="7.85546875" bestFit="1" customWidth="1"/>
    <col min="7195" max="7195" width="8.7109375" bestFit="1" customWidth="1"/>
    <col min="7196" max="7196" width="7" bestFit="1" customWidth="1"/>
    <col min="7425" max="7425" width="10.28515625" bestFit="1" customWidth="1"/>
    <col min="7426" max="7426" width="9.140625" customWidth="1"/>
    <col min="7427" max="7427" width="11.5703125" customWidth="1"/>
    <col min="7428" max="7428" width="13.5703125" customWidth="1"/>
    <col min="7429" max="7429" width="10.28515625" bestFit="1" customWidth="1"/>
    <col min="7430" max="7430" width="9.5703125" bestFit="1" customWidth="1"/>
    <col min="7431" max="7431" width="16.42578125" bestFit="1" customWidth="1"/>
    <col min="7432" max="7432" width="10.28515625" bestFit="1" customWidth="1"/>
    <col min="7433" max="7433" width="6.85546875" bestFit="1" customWidth="1"/>
    <col min="7434" max="7434" width="13.7109375" bestFit="1" customWidth="1"/>
    <col min="7435" max="7435" width="4.42578125" bestFit="1" customWidth="1"/>
    <col min="7436" max="7436" width="9.5703125" bestFit="1" customWidth="1"/>
    <col min="7437" max="7437" width="10.5703125" bestFit="1" customWidth="1"/>
    <col min="7438" max="7438" width="45.7109375" bestFit="1" customWidth="1"/>
    <col min="7439" max="7439" width="16.5703125" bestFit="1" customWidth="1"/>
    <col min="7440" max="7440" width="8.7109375" bestFit="1" customWidth="1"/>
    <col min="7441" max="7444" width="13.85546875" bestFit="1" customWidth="1"/>
    <col min="7445" max="7445" width="16.85546875" bestFit="1" customWidth="1"/>
    <col min="7446" max="7446" width="7" bestFit="1" customWidth="1"/>
    <col min="7447" max="7447" width="9" bestFit="1" customWidth="1"/>
    <col min="7448" max="7448" width="9.5703125" bestFit="1" customWidth="1"/>
    <col min="7449" max="7449" width="8.7109375" bestFit="1" customWidth="1"/>
    <col min="7450" max="7450" width="7.85546875" bestFit="1" customWidth="1"/>
    <col min="7451" max="7451" width="8.7109375" bestFit="1" customWidth="1"/>
    <col min="7452" max="7452" width="7" bestFit="1" customWidth="1"/>
    <col min="7681" max="7681" width="10.28515625" bestFit="1" customWidth="1"/>
    <col min="7682" max="7682" width="9.140625" customWidth="1"/>
    <col min="7683" max="7683" width="11.5703125" customWidth="1"/>
    <col min="7684" max="7684" width="13.5703125" customWidth="1"/>
    <col min="7685" max="7685" width="10.28515625" bestFit="1" customWidth="1"/>
    <col min="7686" max="7686" width="9.5703125" bestFit="1" customWidth="1"/>
    <col min="7687" max="7687" width="16.42578125" bestFit="1" customWidth="1"/>
    <col min="7688" max="7688" width="10.28515625" bestFit="1" customWidth="1"/>
    <col min="7689" max="7689" width="6.85546875" bestFit="1" customWidth="1"/>
    <col min="7690" max="7690" width="13.7109375" bestFit="1" customWidth="1"/>
    <col min="7691" max="7691" width="4.42578125" bestFit="1" customWidth="1"/>
    <col min="7692" max="7692" width="9.5703125" bestFit="1" customWidth="1"/>
    <col min="7693" max="7693" width="10.5703125" bestFit="1" customWidth="1"/>
    <col min="7694" max="7694" width="45.7109375" bestFit="1" customWidth="1"/>
    <col min="7695" max="7695" width="16.5703125" bestFit="1" customWidth="1"/>
    <col min="7696" max="7696" width="8.7109375" bestFit="1" customWidth="1"/>
    <col min="7697" max="7700" width="13.85546875" bestFit="1" customWidth="1"/>
    <col min="7701" max="7701" width="16.85546875" bestFit="1" customWidth="1"/>
    <col min="7702" max="7702" width="7" bestFit="1" customWidth="1"/>
    <col min="7703" max="7703" width="9" bestFit="1" customWidth="1"/>
    <col min="7704" max="7704" width="9.5703125" bestFit="1" customWidth="1"/>
    <col min="7705" max="7705" width="8.7109375" bestFit="1" customWidth="1"/>
    <col min="7706" max="7706" width="7.85546875" bestFit="1" customWidth="1"/>
    <col min="7707" max="7707" width="8.7109375" bestFit="1" customWidth="1"/>
    <col min="7708" max="7708" width="7" bestFit="1" customWidth="1"/>
    <col min="7937" max="7937" width="10.28515625" bestFit="1" customWidth="1"/>
    <col min="7938" max="7938" width="9.140625" customWidth="1"/>
    <col min="7939" max="7939" width="11.5703125" customWidth="1"/>
    <col min="7940" max="7940" width="13.5703125" customWidth="1"/>
    <col min="7941" max="7941" width="10.28515625" bestFit="1" customWidth="1"/>
    <col min="7942" max="7942" width="9.5703125" bestFit="1" customWidth="1"/>
    <col min="7943" max="7943" width="16.42578125" bestFit="1" customWidth="1"/>
    <col min="7944" max="7944" width="10.28515625" bestFit="1" customWidth="1"/>
    <col min="7945" max="7945" width="6.85546875" bestFit="1" customWidth="1"/>
    <col min="7946" max="7946" width="13.7109375" bestFit="1" customWidth="1"/>
    <col min="7947" max="7947" width="4.42578125" bestFit="1" customWidth="1"/>
    <col min="7948" max="7948" width="9.5703125" bestFit="1" customWidth="1"/>
    <col min="7949" max="7949" width="10.5703125" bestFit="1" customWidth="1"/>
    <col min="7950" max="7950" width="45.7109375" bestFit="1" customWidth="1"/>
    <col min="7951" max="7951" width="16.5703125" bestFit="1" customWidth="1"/>
    <col min="7952" max="7952" width="8.7109375" bestFit="1" customWidth="1"/>
    <col min="7953" max="7956" width="13.85546875" bestFit="1" customWidth="1"/>
    <col min="7957" max="7957" width="16.85546875" bestFit="1" customWidth="1"/>
    <col min="7958" max="7958" width="7" bestFit="1" customWidth="1"/>
    <col min="7959" max="7959" width="9" bestFit="1" customWidth="1"/>
    <col min="7960" max="7960" width="9.5703125" bestFit="1" customWidth="1"/>
    <col min="7961" max="7961" width="8.7109375" bestFit="1" customWidth="1"/>
    <col min="7962" max="7962" width="7.85546875" bestFit="1" customWidth="1"/>
    <col min="7963" max="7963" width="8.7109375" bestFit="1" customWidth="1"/>
    <col min="7964" max="7964" width="7" bestFit="1" customWidth="1"/>
    <col min="8193" max="8193" width="10.28515625" bestFit="1" customWidth="1"/>
    <col min="8194" max="8194" width="9.140625" customWidth="1"/>
    <col min="8195" max="8195" width="11.5703125" customWidth="1"/>
    <col min="8196" max="8196" width="13.5703125" customWidth="1"/>
    <col min="8197" max="8197" width="10.28515625" bestFit="1" customWidth="1"/>
    <col min="8198" max="8198" width="9.5703125" bestFit="1" customWidth="1"/>
    <col min="8199" max="8199" width="16.42578125" bestFit="1" customWidth="1"/>
    <col min="8200" max="8200" width="10.28515625" bestFit="1" customWidth="1"/>
    <col min="8201" max="8201" width="6.85546875" bestFit="1" customWidth="1"/>
    <col min="8202" max="8202" width="13.7109375" bestFit="1" customWidth="1"/>
    <col min="8203" max="8203" width="4.42578125" bestFit="1" customWidth="1"/>
    <col min="8204" max="8204" width="9.5703125" bestFit="1" customWidth="1"/>
    <col min="8205" max="8205" width="10.5703125" bestFit="1" customWidth="1"/>
    <col min="8206" max="8206" width="45.7109375" bestFit="1" customWidth="1"/>
    <col min="8207" max="8207" width="16.5703125" bestFit="1" customWidth="1"/>
    <col min="8208" max="8208" width="8.7109375" bestFit="1" customWidth="1"/>
    <col min="8209" max="8212" width="13.85546875" bestFit="1" customWidth="1"/>
    <col min="8213" max="8213" width="16.85546875" bestFit="1" customWidth="1"/>
    <col min="8214" max="8214" width="7" bestFit="1" customWidth="1"/>
    <col min="8215" max="8215" width="9" bestFit="1" customWidth="1"/>
    <col min="8216" max="8216" width="9.5703125" bestFit="1" customWidth="1"/>
    <col min="8217" max="8217" width="8.7109375" bestFit="1" customWidth="1"/>
    <col min="8218" max="8218" width="7.85546875" bestFit="1" customWidth="1"/>
    <col min="8219" max="8219" width="8.7109375" bestFit="1" customWidth="1"/>
    <col min="8220" max="8220" width="7" bestFit="1" customWidth="1"/>
    <col min="8449" max="8449" width="10.28515625" bestFit="1" customWidth="1"/>
    <col min="8450" max="8450" width="9.140625" customWidth="1"/>
    <col min="8451" max="8451" width="11.5703125" customWidth="1"/>
    <col min="8452" max="8452" width="13.5703125" customWidth="1"/>
    <col min="8453" max="8453" width="10.28515625" bestFit="1" customWidth="1"/>
    <col min="8454" max="8454" width="9.5703125" bestFit="1" customWidth="1"/>
    <col min="8455" max="8455" width="16.42578125" bestFit="1" customWidth="1"/>
    <col min="8456" max="8456" width="10.28515625" bestFit="1" customWidth="1"/>
    <col min="8457" max="8457" width="6.85546875" bestFit="1" customWidth="1"/>
    <col min="8458" max="8458" width="13.7109375" bestFit="1" customWidth="1"/>
    <col min="8459" max="8459" width="4.42578125" bestFit="1" customWidth="1"/>
    <col min="8460" max="8460" width="9.5703125" bestFit="1" customWidth="1"/>
    <col min="8461" max="8461" width="10.5703125" bestFit="1" customWidth="1"/>
    <col min="8462" max="8462" width="45.7109375" bestFit="1" customWidth="1"/>
    <col min="8463" max="8463" width="16.5703125" bestFit="1" customWidth="1"/>
    <col min="8464" max="8464" width="8.7109375" bestFit="1" customWidth="1"/>
    <col min="8465" max="8468" width="13.85546875" bestFit="1" customWidth="1"/>
    <col min="8469" max="8469" width="16.85546875" bestFit="1" customWidth="1"/>
    <col min="8470" max="8470" width="7" bestFit="1" customWidth="1"/>
    <col min="8471" max="8471" width="9" bestFit="1" customWidth="1"/>
    <col min="8472" max="8472" width="9.5703125" bestFit="1" customWidth="1"/>
    <col min="8473" max="8473" width="8.7109375" bestFit="1" customWidth="1"/>
    <col min="8474" max="8474" width="7.85546875" bestFit="1" customWidth="1"/>
    <col min="8475" max="8475" width="8.7109375" bestFit="1" customWidth="1"/>
    <col min="8476" max="8476" width="7" bestFit="1" customWidth="1"/>
    <col min="8705" max="8705" width="10.28515625" bestFit="1" customWidth="1"/>
    <col min="8706" max="8706" width="9.140625" customWidth="1"/>
    <col min="8707" max="8707" width="11.5703125" customWidth="1"/>
    <col min="8708" max="8708" width="13.5703125" customWidth="1"/>
    <col min="8709" max="8709" width="10.28515625" bestFit="1" customWidth="1"/>
    <col min="8710" max="8710" width="9.5703125" bestFit="1" customWidth="1"/>
    <col min="8711" max="8711" width="16.42578125" bestFit="1" customWidth="1"/>
    <col min="8712" max="8712" width="10.28515625" bestFit="1" customWidth="1"/>
    <col min="8713" max="8713" width="6.85546875" bestFit="1" customWidth="1"/>
    <col min="8714" max="8714" width="13.7109375" bestFit="1" customWidth="1"/>
    <col min="8715" max="8715" width="4.42578125" bestFit="1" customWidth="1"/>
    <col min="8716" max="8716" width="9.5703125" bestFit="1" customWidth="1"/>
    <col min="8717" max="8717" width="10.5703125" bestFit="1" customWidth="1"/>
    <col min="8718" max="8718" width="45.7109375" bestFit="1" customWidth="1"/>
    <col min="8719" max="8719" width="16.5703125" bestFit="1" customWidth="1"/>
    <col min="8720" max="8720" width="8.7109375" bestFit="1" customWidth="1"/>
    <col min="8721" max="8724" width="13.85546875" bestFit="1" customWidth="1"/>
    <col min="8725" max="8725" width="16.85546875" bestFit="1" customWidth="1"/>
    <col min="8726" max="8726" width="7" bestFit="1" customWidth="1"/>
    <col min="8727" max="8727" width="9" bestFit="1" customWidth="1"/>
    <col min="8728" max="8728" width="9.5703125" bestFit="1" customWidth="1"/>
    <col min="8729" max="8729" width="8.7109375" bestFit="1" customWidth="1"/>
    <col min="8730" max="8730" width="7.85546875" bestFit="1" customWidth="1"/>
    <col min="8731" max="8731" width="8.7109375" bestFit="1" customWidth="1"/>
    <col min="8732" max="8732" width="7" bestFit="1" customWidth="1"/>
    <col min="8961" max="8961" width="10.28515625" bestFit="1" customWidth="1"/>
    <col min="8962" max="8962" width="9.140625" customWidth="1"/>
    <col min="8963" max="8963" width="11.5703125" customWidth="1"/>
    <col min="8964" max="8964" width="13.5703125" customWidth="1"/>
    <col min="8965" max="8965" width="10.28515625" bestFit="1" customWidth="1"/>
    <col min="8966" max="8966" width="9.5703125" bestFit="1" customWidth="1"/>
    <col min="8967" max="8967" width="16.42578125" bestFit="1" customWidth="1"/>
    <col min="8968" max="8968" width="10.28515625" bestFit="1" customWidth="1"/>
    <col min="8969" max="8969" width="6.85546875" bestFit="1" customWidth="1"/>
    <col min="8970" max="8970" width="13.7109375" bestFit="1" customWidth="1"/>
    <col min="8971" max="8971" width="4.42578125" bestFit="1" customWidth="1"/>
    <col min="8972" max="8972" width="9.5703125" bestFit="1" customWidth="1"/>
    <col min="8973" max="8973" width="10.5703125" bestFit="1" customWidth="1"/>
    <col min="8974" max="8974" width="45.7109375" bestFit="1" customWidth="1"/>
    <col min="8975" max="8975" width="16.5703125" bestFit="1" customWidth="1"/>
    <col min="8976" max="8976" width="8.7109375" bestFit="1" customWidth="1"/>
    <col min="8977" max="8980" width="13.85546875" bestFit="1" customWidth="1"/>
    <col min="8981" max="8981" width="16.85546875" bestFit="1" customWidth="1"/>
    <col min="8982" max="8982" width="7" bestFit="1" customWidth="1"/>
    <col min="8983" max="8983" width="9" bestFit="1" customWidth="1"/>
    <col min="8984" max="8984" width="9.5703125" bestFit="1" customWidth="1"/>
    <col min="8985" max="8985" width="8.7109375" bestFit="1" customWidth="1"/>
    <col min="8986" max="8986" width="7.85546875" bestFit="1" customWidth="1"/>
    <col min="8987" max="8987" width="8.7109375" bestFit="1" customWidth="1"/>
    <col min="8988" max="8988" width="7" bestFit="1" customWidth="1"/>
    <col min="9217" max="9217" width="10.28515625" bestFit="1" customWidth="1"/>
    <col min="9218" max="9218" width="9.140625" customWidth="1"/>
    <col min="9219" max="9219" width="11.5703125" customWidth="1"/>
    <col min="9220" max="9220" width="13.5703125" customWidth="1"/>
    <col min="9221" max="9221" width="10.28515625" bestFit="1" customWidth="1"/>
    <col min="9222" max="9222" width="9.5703125" bestFit="1" customWidth="1"/>
    <col min="9223" max="9223" width="16.42578125" bestFit="1" customWidth="1"/>
    <col min="9224" max="9224" width="10.28515625" bestFit="1" customWidth="1"/>
    <col min="9225" max="9225" width="6.85546875" bestFit="1" customWidth="1"/>
    <col min="9226" max="9226" width="13.7109375" bestFit="1" customWidth="1"/>
    <col min="9227" max="9227" width="4.42578125" bestFit="1" customWidth="1"/>
    <col min="9228" max="9228" width="9.5703125" bestFit="1" customWidth="1"/>
    <col min="9229" max="9229" width="10.5703125" bestFit="1" customWidth="1"/>
    <col min="9230" max="9230" width="45.7109375" bestFit="1" customWidth="1"/>
    <col min="9231" max="9231" width="16.5703125" bestFit="1" customWidth="1"/>
    <col min="9232" max="9232" width="8.7109375" bestFit="1" customWidth="1"/>
    <col min="9233" max="9236" width="13.85546875" bestFit="1" customWidth="1"/>
    <col min="9237" max="9237" width="16.85546875" bestFit="1" customWidth="1"/>
    <col min="9238" max="9238" width="7" bestFit="1" customWidth="1"/>
    <col min="9239" max="9239" width="9" bestFit="1" customWidth="1"/>
    <col min="9240" max="9240" width="9.5703125" bestFit="1" customWidth="1"/>
    <col min="9241" max="9241" width="8.7109375" bestFit="1" customWidth="1"/>
    <col min="9242" max="9242" width="7.85546875" bestFit="1" customWidth="1"/>
    <col min="9243" max="9243" width="8.7109375" bestFit="1" customWidth="1"/>
    <col min="9244" max="9244" width="7" bestFit="1" customWidth="1"/>
    <col min="9473" max="9473" width="10.28515625" bestFit="1" customWidth="1"/>
    <col min="9474" max="9474" width="9.140625" customWidth="1"/>
    <col min="9475" max="9475" width="11.5703125" customWidth="1"/>
    <col min="9476" max="9476" width="13.5703125" customWidth="1"/>
    <col min="9477" max="9477" width="10.28515625" bestFit="1" customWidth="1"/>
    <col min="9478" max="9478" width="9.5703125" bestFit="1" customWidth="1"/>
    <col min="9479" max="9479" width="16.42578125" bestFit="1" customWidth="1"/>
    <col min="9480" max="9480" width="10.28515625" bestFit="1" customWidth="1"/>
    <col min="9481" max="9481" width="6.85546875" bestFit="1" customWidth="1"/>
    <col min="9482" max="9482" width="13.7109375" bestFit="1" customWidth="1"/>
    <col min="9483" max="9483" width="4.42578125" bestFit="1" customWidth="1"/>
    <col min="9484" max="9484" width="9.5703125" bestFit="1" customWidth="1"/>
    <col min="9485" max="9485" width="10.5703125" bestFit="1" customWidth="1"/>
    <col min="9486" max="9486" width="45.7109375" bestFit="1" customWidth="1"/>
    <col min="9487" max="9487" width="16.5703125" bestFit="1" customWidth="1"/>
    <col min="9488" max="9488" width="8.7109375" bestFit="1" customWidth="1"/>
    <col min="9489" max="9492" width="13.85546875" bestFit="1" customWidth="1"/>
    <col min="9493" max="9493" width="16.85546875" bestFit="1" customWidth="1"/>
    <col min="9494" max="9494" width="7" bestFit="1" customWidth="1"/>
    <col min="9495" max="9495" width="9" bestFit="1" customWidth="1"/>
    <col min="9496" max="9496" width="9.5703125" bestFit="1" customWidth="1"/>
    <col min="9497" max="9497" width="8.7109375" bestFit="1" customWidth="1"/>
    <col min="9498" max="9498" width="7.85546875" bestFit="1" customWidth="1"/>
    <col min="9499" max="9499" width="8.7109375" bestFit="1" customWidth="1"/>
    <col min="9500" max="9500" width="7" bestFit="1" customWidth="1"/>
    <col min="9729" max="9729" width="10.28515625" bestFit="1" customWidth="1"/>
    <col min="9730" max="9730" width="9.140625" customWidth="1"/>
    <col min="9731" max="9731" width="11.5703125" customWidth="1"/>
    <col min="9732" max="9732" width="13.5703125" customWidth="1"/>
    <col min="9733" max="9733" width="10.28515625" bestFit="1" customWidth="1"/>
    <col min="9734" max="9734" width="9.5703125" bestFit="1" customWidth="1"/>
    <col min="9735" max="9735" width="16.42578125" bestFit="1" customWidth="1"/>
    <col min="9736" max="9736" width="10.28515625" bestFit="1" customWidth="1"/>
    <col min="9737" max="9737" width="6.85546875" bestFit="1" customWidth="1"/>
    <col min="9738" max="9738" width="13.7109375" bestFit="1" customWidth="1"/>
    <col min="9739" max="9739" width="4.42578125" bestFit="1" customWidth="1"/>
    <col min="9740" max="9740" width="9.5703125" bestFit="1" customWidth="1"/>
    <col min="9741" max="9741" width="10.5703125" bestFit="1" customWidth="1"/>
    <col min="9742" max="9742" width="45.7109375" bestFit="1" customWidth="1"/>
    <col min="9743" max="9743" width="16.5703125" bestFit="1" customWidth="1"/>
    <col min="9744" max="9744" width="8.7109375" bestFit="1" customWidth="1"/>
    <col min="9745" max="9748" width="13.85546875" bestFit="1" customWidth="1"/>
    <col min="9749" max="9749" width="16.85546875" bestFit="1" customWidth="1"/>
    <col min="9750" max="9750" width="7" bestFit="1" customWidth="1"/>
    <col min="9751" max="9751" width="9" bestFit="1" customWidth="1"/>
    <col min="9752" max="9752" width="9.5703125" bestFit="1" customWidth="1"/>
    <col min="9753" max="9753" width="8.7109375" bestFit="1" customWidth="1"/>
    <col min="9754" max="9754" width="7.85546875" bestFit="1" customWidth="1"/>
    <col min="9755" max="9755" width="8.7109375" bestFit="1" customWidth="1"/>
    <col min="9756" max="9756" width="7" bestFit="1" customWidth="1"/>
    <col min="9985" max="9985" width="10.28515625" bestFit="1" customWidth="1"/>
    <col min="9986" max="9986" width="9.140625" customWidth="1"/>
    <col min="9987" max="9987" width="11.5703125" customWidth="1"/>
    <col min="9988" max="9988" width="13.5703125" customWidth="1"/>
    <col min="9989" max="9989" width="10.28515625" bestFit="1" customWidth="1"/>
    <col min="9990" max="9990" width="9.5703125" bestFit="1" customWidth="1"/>
    <col min="9991" max="9991" width="16.42578125" bestFit="1" customWidth="1"/>
    <col min="9992" max="9992" width="10.28515625" bestFit="1" customWidth="1"/>
    <col min="9993" max="9993" width="6.85546875" bestFit="1" customWidth="1"/>
    <col min="9994" max="9994" width="13.7109375" bestFit="1" customWidth="1"/>
    <col min="9995" max="9995" width="4.42578125" bestFit="1" customWidth="1"/>
    <col min="9996" max="9996" width="9.5703125" bestFit="1" customWidth="1"/>
    <col min="9997" max="9997" width="10.5703125" bestFit="1" customWidth="1"/>
    <col min="9998" max="9998" width="45.7109375" bestFit="1" customWidth="1"/>
    <col min="9999" max="9999" width="16.5703125" bestFit="1" customWidth="1"/>
    <col min="10000" max="10000" width="8.7109375" bestFit="1" customWidth="1"/>
    <col min="10001" max="10004" width="13.85546875" bestFit="1" customWidth="1"/>
    <col min="10005" max="10005" width="16.85546875" bestFit="1" customWidth="1"/>
    <col min="10006" max="10006" width="7" bestFit="1" customWidth="1"/>
    <col min="10007" max="10007" width="9" bestFit="1" customWidth="1"/>
    <col min="10008" max="10008" width="9.5703125" bestFit="1" customWidth="1"/>
    <col min="10009" max="10009" width="8.7109375" bestFit="1" customWidth="1"/>
    <col min="10010" max="10010" width="7.85546875" bestFit="1" customWidth="1"/>
    <col min="10011" max="10011" width="8.7109375" bestFit="1" customWidth="1"/>
    <col min="10012" max="10012" width="7" bestFit="1" customWidth="1"/>
    <col min="10241" max="10241" width="10.28515625" bestFit="1" customWidth="1"/>
    <col min="10242" max="10242" width="9.140625" customWidth="1"/>
    <col min="10243" max="10243" width="11.5703125" customWidth="1"/>
    <col min="10244" max="10244" width="13.5703125" customWidth="1"/>
    <col min="10245" max="10245" width="10.28515625" bestFit="1" customWidth="1"/>
    <col min="10246" max="10246" width="9.5703125" bestFit="1" customWidth="1"/>
    <col min="10247" max="10247" width="16.42578125" bestFit="1" customWidth="1"/>
    <col min="10248" max="10248" width="10.28515625" bestFit="1" customWidth="1"/>
    <col min="10249" max="10249" width="6.85546875" bestFit="1" customWidth="1"/>
    <col min="10250" max="10250" width="13.7109375" bestFit="1" customWidth="1"/>
    <col min="10251" max="10251" width="4.42578125" bestFit="1" customWidth="1"/>
    <col min="10252" max="10252" width="9.5703125" bestFit="1" customWidth="1"/>
    <col min="10253" max="10253" width="10.5703125" bestFit="1" customWidth="1"/>
    <col min="10254" max="10254" width="45.7109375" bestFit="1" customWidth="1"/>
    <col min="10255" max="10255" width="16.5703125" bestFit="1" customWidth="1"/>
    <col min="10256" max="10256" width="8.7109375" bestFit="1" customWidth="1"/>
    <col min="10257" max="10260" width="13.85546875" bestFit="1" customWidth="1"/>
    <col min="10261" max="10261" width="16.85546875" bestFit="1" customWidth="1"/>
    <col min="10262" max="10262" width="7" bestFit="1" customWidth="1"/>
    <col min="10263" max="10263" width="9" bestFit="1" customWidth="1"/>
    <col min="10264" max="10264" width="9.5703125" bestFit="1" customWidth="1"/>
    <col min="10265" max="10265" width="8.7109375" bestFit="1" customWidth="1"/>
    <col min="10266" max="10266" width="7.85546875" bestFit="1" customWidth="1"/>
    <col min="10267" max="10267" width="8.7109375" bestFit="1" customWidth="1"/>
    <col min="10268" max="10268" width="7" bestFit="1" customWidth="1"/>
    <col min="10497" max="10497" width="10.28515625" bestFit="1" customWidth="1"/>
    <col min="10498" max="10498" width="9.140625" customWidth="1"/>
    <col min="10499" max="10499" width="11.5703125" customWidth="1"/>
    <col min="10500" max="10500" width="13.5703125" customWidth="1"/>
    <col min="10501" max="10501" width="10.28515625" bestFit="1" customWidth="1"/>
    <col min="10502" max="10502" width="9.5703125" bestFit="1" customWidth="1"/>
    <col min="10503" max="10503" width="16.42578125" bestFit="1" customWidth="1"/>
    <col min="10504" max="10504" width="10.28515625" bestFit="1" customWidth="1"/>
    <col min="10505" max="10505" width="6.85546875" bestFit="1" customWidth="1"/>
    <col min="10506" max="10506" width="13.7109375" bestFit="1" customWidth="1"/>
    <col min="10507" max="10507" width="4.42578125" bestFit="1" customWidth="1"/>
    <col min="10508" max="10508" width="9.5703125" bestFit="1" customWidth="1"/>
    <col min="10509" max="10509" width="10.5703125" bestFit="1" customWidth="1"/>
    <col min="10510" max="10510" width="45.7109375" bestFit="1" customWidth="1"/>
    <col min="10511" max="10511" width="16.5703125" bestFit="1" customWidth="1"/>
    <col min="10512" max="10512" width="8.7109375" bestFit="1" customWidth="1"/>
    <col min="10513" max="10516" width="13.85546875" bestFit="1" customWidth="1"/>
    <col min="10517" max="10517" width="16.85546875" bestFit="1" customWidth="1"/>
    <col min="10518" max="10518" width="7" bestFit="1" customWidth="1"/>
    <col min="10519" max="10519" width="9" bestFit="1" customWidth="1"/>
    <col min="10520" max="10520" width="9.5703125" bestFit="1" customWidth="1"/>
    <col min="10521" max="10521" width="8.7109375" bestFit="1" customWidth="1"/>
    <col min="10522" max="10522" width="7.85546875" bestFit="1" customWidth="1"/>
    <col min="10523" max="10523" width="8.7109375" bestFit="1" customWidth="1"/>
    <col min="10524" max="10524" width="7" bestFit="1" customWidth="1"/>
    <col min="10753" max="10753" width="10.28515625" bestFit="1" customWidth="1"/>
    <col min="10754" max="10754" width="9.140625" customWidth="1"/>
    <col min="10755" max="10755" width="11.5703125" customWidth="1"/>
    <col min="10756" max="10756" width="13.5703125" customWidth="1"/>
    <col min="10757" max="10757" width="10.28515625" bestFit="1" customWidth="1"/>
    <col min="10758" max="10758" width="9.5703125" bestFit="1" customWidth="1"/>
    <col min="10759" max="10759" width="16.42578125" bestFit="1" customWidth="1"/>
    <col min="10760" max="10760" width="10.28515625" bestFit="1" customWidth="1"/>
    <col min="10761" max="10761" width="6.85546875" bestFit="1" customWidth="1"/>
    <col min="10762" max="10762" width="13.7109375" bestFit="1" customWidth="1"/>
    <col min="10763" max="10763" width="4.42578125" bestFit="1" customWidth="1"/>
    <col min="10764" max="10764" width="9.5703125" bestFit="1" customWidth="1"/>
    <col min="10765" max="10765" width="10.5703125" bestFit="1" customWidth="1"/>
    <col min="10766" max="10766" width="45.7109375" bestFit="1" customWidth="1"/>
    <col min="10767" max="10767" width="16.5703125" bestFit="1" customWidth="1"/>
    <col min="10768" max="10768" width="8.7109375" bestFit="1" customWidth="1"/>
    <col min="10769" max="10772" width="13.85546875" bestFit="1" customWidth="1"/>
    <col min="10773" max="10773" width="16.85546875" bestFit="1" customWidth="1"/>
    <col min="10774" max="10774" width="7" bestFit="1" customWidth="1"/>
    <col min="10775" max="10775" width="9" bestFit="1" customWidth="1"/>
    <col min="10776" max="10776" width="9.5703125" bestFit="1" customWidth="1"/>
    <col min="10777" max="10777" width="8.7109375" bestFit="1" customWidth="1"/>
    <col min="10778" max="10778" width="7.85546875" bestFit="1" customWidth="1"/>
    <col min="10779" max="10779" width="8.7109375" bestFit="1" customWidth="1"/>
    <col min="10780" max="10780" width="7" bestFit="1" customWidth="1"/>
    <col min="11009" max="11009" width="10.28515625" bestFit="1" customWidth="1"/>
    <col min="11010" max="11010" width="9.140625" customWidth="1"/>
    <col min="11011" max="11011" width="11.5703125" customWidth="1"/>
    <col min="11012" max="11012" width="13.5703125" customWidth="1"/>
    <col min="11013" max="11013" width="10.28515625" bestFit="1" customWidth="1"/>
    <col min="11014" max="11014" width="9.5703125" bestFit="1" customWidth="1"/>
    <col min="11015" max="11015" width="16.42578125" bestFit="1" customWidth="1"/>
    <col min="11016" max="11016" width="10.28515625" bestFit="1" customWidth="1"/>
    <col min="11017" max="11017" width="6.85546875" bestFit="1" customWidth="1"/>
    <col min="11018" max="11018" width="13.7109375" bestFit="1" customWidth="1"/>
    <col min="11019" max="11019" width="4.42578125" bestFit="1" customWidth="1"/>
    <col min="11020" max="11020" width="9.5703125" bestFit="1" customWidth="1"/>
    <col min="11021" max="11021" width="10.5703125" bestFit="1" customWidth="1"/>
    <col min="11022" max="11022" width="45.7109375" bestFit="1" customWidth="1"/>
    <col min="11023" max="11023" width="16.5703125" bestFit="1" customWidth="1"/>
    <col min="11024" max="11024" width="8.7109375" bestFit="1" customWidth="1"/>
    <col min="11025" max="11028" width="13.85546875" bestFit="1" customWidth="1"/>
    <col min="11029" max="11029" width="16.85546875" bestFit="1" customWidth="1"/>
    <col min="11030" max="11030" width="7" bestFit="1" customWidth="1"/>
    <col min="11031" max="11031" width="9" bestFit="1" customWidth="1"/>
    <col min="11032" max="11032" width="9.5703125" bestFit="1" customWidth="1"/>
    <col min="11033" max="11033" width="8.7109375" bestFit="1" customWidth="1"/>
    <col min="11034" max="11034" width="7.85546875" bestFit="1" customWidth="1"/>
    <col min="11035" max="11035" width="8.7109375" bestFit="1" customWidth="1"/>
    <col min="11036" max="11036" width="7" bestFit="1" customWidth="1"/>
    <col min="11265" max="11265" width="10.28515625" bestFit="1" customWidth="1"/>
    <col min="11266" max="11266" width="9.140625" customWidth="1"/>
    <col min="11267" max="11267" width="11.5703125" customWidth="1"/>
    <col min="11268" max="11268" width="13.5703125" customWidth="1"/>
    <col min="11269" max="11269" width="10.28515625" bestFit="1" customWidth="1"/>
    <col min="11270" max="11270" width="9.5703125" bestFit="1" customWidth="1"/>
    <col min="11271" max="11271" width="16.42578125" bestFit="1" customWidth="1"/>
    <col min="11272" max="11272" width="10.28515625" bestFit="1" customWidth="1"/>
    <col min="11273" max="11273" width="6.85546875" bestFit="1" customWidth="1"/>
    <col min="11274" max="11274" width="13.7109375" bestFit="1" customWidth="1"/>
    <col min="11275" max="11275" width="4.42578125" bestFit="1" customWidth="1"/>
    <col min="11276" max="11276" width="9.5703125" bestFit="1" customWidth="1"/>
    <col min="11277" max="11277" width="10.5703125" bestFit="1" customWidth="1"/>
    <col min="11278" max="11278" width="45.7109375" bestFit="1" customWidth="1"/>
    <col min="11279" max="11279" width="16.5703125" bestFit="1" customWidth="1"/>
    <col min="11280" max="11280" width="8.7109375" bestFit="1" customWidth="1"/>
    <col min="11281" max="11284" width="13.85546875" bestFit="1" customWidth="1"/>
    <col min="11285" max="11285" width="16.85546875" bestFit="1" customWidth="1"/>
    <col min="11286" max="11286" width="7" bestFit="1" customWidth="1"/>
    <col min="11287" max="11287" width="9" bestFit="1" customWidth="1"/>
    <col min="11288" max="11288" width="9.5703125" bestFit="1" customWidth="1"/>
    <col min="11289" max="11289" width="8.7109375" bestFit="1" customWidth="1"/>
    <col min="11290" max="11290" width="7.85546875" bestFit="1" customWidth="1"/>
    <col min="11291" max="11291" width="8.7109375" bestFit="1" customWidth="1"/>
    <col min="11292" max="11292" width="7" bestFit="1" customWidth="1"/>
    <col min="11521" max="11521" width="10.28515625" bestFit="1" customWidth="1"/>
    <col min="11522" max="11522" width="9.140625" customWidth="1"/>
    <col min="11523" max="11523" width="11.5703125" customWidth="1"/>
    <col min="11524" max="11524" width="13.5703125" customWidth="1"/>
    <col min="11525" max="11525" width="10.28515625" bestFit="1" customWidth="1"/>
    <col min="11526" max="11526" width="9.5703125" bestFit="1" customWidth="1"/>
    <col min="11527" max="11527" width="16.42578125" bestFit="1" customWidth="1"/>
    <col min="11528" max="11528" width="10.28515625" bestFit="1" customWidth="1"/>
    <col min="11529" max="11529" width="6.85546875" bestFit="1" customWidth="1"/>
    <col min="11530" max="11530" width="13.7109375" bestFit="1" customWidth="1"/>
    <col min="11531" max="11531" width="4.42578125" bestFit="1" customWidth="1"/>
    <col min="11532" max="11532" width="9.5703125" bestFit="1" customWidth="1"/>
    <col min="11533" max="11533" width="10.5703125" bestFit="1" customWidth="1"/>
    <col min="11534" max="11534" width="45.7109375" bestFit="1" customWidth="1"/>
    <col min="11535" max="11535" width="16.5703125" bestFit="1" customWidth="1"/>
    <col min="11536" max="11536" width="8.7109375" bestFit="1" customWidth="1"/>
    <col min="11537" max="11540" width="13.85546875" bestFit="1" customWidth="1"/>
    <col min="11541" max="11541" width="16.85546875" bestFit="1" customWidth="1"/>
    <col min="11542" max="11542" width="7" bestFit="1" customWidth="1"/>
    <col min="11543" max="11543" width="9" bestFit="1" customWidth="1"/>
    <col min="11544" max="11544" width="9.5703125" bestFit="1" customWidth="1"/>
    <col min="11545" max="11545" width="8.7109375" bestFit="1" customWidth="1"/>
    <col min="11546" max="11546" width="7.85546875" bestFit="1" customWidth="1"/>
    <col min="11547" max="11547" width="8.7109375" bestFit="1" customWidth="1"/>
    <col min="11548" max="11548" width="7" bestFit="1" customWidth="1"/>
    <col min="11777" max="11777" width="10.28515625" bestFit="1" customWidth="1"/>
    <col min="11778" max="11778" width="9.140625" customWidth="1"/>
    <col min="11779" max="11779" width="11.5703125" customWidth="1"/>
    <col min="11780" max="11780" width="13.5703125" customWidth="1"/>
    <col min="11781" max="11781" width="10.28515625" bestFit="1" customWidth="1"/>
    <col min="11782" max="11782" width="9.5703125" bestFit="1" customWidth="1"/>
    <col min="11783" max="11783" width="16.42578125" bestFit="1" customWidth="1"/>
    <col min="11784" max="11784" width="10.28515625" bestFit="1" customWidth="1"/>
    <col min="11785" max="11785" width="6.85546875" bestFit="1" customWidth="1"/>
    <col min="11786" max="11786" width="13.7109375" bestFit="1" customWidth="1"/>
    <col min="11787" max="11787" width="4.42578125" bestFit="1" customWidth="1"/>
    <col min="11788" max="11788" width="9.5703125" bestFit="1" customWidth="1"/>
    <col min="11789" max="11789" width="10.5703125" bestFit="1" customWidth="1"/>
    <col min="11790" max="11790" width="45.7109375" bestFit="1" customWidth="1"/>
    <col min="11791" max="11791" width="16.5703125" bestFit="1" customWidth="1"/>
    <col min="11792" max="11792" width="8.7109375" bestFit="1" customWidth="1"/>
    <col min="11793" max="11796" width="13.85546875" bestFit="1" customWidth="1"/>
    <col min="11797" max="11797" width="16.85546875" bestFit="1" customWidth="1"/>
    <col min="11798" max="11798" width="7" bestFit="1" customWidth="1"/>
    <col min="11799" max="11799" width="9" bestFit="1" customWidth="1"/>
    <col min="11800" max="11800" width="9.5703125" bestFit="1" customWidth="1"/>
    <col min="11801" max="11801" width="8.7109375" bestFit="1" customWidth="1"/>
    <col min="11802" max="11802" width="7.85546875" bestFit="1" customWidth="1"/>
    <col min="11803" max="11803" width="8.7109375" bestFit="1" customWidth="1"/>
    <col min="11804" max="11804" width="7" bestFit="1" customWidth="1"/>
    <col min="12033" max="12033" width="10.28515625" bestFit="1" customWidth="1"/>
    <col min="12034" max="12034" width="9.140625" customWidth="1"/>
    <col min="12035" max="12035" width="11.5703125" customWidth="1"/>
    <col min="12036" max="12036" width="13.5703125" customWidth="1"/>
    <col min="12037" max="12037" width="10.28515625" bestFit="1" customWidth="1"/>
    <col min="12038" max="12038" width="9.5703125" bestFit="1" customWidth="1"/>
    <col min="12039" max="12039" width="16.42578125" bestFit="1" customWidth="1"/>
    <col min="12040" max="12040" width="10.28515625" bestFit="1" customWidth="1"/>
    <col min="12041" max="12041" width="6.85546875" bestFit="1" customWidth="1"/>
    <col min="12042" max="12042" width="13.7109375" bestFit="1" customWidth="1"/>
    <col min="12043" max="12043" width="4.42578125" bestFit="1" customWidth="1"/>
    <col min="12044" max="12044" width="9.5703125" bestFit="1" customWidth="1"/>
    <col min="12045" max="12045" width="10.5703125" bestFit="1" customWidth="1"/>
    <col min="12046" max="12046" width="45.7109375" bestFit="1" customWidth="1"/>
    <col min="12047" max="12047" width="16.5703125" bestFit="1" customWidth="1"/>
    <col min="12048" max="12048" width="8.7109375" bestFit="1" customWidth="1"/>
    <col min="12049" max="12052" width="13.85546875" bestFit="1" customWidth="1"/>
    <col min="12053" max="12053" width="16.85546875" bestFit="1" customWidth="1"/>
    <col min="12054" max="12054" width="7" bestFit="1" customWidth="1"/>
    <col min="12055" max="12055" width="9" bestFit="1" customWidth="1"/>
    <col min="12056" max="12056" width="9.5703125" bestFit="1" customWidth="1"/>
    <col min="12057" max="12057" width="8.7109375" bestFit="1" customWidth="1"/>
    <col min="12058" max="12058" width="7.85546875" bestFit="1" customWidth="1"/>
    <col min="12059" max="12059" width="8.7109375" bestFit="1" customWidth="1"/>
    <col min="12060" max="12060" width="7" bestFit="1" customWidth="1"/>
    <col min="12289" max="12289" width="10.28515625" bestFit="1" customWidth="1"/>
    <col min="12290" max="12290" width="9.140625" customWidth="1"/>
    <col min="12291" max="12291" width="11.5703125" customWidth="1"/>
    <col min="12292" max="12292" width="13.5703125" customWidth="1"/>
    <col min="12293" max="12293" width="10.28515625" bestFit="1" customWidth="1"/>
    <col min="12294" max="12294" width="9.5703125" bestFit="1" customWidth="1"/>
    <col min="12295" max="12295" width="16.42578125" bestFit="1" customWidth="1"/>
    <col min="12296" max="12296" width="10.28515625" bestFit="1" customWidth="1"/>
    <col min="12297" max="12297" width="6.85546875" bestFit="1" customWidth="1"/>
    <col min="12298" max="12298" width="13.7109375" bestFit="1" customWidth="1"/>
    <col min="12299" max="12299" width="4.42578125" bestFit="1" customWidth="1"/>
    <col min="12300" max="12300" width="9.5703125" bestFit="1" customWidth="1"/>
    <col min="12301" max="12301" width="10.5703125" bestFit="1" customWidth="1"/>
    <col min="12302" max="12302" width="45.7109375" bestFit="1" customWidth="1"/>
    <col min="12303" max="12303" width="16.5703125" bestFit="1" customWidth="1"/>
    <col min="12304" max="12304" width="8.7109375" bestFit="1" customWidth="1"/>
    <col min="12305" max="12308" width="13.85546875" bestFit="1" customWidth="1"/>
    <col min="12309" max="12309" width="16.85546875" bestFit="1" customWidth="1"/>
    <col min="12310" max="12310" width="7" bestFit="1" customWidth="1"/>
    <col min="12311" max="12311" width="9" bestFit="1" customWidth="1"/>
    <col min="12312" max="12312" width="9.5703125" bestFit="1" customWidth="1"/>
    <col min="12313" max="12313" width="8.7109375" bestFit="1" customWidth="1"/>
    <col min="12314" max="12314" width="7.85546875" bestFit="1" customWidth="1"/>
    <col min="12315" max="12315" width="8.7109375" bestFit="1" customWidth="1"/>
    <col min="12316" max="12316" width="7" bestFit="1" customWidth="1"/>
    <col min="12545" max="12545" width="10.28515625" bestFit="1" customWidth="1"/>
    <col min="12546" max="12546" width="9.140625" customWidth="1"/>
    <col min="12547" max="12547" width="11.5703125" customWidth="1"/>
    <col min="12548" max="12548" width="13.5703125" customWidth="1"/>
    <col min="12549" max="12549" width="10.28515625" bestFit="1" customWidth="1"/>
    <col min="12550" max="12550" width="9.5703125" bestFit="1" customWidth="1"/>
    <col min="12551" max="12551" width="16.42578125" bestFit="1" customWidth="1"/>
    <col min="12552" max="12552" width="10.28515625" bestFit="1" customWidth="1"/>
    <col min="12553" max="12553" width="6.85546875" bestFit="1" customWidth="1"/>
    <col min="12554" max="12554" width="13.7109375" bestFit="1" customWidth="1"/>
    <col min="12555" max="12555" width="4.42578125" bestFit="1" customWidth="1"/>
    <col min="12556" max="12556" width="9.5703125" bestFit="1" customWidth="1"/>
    <col min="12557" max="12557" width="10.5703125" bestFit="1" customWidth="1"/>
    <col min="12558" max="12558" width="45.7109375" bestFit="1" customWidth="1"/>
    <col min="12559" max="12559" width="16.5703125" bestFit="1" customWidth="1"/>
    <col min="12560" max="12560" width="8.7109375" bestFit="1" customWidth="1"/>
    <col min="12561" max="12564" width="13.85546875" bestFit="1" customWidth="1"/>
    <col min="12565" max="12565" width="16.85546875" bestFit="1" customWidth="1"/>
    <col min="12566" max="12566" width="7" bestFit="1" customWidth="1"/>
    <col min="12567" max="12567" width="9" bestFit="1" customWidth="1"/>
    <col min="12568" max="12568" width="9.5703125" bestFit="1" customWidth="1"/>
    <col min="12569" max="12569" width="8.7109375" bestFit="1" customWidth="1"/>
    <col min="12570" max="12570" width="7.85546875" bestFit="1" customWidth="1"/>
    <col min="12571" max="12571" width="8.7109375" bestFit="1" customWidth="1"/>
    <col min="12572" max="12572" width="7" bestFit="1" customWidth="1"/>
    <col min="12801" max="12801" width="10.28515625" bestFit="1" customWidth="1"/>
    <col min="12802" max="12802" width="9.140625" customWidth="1"/>
    <col min="12803" max="12803" width="11.5703125" customWidth="1"/>
    <col min="12804" max="12804" width="13.5703125" customWidth="1"/>
    <col min="12805" max="12805" width="10.28515625" bestFit="1" customWidth="1"/>
    <col min="12806" max="12806" width="9.5703125" bestFit="1" customWidth="1"/>
    <col min="12807" max="12807" width="16.42578125" bestFit="1" customWidth="1"/>
    <col min="12808" max="12808" width="10.28515625" bestFit="1" customWidth="1"/>
    <col min="12809" max="12809" width="6.85546875" bestFit="1" customWidth="1"/>
    <col min="12810" max="12810" width="13.7109375" bestFit="1" customWidth="1"/>
    <col min="12811" max="12811" width="4.42578125" bestFit="1" customWidth="1"/>
    <col min="12812" max="12812" width="9.5703125" bestFit="1" customWidth="1"/>
    <col min="12813" max="12813" width="10.5703125" bestFit="1" customWidth="1"/>
    <col min="12814" max="12814" width="45.7109375" bestFit="1" customWidth="1"/>
    <col min="12815" max="12815" width="16.5703125" bestFit="1" customWidth="1"/>
    <col min="12816" max="12816" width="8.7109375" bestFit="1" customWidth="1"/>
    <col min="12817" max="12820" width="13.85546875" bestFit="1" customWidth="1"/>
    <col min="12821" max="12821" width="16.85546875" bestFit="1" customWidth="1"/>
    <col min="12822" max="12822" width="7" bestFit="1" customWidth="1"/>
    <col min="12823" max="12823" width="9" bestFit="1" customWidth="1"/>
    <col min="12824" max="12824" width="9.5703125" bestFit="1" customWidth="1"/>
    <col min="12825" max="12825" width="8.7109375" bestFit="1" customWidth="1"/>
    <col min="12826" max="12826" width="7.85546875" bestFit="1" customWidth="1"/>
    <col min="12827" max="12827" width="8.7109375" bestFit="1" customWidth="1"/>
    <col min="12828" max="12828" width="7" bestFit="1" customWidth="1"/>
    <col min="13057" max="13057" width="10.28515625" bestFit="1" customWidth="1"/>
    <col min="13058" max="13058" width="9.140625" customWidth="1"/>
    <col min="13059" max="13059" width="11.5703125" customWidth="1"/>
    <col min="13060" max="13060" width="13.5703125" customWidth="1"/>
    <col min="13061" max="13061" width="10.28515625" bestFit="1" customWidth="1"/>
    <col min="13062" max="13062" width="9.5703125" bestFit="1" customWidth="1"/>
    <col min="13063" max="13063" width="16.42578125" bestFit="1" customWidth="1"/>
    <col min="13064" max="13064" width="10.28515625" bestFit="1" customWidth="1"/>
    <col min="13065" max="13065" width="6.85546875" bestFit="1" customWidth="1"/>
    <col min="13066" max="13066" width="13.7109375" bestFit="1" customWidth="1"/>
    <col min="13067" max="13067" width="4.42578125" bestFit="1" customWidth="1"/>
    <col min="13068" max="13068" width="9.5703125" bestFit="1" customWidth="1"/>
    <col min="13069" max="13069" width="10.5703125" bestFit="1" customWidth="1"/>
    <col min="13070" max="13070" width="45.7109375" bestFit="1" customWidth="1"/>
    <col min="13071" max="13071" width="16.5703125" bestFit="1" customWidth="1"/>
    <col min="13072" max="13072" width="8.7109375" bestFit="1" customWidth="1"/>
    <col min="13073" max="13076" width="13.85546875" bestFit="1" customWidth="1"/>
    <col min="13077" max="13077" width="16.85546875" bestFit="1" customWidth="1"/>
    <col min="13078" max="13078" width="7" bestFit="1" customWidth="1"/>
    <col min="13079" max="13079" width="9" bestFit="1" customWidth="1"/>
    <col min="13080" max="13080" width="9.5703125" bestFit="1" customWidth="1"/>
    <col min="13081" max="13081" width="8.7109375" bestFit="1" customWidth="1"/>
    <col min="13082" max="13082" width="7.85546875" bestFit="1" customWidth="1"/>
    <col min="13083" max="13083" width="8.7109375" bestFit="1" customWidth="1"/>
    <col min="13084" max="13084" width="7" bestFit="1" customWidth="1"/>
    <col min="13313" max="13313" width="10.28515625" bestFit="1" customWidth="1"/>
    <col min="13314" max="13314" width="9.140625" customWidth="1"/>
    <col min="13315" max="13315" width="11.5703125" customWidth="1"/>
    <col min="13316" max="13316" width="13.5703125" customWidth="1"/>
    <col min="13317" max="13317" width="10.28515625" bestFit="1" customWidth="1"/>
    <col min="13318" max="13318" width="9.5703125" bestFit="1" customWidth="1"/>
    <col min="13319" max="13319" width="16.42578125" bestFit="1" customWidth="1"/>
    <col min="13320" max="13320" width="10.28515625" bestFit="1" customWidth="1"/>
    <col min="13321" max="13321" width="6.85546875" bestFit="1" customWidth="1"/>
    <col min="13322" max="13322" width="13.7109375" bestFit="1" customWidth="1"/>
    <col min="13323" max="13323" width="4.42578125" bestFit="1" customWidth="1"/>
    <col min="13324" max="13324" width="9.5703125" bestFit="1" customWidth="1"/>
    <col min="13325" max="13325" width="10.5703125" bestFit="1" customWidth="1"/>
    <col min="13326" max="13326" width="45.7109375" bestFit="1" customWidth="1"/>
    <col min="13327" max="13327" width="16.5703125" bestFit="1" customWidth="1"/>
    <col min="13328" max="13328" width="8.7109375" bestFit="1" customWidth="1"/>
    <col min="13329" max="13332" width="13.85546875" bestFit="1" customWidth="1"/>
    <col min="13333" max="13333" width="16.85546875" bestFit="1" customWidth="1"/>
    <col min="13334" max="13334" width="7" bestFit="1" customWidth="1"/>
    <col min="13335" max="13335" width="9" bestFit="1" customWidth="1"/>
    <col min="13336" max="13336" width="9.5703125" bestFit="1" customWidth="1"/>
    <col min="13337" max="13337" width="8.7109375" bestFit="1" customWidth="1"/>
    <col min="13338" max="13338" width="7.85546875" bestFit="1" customWidth="1"/>
    <col min="13339" max="13339" width="8.7109375" bestFit="1" customWidth="1"/>
    <col min="13340" max="13340" width="7" bestFit="1" customWidth="1"/>
    <col min="13569" max="13569" width="10.28515625" bestFit="1" customWidth="1"/>
    <col min="13570" max="13570" width="9.140625" customWidth="1"/>
    <col min="13571" max="13571" width="11.5703125" customWidth="1"/>
    <col min="13572" max="13572" width="13.5703125" customWidth="1"/>
    <col min="13573" max="13573" width="10.28515625" bestFit="1" customWidth="1"/>
    <col min="13574" max="13574" width="9.5703125" bestFit="1" customWidth="1"/>
    <col min="13575" max="13575" width="16.42578125" bestFit="1" customWidth="1"/>
    <col min="13576" max="13576" width="10.28515625" bestFit="1" customWidth="1"/>
    <col min="13577" max="13577" width="6.85546875" bestFit="1" customWidth="1"/>
    <col min="13578" max="13578" width="13.7109375" bestFit="1" customWidth="1"/>
    <col min="13579" max="13579" width="4.42578125" bestFit="1" customWidth="1"/>
    <col min="13580" max="13580" width="9.5703125" bestFit="1" customWidth="1"/>
    <col min="13581" max="13581" width="10.5703125" bestFit="1" customWidth="1"/>
    <col min="13582" max="13582" width="45.7109375" bestFit="1" customWidth="1"/>
    <col min="13583" max="13583" width="16.5703125" bestFit="1" customWidth="1"/>
    <col min="13584" max="13584" width="8.7109375" bestFit="1" customWidth="1"/>
    <col min="13585" max="13588" width="13.85546875" bestFit="1" customWidth="1"/>
    <col min="13589" max="13589" width="16.85546875" bestFit="1" customWidth="1"/>
    <col min="13590" max="13590" width="7" bestFit="1" customWidth="1"/>
    <col min="13591" max="13591" width="9" bestFit="1" customWidth="1"/>
    <col min="13592" max="13592" width="9.5703125" bestFit="1" customWidth="1"/>
    <col min="13593" max="13593" width="8.7109375" bestFit="1" customWidth="1"/>
    <col min="13594" max="13594" width="7.85546875" bestFit="1" customWidth="1"/>
    <col min="13595" max="13595" width="8.7109375" bestFit="1" customWidth="1"/>
    <col min="13596" max="13596" width="7" bestFit="1" customWidth="1"/>
    <col min="13825" max="13825" width="10.28515625" bestFit="1" customWidth="1"/>
    <col min="13826" max="13826" width="9.140625" customWidth="1"/>
    <col min="13827" max="13827" width="11.5703125" customWidth="1"/>
    <col min="13828" max="13828" width="13.5703125" customWidth="1"/>
    <col min="13829" max="13829" width="10.28515625" bestFit="1" customWidth="1"/>
    <col min="13830" max="13830" width="9.5703125" bestFit="1" customWidth="1"/>
    <col min="13831" max="13831" width="16.42578125" bestFit="1" customWidth="1"/>
    <col min="13832" max="13832" width="10.28515625" bestFit="1" customWidth="1"/>
    <col min="13833" max="13833" width="6.85546875" bestFit="1" customWidth="1"/>
    <col min="13834" max="13834" width="13.7109375" bestFit="1" customWidth="1"/>
    <col min="13835" max="13835" width="4.42578125" bestFit="1" customWidth="1"/>
    <col min="13836" max="13836" width="9.5703125" bestFit="1" customWidth="1"/>
    <col min="13837" max="13837" width="10.5703125" bestFit="1" customWidth="1"/>
    <col min="13838" max="13838" width="45.7109375" bestFit="1" customWidth="1"/>
    <col min="13839" max="13839" width="16.5703125" bestFit="1" customWidth="1"/>
    <col min="13840" max="13840" width="8.7109375" bestFit="1" customWidth="1"/>
    <col min="13841" max="13844" width="13.85546875" bestFit="1" customWidth="1"/>
    <col min="13845" max="13845" width="16.85546875" bestFit="1" customWidth="1"/>
    <col min="13846" max="13846" width="7" bestFit="1" customWidth="1"/>
    <col min="13847" max="13847" width="9" bestFit="1" customWidth="1"/>
    <col min="13848" max="13848" width="9.5703125" bestFit="1" customWidth="1"/>
    <col min="13849" max="13849" width="8.7109375" bestFit="1" customWidth="1"/>
    <col min="13850" max="13850" width="7.85546875" bestFit="1" customWidth="1"/>
    <col min="13851" max="13851" width="8.7109375" bestFit="1" customWidth="1"/>
    <col min="13852" max="13852" width="7" bestFit="1" customWidth="1"/>
    <col min="14081" max="14081" width="10.28515625" bestFit="1" customWidth="1"/>
    <col min="14082" max="14082" width="9.140625" customWidth="1"/>
    <col min="14083" max="14083" width="11.5703125" customWidth="1"/>
    <col min="14084" max="14084" width="13.5703125" customWidth="1"/>
    <col min="14085" max="14085" width="10.28515625" bestFit="1" customWidth="1"/>
    <col min="14086" max="14086" width="9.5703125" bestFit="1" customWidth="1"/>
    <col min="14087" max="14087" width="16.42578125" bestFit="1" customWidth="1"/>
    <col min="14088" max="14088" width="10.28515625" bestFit="1" customWidth="1"/>
    <col min="14089" max="14089" width="6.85546875" bestFit="1" customWidth="1"/>
    <col min="14090" max="14090" width="13.7109375" bestFit="1" customWidth="1"/>
    <col min="14091" max="14091" width="4.42578125" bestFit="1" customWidth="1"/>
    <col min="14092" max="14092" width="9.5703125" bestFit="1" customWidth="1"/>
    <col min="14093" max="14093" width="10.5703125" bestFit="1" customWidth="1"/>
    <col min="14094" max="14094" width="45.7109375" bestFit="1" customWidth="1"/>
    <col min="14095" max="14095" width="16.5703125" bestFit="1" customWidth="1"/>
    <col min="14096" max="14096" width="8.7109375" bestFit="1" customWidth="1"/>
    <col min="14097" max="14100" width="13.85546875" bestFit="1" customWidth="1"/>
    <col min="14101" max="14101" width="16.85546875" bestFit="1" customWidth="1"/>
    <col min="14102" max="14102" width="7" bestFit="1" customWidth="1"/>
    <col min="14103" max="14103" width="9" bestFit="1" customWidth="1"/>
    <col min="14104" max="14104" width="9.5703125" bestFit="1" customWidth="1"/>
    <col min="14105" max="14105" width="8.7109375" bestFit="1" customWidth="1"/>
    <col min="14106" max="14106" width="7.85546875" bestFit="1" customWidth="1"/>
    <col min="14107" max="14107" width="8.7109375" bestFit="1" customWidth="1"/>
    <col min="14108" max="14108" width="7" bestFit="1" customWidth="1"/>
    <col min="14337" max="14337" width="10.28515625" bestFit="1" customWidth="1"/>
    <col min="14338" max="14338" width="9.140625" customWidth="1"/>
    <col min="14339" max="14339" width="11.5703125" customWidth="1"/>
    <col min="14340" max="14340" width="13.5703125" customWidth="1"/>
    <col min="14341" max="14341" width="10.28515625" bestFit="1" customWidth="1"/>
    <col min="14342" max="14342" width="9.5703125" bestFit="1" customWidth="1"/>
    <col min="14343" max="14343" width="16.42578125" bestFit="1" customWidth="1"/>
    <col min="14344" max="14344" width="10.28515625" bestFit="1" customWidth="1"/>
    <col min="14345" max="14345" width="6.85546875" bestFit="1" customWidth="1"/>
    <col min="14346" max="14346" width="13.7109375" bestFit="1" customWidth="1"/>
    <col min="14347" max="14347" width="4.42578125" bestFit="1" customWidth="1"/>
    <col min="14348" max="14348" width="9.5703125" bestFit="1" customWidth="1"/>
    <col min="14349" max="14349" width="10.5703125" bestFit="1" customWidth="1"/>
    <col min="14350" max="14350" width="45.7109375" bestFit="1" customWidth="1"/>
    <col min="14351" max="14351" width="16.5703125" bestFit="1" customWidth="1"/>
    <col min="14352" max="14352" width="8.7109375" bestFit="1" customWidth="1"/>
    <col min="14353" max="14356" width="13.85546875" bestFit="1" customWidth="1"/>
    <col min="14357" max="14357" width="16.85546875" bestFit="1" customWidth="1"/>
    <col min="14358" max="14358" width="7" bestFit="1" customWidth="1"/>
    <col min="14359" max="14359" width="9" bestFit="1" customWidth="1"/>
    <col min="14360" max="14360" width="9.5703125" bestFit="1" customWidth="1"/>
    <col min="14361" max="14361" width="8.7109375" bestFit="1" customWidth="1"/>
    <col min="14362" max="14362" width="7.85546875" bestFit="1" customWidth="1"/>
    <col min="14363" max="14363" width="8.7109375" bestFit="1" customWidth="1"/>
    <col min="14364" max="14364" width="7" bestFit="1" customWidth="1"/>
    <col min="14593" max="14593" width="10.28515625" bestFit="1" customWidth="1"/>
    <col min="14594" max="14594" width="9.140625" customWidth="1"/>
    <col min="14595" max="14595" width="11.5703125" customWidth="1"/>
    <col min="14596" max="14596" width="13.5703125" customWidth="1"/>
    <col min="14597" max="14597" width="10.28515625" bestFit="1" customWidth="1"/>
    <col min="14598" max="14598" width="9.5703125" bestFit="1" customWidth="1"/>
    <col min="14599" max="14599" width="16.42578125" bestFit="1" customWidth="1"/>
    <col min="14600" max="14600" width="10.28515625" bestFit="1" customWidth="1"/>
    <col min="14601" max="14601" width="6.85546875" bestFit="1" customWidth="1"/>
    <col min="14602" max="14602" width="13.7109375" bestFit="1" customWidth="1"/>
    <col min="14603" max="14603" width="4.42578125" bestFit="1" customWidth="1"/>
    <col min="14604" max="14604" width="9.5703125" bestFit="1" customWidth="1"/>
    <col min="14605" max="14605" width="10.5703125" bestFit="1" customWidth="1"/>
    <col min="14606" max="14606" width="45.7109375" bestFit="1" customWidth="1"/>
    <col min="14607" max="14607" width="16.5703125" bestFit="1" customWidth="1"/>
    <col min="14608" max="14608" width="8.7109375" bestFit="1" customWidth="1"/>
    <col min="14609" max="14612" width="13.85546875" bestFit="1" customWidth="1"/>
    <col min="14613" max="14613" width="16.85546875" bestFit="1" customWidth="1"/>
    <col min="14614" max="14614" width="7" bestFit="1" customWidth="1"/>
    <col min="14615" max="14615" width="9" bestFit="1" customWidth="1"/>
    <col min="14616" max="14616" width="9.5703125" bestFit="1" customWidth="1"/>
    <col min="14617" max="14617" width="8.7109375" bestFit="1" customWidth="1"/>
    <col min="14618" max="14618" width="7.85546875" bestFit="1" customWidth="1"/>
    <col min="14619" max="14619" width="8.7109375" bestFit="1" customWidth="1"/>
    <col min="14620" max="14620" width="7" bestFit="1" customWidth="1"/>
    <col min="14849" max="14849" width="10.28515625" bestFit="1" customWidth="1"/>
    <col min="14850" max="14850" width="9.140625" customWidth="1"/>
    <col min="14851" max="14851" width="11.5703125" customWidth="1"/>
    <col min="14852" max="14852" width="13.5703125" customWidth="1"/>
    <col min="14853" max="14853" width="10.28515625" bestFit="1" customWidth="1"/>
    <col min="14854" max="14854" width="9.5703125" bestFit="1" customWidth="1"/>
    <col min="14855" max="14855" width="16.42578125" bestFit="1" customWidth="1"/>
    <col min="14856" max="14856" width="10.28515625" bestFit="1" customWidth="1"/>
    <col min="14857" max="14857" width="6.85546875" bestFit="1" customWidth="1"/>
    <col min="14858" max="14858" width="13.7109375" bestFit="1" customWidth="1"/>
    <col min="14859" max="14859" width="4.42578125" bestFit="1" customWidth="1"/>
    <col min="14860" max="14860" width="9.5703125" bestFit="1" customWidth="1"/>
    <col min="14861" max="14861" width="10.5703125" bestFit="1" customWidth="1"/>
    <col min="14862" max="14862" width="45.7109375" bestFit="1" customWidth="1"/>
    <col min="14863" max="14863" width="16.5703125" bestFit="1" customWidth="1"/>
    <col min="14864" max="14864" width="8.7109375" bestFit="1" customWidth="1"/>
    <col min="14865" max="14868" width="13.85546875" bestFit="1" customWidth="1"/>
    <col min="14869" max="14869" width="16.85546875" bestFit="1" customWidth="1"/>
    <col min="14870" max="14870" width="7" bestFit="1" customWidth="1"/>
    <col min="14871" max="14871" width="9" bestFit="1" customWidth="1"/>
    <col min="14872" max="14872" width="9.5703125" bestFit="1" customWidth="1"/>
    <col min="14873" max="14873" width="8.7109375" bestFit="1" customWidth="1"/>
    <col min="14874" max="14874" width="7.85546875" bestFit="1" customWidth="1"/>
    <col min="14875" max="14875" width="8.7109375" bestFit="1" customWidth="1"/>
    <col min="14876" max="14876" width="7" bestFit="1" customWidth="1"/>
    <col min="15105" max="15105" width="10.28515625" bestFit="1" customWidth="1"/>
    <col min="15106" max="15106" width="9.140625" customWidth="1"/>
    <col min="15107" max="15107" width="11.5703125" customWidth="1"/>
    <col min="15108" max="15108" width="13.5703125" customWidth="1"/>
    <col min="15109" max="15109" width="10.28515625" bestFit="1" customWidth="1"/>
    <col min="15110" max="15110" width="9.5703125" bestFit="1" customWidth="1"/>
    <col min="15111" max="15111" width="16.42578125" bestFit="1" customWidth="1"/>
    <col min="15112" max="15112" width="10.28515625" bestFit="1" customWidth="1"/>
    <col min="15113" max="15113" width="6.85546875" bestFit="1" customWidth="1"/>
    <col min="15114" max="15114" width="13.7109375" bestFit="1" customWidth="1"/>
    <col min="15115" max="15115" width="4.42578125" bestFit="1" customWidth="1"/>
    <col min="15116" max="15116" width="9.5703125" bestFit="1" customWidth="1"/>
    <col min="15117" max="15117" width="10.5703125" bestFit="1" customWidth="1"/>
    <col min="15118" max="15118" width="45.7109375" bestFit="1" customWidth="1"/>
    <col min="15119" max="15119" width="16.5703125" bestFit="1" customWidth="1"/>
    <col min="15120" max="15120" width="8.7109375" bestFit="1" customWidth="1"/>
    <col min="15121" max="15124" width="13.85546875" bestFit="1" customWidth="1"/>
    <col min="15125" max="15125" width="16.85546875" bestFit="1" customWidth="1"/>
    <col min="15126" max="15126" width="7" bestFit="1" customWidth="1"/>
    <col min="15127" max="15127" width="9" bestFit="1" customWidth="1"/>
    <col min="15128" max="15128" width="9.5703125" bestFit="1" customWidth="1"/>
    <col min="15129" max="15129" width="8.7109375" bestFit="1" customWidth="1"/>
    <col min="15130" max="15130" width="7.85546875" bestFit="1" customWidth="1"/>
    <col min="15131" max="15131" width="8.7109375" bestFit="1" customWidth="1"/>
    <col min="15132" max="15132" width="7" bestFit="1" customWidth="1"/>
    <col min="15361" max="15361" width="10.28515625" bestFit="1" customWidth="1"/>
    <col min="15362" max="15362" width="9.140625" customWidth="1"/>
    <col min="15363" max="15363" width="11.5703125" customWidth="1"/>
    <col min="15364" max="15364" width="13.5703125" customWidth="1"/>
    <col min="15365" max="15365" width="10.28515625" bestFit="1" customWidth="1"/>
    <col min="15366" max="15366" width="9.5703125" bestFit="1" customWidth="1"/>
    <col min="15367" max="15367" width="16.42578125" bestFit="1" customWidth="1"/>
    <col min="15368" max="15368" width="10.28515625" bestFit="1" customWidth="1"/>
    <col min="15369" max="15369" width="6.85546875" bestFit="1" customWidth="1"/>
    <col min="15370" max="15370" width="13.7109375" bestFit="1" customWidth="1"/>
    <col min="15371" max="15371" width="4.42578125" bestFit="1" customWidth="1"/>
    <col min="15372" max="15372" width="9.5703125" bestFit="1" customWidth="1"/>
    <col min="15373" max="15373" width="10.5703125" bestFit="1" customWidth="1"/>
    <col min="15374" max="15374" width="45.7109375" bestFit="1" customWidth="1"/>
    <col min="15375" max="15375" width="16.5703125" bestFit="1" customWidth="1"/>
    <col min="15376" max="15376" width="8.7109375" bestFit="1" customWidth="1"/>
    <col min="15377" max="15380" width="13.85546875" bestFit="1" customWidth="1"/>
    <col min="15381" max="15381" width="16.85546875" bestFit="1" customWidth="1"/>
    <col min="15382" max="15382" width="7" bestFit="1" customWidth="1"/>
    <col min="15383" max="15383" width="9" bestFit="1" customWidth="1"/>
    <col min="15384" max="15384" width="9.5703125" bestFit="1" customWidth="1"/>
    <col min="15385" max="15385" width="8.7109375" bestFit="1" customWidth="1"/>
    <col min="15386" max="15386" width="7.85546875" bestFit="1" customWidth="1"/>
    <col min="15387" max="15387" width="8.7109375" bestFit="1" customWidth="1"/>
    <col min="15388" max="15388" width="7" bestFit="1" customWidth="1"/>
    <col min="15617" max="15617" width="10.28515625" bestFit="1" customWidth="1"/>
    <col min="15618" max="15618" width="9.140625" customWidth="1"/>
    <col min="15619" max="15619" width="11.5703125" customWidth="1"/>
    <col min="15620" max="15620" width="13.5703125" customWidth="1"/>
    <col min="15621" max="15621" width="10.28515625" bestFit="1" customWidth="1"/>
    <col min="15622" max="15622" width="9.5703125" bestFit="1" customWidth="1"/>
    <col min="15623" max="15623" width="16.42578125" bestFit="1" customWidth="1"/>
    <col min="15624" max="15624" width="10.28515625" bestFit="1" customWidth="1"/>
    <col min="15625" max="15625" width="6.85546875" bestFit="1" customWidth="1"/>
    <col min="15626" max="15626" width="13.7109375" bestFit="1" customWidth="1"/>
    <col min="15627" max="15627" width="4.42578125" bestFit="1" customWidth="1"/>
    <col min="15628" max="15628" width="9.5703125" bestFit="1" customWidth="1"/>
    <col min="15629" max="15629" width="10.5703125" bestFit="1" customWidth="1"/>
    <col min="15630" max="15630" width="45.7109375" bestFit="1" customWidth="1"/>
    <col min="15631" max="15631" width="16.5703125" bestFit="1" customWidth="1"/>
    <col min="15632" max="15632" width="8.7109375" bestFit="1" customWidth="1"/>
    <col min="15633" max="15636" width="13.85546875" bestFit="1" customWidth="1"/>
    <col min="15637" max="15637" width="16.85546875" bestFit="1" customWidth="1"/>
    <col min="15638" max="15638" width="7" bestFit="1" customWidth="1"/>
    <col min="15639" max="15639" width="9" bestFit="1" customWidth="1"/>
    <col min="15640" max="15640" width="9.5703125" bestFit="1" customWidth="1"/>
    <col min="15641" max="15641" width="8.7109375" bestFit="1" customWidth="1"/>
    <col min="15642" max="15642" width="7.85546875" bestFit="1" customWidth="1"/>
    <col min="15643" max="15643" width="8.7109375" bestFit="1" customWidth="1"/>
    <col min="15644" max="15644" width="7" bestFit="1" customWidth="1"/>
    <col min="15873" max="15873" width="10.28515625" bestFit="1" customWidth="1"/>
    <col min="15874" max="15874" width="9.140625" customWidth="1"/>
    <col min="15875" max="15875" width="11.5703125" customWidth="1"/>
    <col min="15876" max="15876" width="13.5703125" customWidth="1"/>
    <col min="15877" max="15877" width="10.28515625" bestFit="1" customWidth="1"/>
    <col min="15878" max="15878" width="9.5703125" bestFit="1" customWidth="1"/>
    <col min="15879" max="15879" width="16.42578125" bestFit="1" customWidth="1"/>
    <col min="15880" max="15880" width="10.28515625" bestFit="1" customWidth="1"/>
    <col min="15881" max="15881" width="6.85546875" bestFit="1" customWidth="1"/>
    <col min="15882" max="15882" width="13.7109375" bestFit="1" customWidth="1"/>
    <col min="15883" max="15883" width="4.42578125" bestFit="1" customWidth="1"/>
    <col min="15884" max="15884" width="9.5703125" bestFit="1" customWidth="1"/>
    <col min="15885" max="15885" width="10.5703125" bestFit="1" customWidth="1"/>
    <col min="15886" max="15886" width="45.7109375" bestFit="1" customWidth="1"/>
    <col min="15887" max="15887" width="16.5703125" bestFit="1" customWidth="1"/>
    <col min="15888" max="15888" width="8.7109375" bestFit="1" customWidth="1"/>
    <col min="15889" max="15892" width="13.85546875" bestFit="1" customWidth="1"/>
    <col min="15893" max="15893" width="16.85546875" bestFit="1" customWidth="1"/>
    <col min="15894" max="15894" width="7" bestFit="1" customWidth="1"/>
    <col min="15895" max="15895" width="9" bestFit="1" customWidth="1"/>
    <col min="15896" max="15896" width="9.5703125" bestFit="1" customWidth="1"/>
    <col min="15897" max="15897" width="8.7109375" bestFit="1" customWidth="1"/>
    <col min="15898" max="15898" width="7.85546875" bestFit="1" customWidth="1"/>
    <col min="15899" max="15899" width="8.7109375" bestFit="1" customWidth="1"/>
    <col min="15900" max="15900" width="7" bestFit="1" customWidth="1"/>
    <col min="16129" max="16129" width="10.28515625" bestFit="1" customWidth="1"/>
    <col min="16130" max="16130" width="9.140625" customWidth="1"/>
    <col min="16131" max="16131" width="11.5703125" customWidth="1"/>
    <col min="16132" max="16132" width="13.5703125" customWidth="1"/>
    <col min="16133" max="16133" width="10.28515625" bestFit="1" customWidth="1"/>
    <col min="16134" max="16134" width="9.5703125" bestFit="1" customWidth="1"/>
    <col min="16135" max="16135" width="16.42578125" bestFit="1" customWidth="1"/>
    <col min="16136" max="16136" width="10.28515625" bestFit="1" customWidth="1"/>
    <col min="16137" max="16137" width="6.85546875" bestFit="1" customWidth="1"/>
    <col min="16138" max="16138" width="13.7109375" bestFit="1" customWidth="1"/>
    <col min="16139" max="16139" width="4.42578125" bestFit="1" customWidth="1"/>
    <col min="16140" max="16140" width="9.5703125" bestFit="1" customWidth="1"/>
    <col min="16141" max="16141" width="10.5703125" bestFit="1" customWidth="1"/>
    <col min="16142" max="16142" width="45.7109375" bestFit="1" customWidth="1"/>
    <col min="16143" max="16143" width="16.5703125" bestFit="1" customWidth="1"/>
    <col min="16144" max="16144" width="8.7109375" bestFit="1" customWidth="1"/>
    <col min="16145" max="16148" width="13.85546875" bestFit="1" customWidth="1"/>
    <col min="16149" max="16149" width="16.85546875" bestFit="1" customWidth="1"/>
    <col min="16150" max="16150" width="7" bestFit="1" customWidth="1"/>
    <col min="16151" max="16151" width="9" bestFit="1" customWidth="1"/>
    <col min="16152" max="16152" width="9.5703125" bestFit="1" customWidth="1"/>
    <col min="16153" max="16153" width="8.7109375" bestFit="1" customWidth="1"/>
    <col min="16154" max="16154" width="7.85546875" bestFit="1" customWidth="1"/>
    <col min="16155" max="16155" width="8.7109375" bestFit="1" customWidth="1"/>
    <col min="16156" max="16156" width="7" bestFit="1" customWidth="1"/>
  </cols>
  <sheetData>
    <row r="5" spans="1:3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2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2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2">
      <c r="A10" s="16">
        <v>57040</v>
      </c>
      <c r="B10" s="17" t="s">
        <v>890</v>
      </c>
      <c r="C10" s="18">
        <v>42043</v>
      </c>
      <c r="D10" s="18">
        <v>42043</v>
      </c>
      <c r="E10" s="16" t="s">
        <v>30</v>
      </c>
      <c r="F10" s="18">
        <v>42026</v>
      </c>
      <c r="G10" s="16" t="s">
        <v>186</v>
      </c>
      <c r="H10" s="16">
        <v>57040</v>
      </c>
      <c r="I10" s="16" t="s">
        <v>187</v>
      </c>
      <c r="J10" s="16" t="s">
        <v>110</v>
      </c>
      <c r="K10" s="16">
        <v>2015</v>
      </c>
      <c r="L10" s="19" t="s">
        <v>891</v>
      </c>
      <c r="M10" s="16" t="s">
        <v>892</v>
      </c>
      <c r="N10" s="16" t="s">
        <v>190</v>
      </c>
      <c r="O10" s="16" t="s">
        <v>893</v>
      </c>
      <c r="P10" s="20" t="s">
        <v>894</v>
      </c>
      <c r="Q10" s="16"/>
      <c r="R10" s="16"/>
      <c r="S10" s="16"/>
      <c r="T10" s="16"/>
      <c r="U10" s="20">
        <v>171067.18</v>
      </c>
      <c r="V10" s="20">
        <v>4978.8</v>
      </c>
      <c r="W10" s="20">
        <v>1160</v>
      </c>
      <c r="X10" s="20">
        <v>360</v>
      </c>
      <c r="Y10" s="20">
        <v>176045.97999999998</v>
      </c>
      <c r="Z10" s="20">
        <v>28167.360000000001</v>
      </c>
      <c r="AA10" s="20">
        <v>205733.33999999997</v>
      </c>
      <c r="AB10" s="19" t="s">
        <v>123</v>
      </c>
      <c r="AC10" t="s">
        <v>1037</v>
      </c>
      <c r="AD10" s="13">
        <v>205733.14</v>
      </c>
      <c r="AE10" s="13">
        <f>AA10-AD10</f>
        <v>0.19999999995343387</v>
      </c>
    </row>
    <row r="11" spans="1:32">
      <c r="A11" s="16">
        <v>57040</v>
      </c>
      <c r="B11" s="17" t="s">
        <v>895</v>
      </c>
      <c r="C11" s="18">
        <v>42043</v>
      </c>
      <c r="D11" s="18">
        <v>42043</v>
      </c>
      <c r="E11" s="16" t="s">
        <v>30</v>
      </c>
      <c r="F11" s="18">
        <v>42025</v>
      </c>
      <c r="G11" s="16" t="s">
        <v>75</v>
      </c>
      <c r="H11" s="16">
        <v>57040</v>
      </c>
      <c r="I11" s="16" t="s">
        <v>373</v>
      </c>
      <c r="J11" s="16" t="s">
        <v>219</v>
      </c>
      <c r="K11" s="16">
        <v>2015</v>
      </c>
      <c r="L11" s="19" t="s">
        <v>896</v>
      </c>
      <c r="M11" s="16" t="s">
        <v>897</v>
      </c>
      <c r="N11" s="16" t="s">
        <v>376</v>
      </c>
      <c r="O11" s="16" t="s">
        <v>898</v>
      </c>
      <c r="P11" s="20" t="s">
        <v>899</v>
      </c>
      <c r="Q11" s="16"/>
      <c r="R11" s="16"/>
      <c r="S11" s="16"/>
      <c r="T11" s="16"/>
      <c r="U11" s="20">
        <v>216096.59</v>
      </c>
      <c r="V11" s="20">
        <v>3668.52</v>
      </c>
      <c r="W11" s="20">
        <v>1160</v>
      </c>
      <c r="X11" s="20">
        <v>360</v>
      </c>
      <c r="Y11" s="20">
        <v>219765.11</v>
      </c>
      <c r="Z11" s="20">
        <v>35162.42</v>
      </c>
      <c r="AA11" s="20">
        <v>256447.52999999997</v>
      </c>
      <c r="AB11" s="19" t="s">
        <v>224</v>
      </c>
      <c r="AC11" t="s">
        <v>1038</v>
      </c>
      <c r="AD11" s="13">
        <v>256447.53</v>
      </c>
      <c r="AE11" s="13">
        <f t="shared" ref="AE11:AE39" si="0">AA11-AD11</f>
        <v>0</v>
      </c>
    </row>
    <row r="12" spans="1:32">
      <c r="A12" s="16">
        <v>57040</v>
      </c>
      <c r="B12" s="17" t="s">
        <v>900</v>
      </c>
      <c r="C12" s="18">
        <v>42043</v>
      </c>
      <c r="D12" s="18">
        <v>42043</v>
      </c>
      <c r="E12" s="16" t="s">
        <v>30</v>
      </c>
      <c r="F12" s="18">
        <v>42026</v>
      </c>
      <c r="G12" s="16" t="s">
        <v>75</v>
      </c>
      <c r="H12" s="16">
        <v>57040</v>
      </c>
      <c r="I12" s="16" t="s">
        <v>492</v>
      </c>
      <c r="J12" s="16" t="s">
        <v>219</v>
      </c>
      <c r="K12" s="16">
        <v>2015</v>
      </c>
      <c r="L12" s="19" t="s">
        <v>901</v>
      </c>
      <c r="M12" s="16" t="s">
        <v>902</v>
      </c>
      <c r="N12" s="16" t="s">
        <v>376</v>
      </c>
      <c r="O12" s="16" t="s">
        <v>903</v>
      </c>
      <c r="P12" s="20" t="s">
        <v>904</v>
      </c>
      <c r="Q12" s="16"/>
      <c r="R12" s="16"/>
      <c r="S12" s="16"/>
      <c r="T12" s="16"/>
      <c r="U12" s="20">
        <v>235377.5</v>
      </c>
      <c r="V12" s="20">
        <v>3668.52</v>
      </c>
      <c r="W12" s="20">
        <v>1160</v>
      </c>
      <c r="X12" s="20">
        <v>360</v>
      </c>
      <c r="Y12" s="20">
        <v>239046.02</v>
      </c>
      <c r="Z12" s="20">
        <v>38247.360000000001</v>
      </c>
      <c r="AA12" s="20">
        <v>278813.38</v>
      </c>
      <c r="AB12" s="19" t="s">
        <v>224</v>
      </c>
      <c r="AC12" t="s">
        <v>1039</v>
      </c>
      <c r="AD12" s="13">
        <v>278813.38</v>
      </c>
      <c r="AE12" s="13">
        <f t="shared" si="0"/>
        <v>0</v>
      </c>
    </row>
    <row r="13" spans="1:32">
      <c r="A13" s="16">
        <v>57040</v>
      </c>
      <c r="B13" s="17" t="s">
        <v>905</v>
      </c>
      <c r="C13" s="18">
        <v>42043</v>
      </c>
      <c r="D13" s="18">
        <v>42043</v>
      </c>
      <c r="E13" s="16" t="s">
        <v>30</v>
      </c>
      <c r="F13" s="18">
        <v>42024</v>
      </c>
      <c r="G13" s="16" t="s">
        <v>75</v>
      </c>
      <c r="H13" s="16">
        <v>57040</v>
      </c>
      <c r="I13" s="16" t="s">
        <v>380</v>
      </c>
      <c r="J13" s="16" t="s">
        <v>77</v>
      </c>
      <c r="K13" s="16">
        <v>2015</v>
      </c>
      <c r="L13" s="19" t="s">
        <v>906</v>
      </c>
      <c r="M13" s="16" t="s">
        <v>907</v>
      </c>
      <c r="N13" s="16" t="s">
        <v>539</v>
      </c>
      <c r="O13" s="16" t="s">
        <v>908</v>
      </c>
      <c r="P13" s="20" t="s">
        <v>909</v>
      </c>
      <c r="Q13" s="16"/>
      <c r="R13" s="16"/>
      <c r="S13" s="16"/>
      <c r="T13" s="16"/>
      <c r="U13" s="20">
        <v>255424.18</v>
      </c>
      <c r="V13" s="20">
        <v>3668.52</v>
      </c>
      <c r="W13" s="20">
        <v>2320</v>
      </c>
      <c r="X13" s="20">
        <v>360</v>
      </c>
      <c r="Y13" s="20">
        <v>259092.69999999998</v>
      </c>
      <c r="Z13" s="20">
        <v>41454.83</v>
      </c>
      <c r="AA13" s="20">
        <v>303227.52999999997</v>
      </c>
      <c r="AB13" s="19" t="s">
        <v>83</v>
      </c>
      <c r="AC13" t="s">
        <v>1040</v>
      </c>
      <c r="AD13" s="13">
        <v>303227.53000000003</v>
      </c>
      <c r="AE13" s="13">
        <f t="shared" si="0"/>
        <v>0</v>
      </c>
    </row>
    <row r="14" spans="1:32">
      <c r="A14" s="16">
        <v>57040</v>
      </c>
      <c r="B14" s="17" t="s">
        <v>910</v>
      </c>
      <c r="C14" s="18">
        <v>42043</v>
      </c>
      <c r="D14" s="18">
        <v>42043</v>
      </c>
      <c r="E14" s="16" t="s">
        <v>30</v>
      </c>
      <c r="F14" s="18">
        <v>42026</v>
      </c>
      <c r="G14" s="16" t="s">
        <v>75</v>
      </c>
      <c r="H14" s="16">
        <v>57040</v>
      </c>
      <c r="I14" s="16" t="s">
        <v>380</v>
      </c>
      <c r="J14" s="16" t="s">
        <v>77</v>
      </c>
      <c r="K14" s="16">
        <v>2015</v>
      </c>
      <c r="L14" s="19" t="s">
        <v>911</v>
      </c>
      <c r="M14" s="16" t="s">
        <v>912</v>
      </c>
      <c r="N14" s="16" t="s">
        <v>913</v>
      </c>
      <c r="O14" s="16" t="s">
        <v>914</v>
      </c>
      <c r="P14" s="20" t="s">
        <v>915</v>
      </c>
      <c r="Q14" s="16"/>
      <c r="R14" s="16"/>
      <c r="S14" s="16"/>
      <c r="T14" s="16"/>
      <c r="U14" s="20">
        <v>255424.18</v>
      </c>
      <c r="V14" s="20">
        <v>3668.52</v>
      </c>
      <c r="W14" s="20">
        <v>2320</v>
      </c>
      <c r="X14" s="20">
        <v>360</v>
      </c>
      <c r="Y14" s="20">
        <v>259092.69999999998</v>
      </c>
      <c r="Z14" s="20">
        <v>41454.83</v>
      </c>
      <c r="AA14" s="20">
        <v>303227.52999999997</v>
      </c>
      <c r="AB14" s="19" t="s">
        <v>83</v>
      </c>
      <c r="AC14" t="s">
        <v>1041</v>
      </c>
      <c r="AD14" s="13">
        <v>302646.05</v>
      </c>
      <c r="AE14" s="13">
        <f>AA14-AD14</f>
        <v>581.47999999998137</v>
      </c>
      <c r="AF14" t="s">
        <v>1629</v>
      </c>
    </row>
    <row r="15" spans="1:32">
      <c r="A15" s="16">
        <v>57040</v>
      </c>
      <c r="B15" s="17" t="s">
        <v>916</v>
      </c>
      <c r="C15" s="18">
        <v>42043</v>
      </c>
      <c r="D15" s="18">
        <v>42043</v>
      </c>
      <c r="E15" s="16" t="s">
        <v>30</v>
      </c>
      <c r="F15" s="18">
        <v>42026</v>
      </c>
      <c r="G15" s="16" t="s">
        <v>75</v>
      </c>
      <c r="H15" s="16">
        <v>57040</v>
      </c>
      <c r="I15" s="16" t="s">
        <v>380</v>
      </c>
      <c r="J15" s="16" t="s">
        <v>77</v>
      </c>
      <c r="K15" s="16">
        <v>2015</v>
      </c>
      <c r="L15" s="19" t="s">
        <v>911</v>
      </c>
      <c r="M15" s="16" t="s">
        <v>917</v>
      </c>
      <c r="N15" s="16" t="s">
        <v>80</v>
      </c>
      <c r="O15" s="16" t="s">
        <v>918</v>
      </c>
      <c r="P15" s="20" t="s">
        <v>919</v>
      </c>
      <c r="Q15" s="16"/>
      <c r="R15" s="16"/>
      <c r="S15" s="16"/>
      <c r="T15" s="16"/>
      <c r="U15" s="20">
        <v>255424.18</v>
      </c>
      <c r="V15" s="20">
        <v>3668.52</v>
      </c>
      <c r="W15" s="20">
        <v>2320</v>
      </c>
      <c r="X15" s="20">
        <v>360</v>
      </c>
      <c r="Y15" s="20">
        <v>259092.69999999998</v>
      </c>
      <c r="Z15" s="20">
        <v>41454.83</v>
      </c>
      <c r="AA15" s="20">
        <v>303227.52999999997</v>
      </c>
      <c r="AB15" s="19" t="s">
        <v>83</v>
      </c>
      <c r="AC15" t="s">
        <v>1042</v>
      </c>
      <c r="AD15" s="13">
        <v>303227.53000000003</v>
      </c>
      <c r="AE15" s="13">
        <f t="shared" si="0"/>
        <v>0</v>
      </c>
    </row>
    <row r="16" spans="1:32">
      <c r="A16" s="16">
        <v>57040</v>
      </c>
      <c r="B16" s="17" t="s">
        <v>920</v>
      </c>
      <c r="C16" s="18">
        <v>42043</v>
      </c>
      <c r="D16" s="18">
        <v>42043</v>
      </c>
      <c r="E16" s="16" t="s">
        <v>30</v>
      </c>
      <c r="F16" s="18">
        <v>42024</v>
      </c>
      <c r="G16" s="16" t="s">
        <v>176</v>
      </c>
      <c r="H16" s="16">
        <v>57040</v>
      </c>
      <c r="I16" s="16" t="s">
        <v>177</v>
      </c>
      <c r="J16" s="16" t="s">
        <v>178</v>
      </c>
      <c r="K16" s="16">
        <v>2015</v>
      </c>
      <c r="L16" s="19" t="s">
        <v>921</v>
      </c>
      <c r="M16" s="16" t="s">
        <v>922</v>
      </c>
      <c r="N16" s="16" t="s">
        <v>208</v>
      </c>
      <c r="O16" s="16" t="s">
        <v>923</v>
      </c>
      <c r="P16" s="20" t="s">
        <v>924</v>
      </c>
      <c r="Q16" s="16"/>
      <c r="R16" s="16"/>
      <c r="S16" s="16"/>
      <c r="T16" s="16"/>
      <c r="U16" s="20">
        <v>294534.01</v>
      </c>
      <c r="V16" s="20">
        <v>3668.52</v>
      </c>
      <c r="W16" s="20">
        <v>2900</v>
      </c>
      <c r="X16" s="20">
        <v>360</v>
      </c>
      <c r="Y16" s="20">
        <v>298202.53000000003</v>
      </c>
      <c r="Z16" s="20">
        <v>47712.4</v>
      </c>
      <c r="AA16" s="20">
        <v>349174.93000000005</v>
      </c>
      <c r="AB16" s="19" t="s">
        <v>184</v>
      </c>
      <c r="AC16" t="s">
        <v>1043</v>
      </c>
      <c r="AD16" s="13">
        <v>349174.93</v>
      </c>
      <c r="AE16" s="13">
        <f t="shared" si="0"/>
        <v>0</v>
      </c>
    </row>
    <row r="17" spans="1:32">
      <c r="A17" s="16">
        <v>57040</v>
      </c>
      <c r="B17" s="17" t="s">
        <v>925</v>
      </c>
      <c r="C17" s="18">
        <v>42047</v>
      </c>
      <c r="D17" s="18">
        <v>42047</v>
      </c>
      <c r="E17" s="16" t="s">
        <v>30</v>
      </c>
      <c r="F17" s="18">
        <v>42045</v>
      </c>
      <c r="G17" s="16" t="s">
        <v>31</v>
      </c>
      <c r="H17" s="16">
        <v>57040</v>
      </c>
      <c r="I17" s="16" t="s">
        <v>59</v>
      </c>
      <c r="J17" s="16" t="s">
        <v>60</v>
      </c>
      <c r="K17" s="16">
        <v>2015</v>
      </c>
      <c r="L17" s="19" t="s">
        <v>926</v>
      </c>
      <c r="M17" s="16" t="s">
        <v>927</v>
      </c>
      <c r="N17" s="16" t="s">
        <v>719</v>
      </c>
      <c r="O17" s="16" t="s">
        <v>928</v>
      </c>
      <c r="P17" s="20" t="s">
        <v>929</v>
      </c>
      <c r="Q17" s="16"/>
      <c r="R17" s="16"/>
      <c r="S17" s="16"/>
      <c r="T17" s="16"/>
      <c r="U17" s="20">
        <v>217531.3</v>
      </c>
      <c r="V17" s="20">
        <v>4988.7299999999996</v>
      </c>
      <c r="W17" s="20">
        <v>2320</v>
      </c>
      <c r="X17" s="20">
        <v>360</v>
      </c>
      <c r="Y17" s="20">
        <v>222520.03</v>
      </c>
      <c r="Z17" s="20">
        <v>35603.199999999997</v>
      </c>
      <c r="AA17" s="20">
        <v>260803.22999999998</v>
      </c>
      <c r="AB17" s="19" t="s">
        <v>66</v>
      </c>
      <c r="AC17" t="s">
        <v>1044</v>
      </c>
      <c r="AD17" s="13">
        <v>260803.23</v>
      </c>
      <c r="AE17" s="13">
        <f t="shared" si="0"/>
        <v>0</v>
      </c>
    </row>
    <row r="18" spans="1:32">
      <c r="A18" s="16">
        <v>57040</v>
      </c>
      <c r="B18" s="17" t="s">
        <v>930</v>
      </c>
      <c r="C18" s="18">
        <v>42047</v>
      </c>
      <c r="D18" s="18">
        <v>42047</v>
      </c>
      <c r="E18" s="16" t="s">
        <v>30</v>
      </c>
      <c r="F18" s="18">
        <v>42045</v>
      </c>
      <c r="G18" s="16" t="s">
        <v>31</v>
      </c>
      <c r="H18" s="16">
        <v>57040</v>
      </c>
      <c r="I18" s="16" t="s">
        <v>159</v>
      </c>
      <c r="J18" s="16" t="s">
        <v>131</v>
      </c>
      <c r="K18" s="16">
        <v>2015</v>
      </c>
      <c r="L18" s="19" t="s">
        <v>931</v>
      </c>
      <c r="M18" s="16" t="s">
        <v>932</v>
      </c>
      <c r="N18" s="16" t="s">
        <v>134</v>
      </c>
      <c r="O18" s="16" t="s">
        <v>933</v>
      </c>
      <c r="P18" s="20" t="s">
        <v>934</v>
      </c>
      <c r="Q18" s="16"/>
      <c r="R18" s="16"/>
      <c r="S18" s="16"/>
      <c r="T18" s="16"/>
      <c r="U18" s="20">
        <v>157635.82999999999</v>
      </c>
      <c r="V18" s="20">
        <v>4988.7299999999996</v>
      </c>
      <c r="W18" s="20">
        <v>1160</v>
      </c>
      <c r="X18" s="20">
        <v>360</v>
      </c>
      <c r="Y18" s="20">
        <v>162624.56</v>
      </c>
      <c r="Z18" s="20">
        <v>26019.93</v>
      </c>
      <c r="AA18" s="20">
        <v>190164.49</v>
      </c>
      <c r="AB18" s="19" t="s">
        <v>164</v>
      </c>
      <c r="AC18" t="s">
        <v>1045</v>
      </c>
      <c r="AD18" s="13">
        <v>190164.49</v>
      </c>
      <c r="AE18" s="13">
        <f t="shared" si="0"/>
        <v>0</v>
      </c>
    </row>
    <row r="19" spans="1:32">
      <c r="A19" s="16">
        <v>57040</v>
      </c>
      <c r="B19" s="17" t="s">
        <v>935</v>
      </c>
      <c r="C19" s="18">
        <v>42047</v>
      </c>
      <c r="D19" s="18">
        <v>42047</v>
      </c>
      <c r="E19" s="16" t="s">
        <v>30</v>
      </c>
      <c r="F19" s="18">
        <v>42045</v>
      </c>
      <c r="G19" s="16" t="s">
        <v>31</v>
      </c>
      <c r="H19" s="16">
        <v>57040</v>
      </c>
      <c r="I19" s="16" t="s">
        <v>159</v>
      </c>
      <c r="J19" s="16" t="s">
        <v>131</v>
      </c>
      <c r="K19" s="16">
        <v>2015</v>
      </c>
      <c r="L19" s="19" t="s">
        <v>931</v>
      </c>
      <c r="M19" s="16" t="s">
        <v>936</v>
      </c>
      <c r="N19" s="16" t="s">
        <v>937</v>
      </c>
      <c r="O19" s="16" t="s">
        <v>938</v>
      </c>
      <c r="P19" s="20" t="s">
        <v>939</v>
      </c>
      <c r="Q19" s="16"/>
      <c r="R19" s="16"/>
      <c r="S19" s="16"/>
      <c r="T19" s="16"/>
      <c r="U19" s="20">
        <v>157635.82999999999</v>
      </c>
      <c r="V19" s="20">
        <v>4988.7299999999996</v>
      </c>
      <c r="W19" s="20">
        <v>1160</v>
      </c>
      <c r="X19" s="20">
        <v>360</v>
      </c>
      <c r="Y19" s="20">
        <v>162624.56</v>
      </c>
      <c r="Z19" s="20">
        <v>26019.93</v>
      </c>
      <c r="AA19" s="20">
        <v>190164.49</v>
      </c>
      <c r="AB19" s="19" t="s">
        <v>164</v>
      </c>
      <c r="AC19" t="s">
        <v>1046</v>
      </c>
      <c r="AD19" s="13">
        <v>190164.49</v>
      </c>
      <c r="AE19" s="13">
        <f t="shared" si="0"/>
        <v>0</v>
      </c>
    </row>
    <row r="20" spans="1:32">
      <c r="A20" s="16">
        <v>57040</v>
      </c>
      <c r="B20" s="17" t="s">
        <v>940</v>
      </c>
      <c r="C20" s="18">
        <v>42047</v>
      </c>
      <c r="D20" s="18">
        <v>42047</v>
      </c>
      <c r="E20" s="16" t="s">
        <v>30</v>
      </c>
      <c r="F20" s="18">
        <v>42045</v>
      </c>
      <c r="G20" s="16" t="s">
        <v>31</v>
      </c>
      <c r="H20" s="16">
        <v>57040</v>
      </c>
      <c r="I20" s="16" t="s">
        <v>159</v>
      </c>
      <c r="J20" s="16" t="s">
        <v>131</v>
      </c>
      <c r="K20" s="16">
        <v>2015</v>
      </c>
      <c r="L20" s="19" t="s">
        <v>931</v>
      </c>
      <c r="M20" s="16" t="s">
        <v>941</v>
      </c>
      <c r="N20" s="16" t="s">
        <v>161</v>
      </c>
      <c r="O20" s="16" t="s">
        <v>942</v>
      </c>
      <c r="P20" s="20" t="s">
        <v>943</v>
      </c>
      <c r="Q20" s="16"/>
      <c r="R20" s="16"/>
      <c r="S20" s="16"/>
      <c r="T20" s="16"/>
      <c r="U20" s="20">
        <v>157635.82999999999</v>
      </c>
      <c r="V20" s="20">
        <v>4988.7299999999996</v>
      </c>
      <c r="W20" s="20">
        <v>1160</v>
      </c>
      <c r="X20" s="20">
        <v>360</v>
      </c>
      <c r="Y20" s="20">
        <v>162624.56</v>
      </c>
      <c r="Z20" s="20">
        <v>26019.93</v>
      </c>
      <c r="AA20" s="20">
        <v>190164.49</v>
      </c>
      <c r="AB20" s="19" t="s">
        <v>164</v>
      </c>
      <c r="AC20" t="s">
        <v>1047</v>
      </c>
      <c r="AD20" s="13">
        <v>190164.49</v>
      </c>
      <c r="AE20" s="13">
        <f t="shared" si="0"/>
        <v>0</v>
      </c>
    </row>
    <row r="21" spans="1:32">
      <c r="A21" s="16">
        <v>57040</v>
      </c>
      <c r="B21" s="17" t="s">
        <v>944</v>
      </c>
      <c r="C21" s="18">
        <v>42047</v>
      </c>
      <c r="D21" s="18">
        <v>42047</v>
      </c>
      <c r="E21" s="16" t="s">
        <v>30</v>
      </c>
      <c r="F21" s="18">
        <v>42045</v>
      </c>
      <c r="G21" s="16" t="s">
        <v>31</v>
      </c>
      <c r="H21" s="16">
        <v>57040</v>
      </c>
      <c r="I21" s="16" t="s">
        <v>159</v>
      </c>
      <c r="J21" s="16" t="s">
        <v>131</v>
      </c>
      <c r="K21" s="16">
        <v>2015</v>
      </c>
      <c r="L21" s="19" t="s">
        <v>931</v>
      </c>
      <c r="M21" s="16" t="s">
        <v>945</v>
      </c>
      <c r="N21" s="16" t="s">
        <v>345</v>
      </c>
      <c r="O21" s="16" t="s">
        <v>946</v>
      </c>
      <c r="P21" s="20" t="s">
        <v>947</v>
      </c>
      <c r="Q21" s="16"/>
      <c r="R21" s="16"/>
      <c r="S21" s="16"/>
      <c r="T21" s="16"/>
      <c r="U21" s="20">
        <v>157635.82999999999</v>
      </c>
      <c r="V21" s="20">
        <v>4988.7299999999996</v>
      </c>
      <c r="W21" s="20">
        <v>1160</v>
      </c>
      <c r="X21" s="20">
        <v>360</v>
      </c>
      <c r="Y21" s="20">
        <v>162624.56</v>
      </c>
      <c r="Z21" s="20">
        <v>26019.93</v>
      </c>
      <c r="AA21" s="20">
        <v>190164.49</v>
      </c>
      <c r="AB21" s="19" t="s">
        <v>164</v>
      </c>
      <c r="AC21" t="s">
        <v>1048</v>
      </c>
      <c r="AD21" s="13">
        <v>190365.49</v>
      </c>
      <c r="AE21" s="13">
        <f t="shared" si="0"/>
        <v>-201</v>
      </c>
      <c r="AF21" t="s">
        <v>1629</v>
      </c>
    </row>
    <row r="22" spans="1:32">
      <c r="A22" s="16">
        <v>57040</v>
      </c>
      <c r="B22" s="17" t="s">
        <v>948</v>
      </c>
      <c r="C22" s="18">
        <v>42047</v>
      </c>
      <c r="D22" s="18">
        <v>42047</v>
      </c>
      <c r="E22" s="16" t="s">
        <v>30</v>
      </c>
      <c r="F22" s="18">
        <v>42045</v>
      </c>
      <c r="G22" s="16" t="s">
        <v>31</v>
      </c>
      <c r="H22" s="16">
        <v>57040</v>
      </c>
      <c r="I22" s="16" t="s">
        <v>682</v>
      </c>
      <c r="J22" s="16" t="s">
        <v>60</v>
      </c>
      <c r="K22" s="16">
        <v>2015</v>
      </c>
      <c r="L22" s="19" t="s">
        <v>926</v>
      </c>
      <c r="M22" s="16" t="s">
        <v>949</v>
      </c>
      <c r="N22" s="16" t="s">
        <v>151</v>
      </c>
      <c r="O22" s="16" t="s">
        <v>950</v>
      </c>
      <c r="P22" s="20" t="s">
        <v>951</v>
      </c>
      <c r="Q22" s="16"/>
      <c r="R22" s="16"/>
      <c r="S22" s="16"/>
      <c r="T22" s="16"/>
      <c r="U22" s="20">
        <v>188490.21</v>
      </c>
      <c r="V22" s="20">
        <v>4988.7299999999996</v>
      </c>
      <c r="W22" s="20">
        <v>2320</v>
      </c>
      <c r="X22" s="20">
        <v>360</v>
      </c>
      <c r="Y22" s="20">
        <v>193478.94</v>
      </c>
      <c r="Z22" s="20">
        <v>30956.63</v>
      </c>
      <c r="AA22" s="20">
        <v>227115.57</v>
      </c>
      <c r="AB22" s="19" t="s">
        <v>66</v>
      </c>
      <c r="AC22" t="s">
        <v>1049</v>
      </c>
      <c r="AD22" s="13">
        <v>227115.57</v>
      </c>
      <c r="AE22" s="13">
        <f t="shared" si="0"/>
        <v>0</v>
      </c>
    </row>
    <row r="23" spans="1:32">
      <c r="A23" s="16">
        <v>57040</v>
      </c>
      <c r="B23" s="17" t="s">
        <v>952</v>
      </c>
      <c r="C23" s="18">
        <v>42047</v>
      </c>
      <c r="D23" s="18">
        <v>42047</v>
      </c>
      <c r="E23" s="16" t="s">
        <v>30</v>
      </c>
      <c r="F23" s="18">
        <v>42045</v>
      </c>
      <c r="G23" s="16" t="s">
        <v>31</v>
      </c>
      <c r="H23" s="16">
        <v>57040</v>
      </c>
      <c r="I23" s="16" t="s">
        <v>682</v>
      </c>
      <c r="J23" s="16" t="s">
        <v>60</v>
      </c>
      <c r="K23" s="16">
        <v>2015</v>
      </c>
      <c r="L23" s="19" t="s">
        <v>926</v>
      </c>
      <c r="M23" s="16" t="s">
        <v>953</v>
      </c>
      <c r="N23" s="16" t="s">
        <v>151</v>
      </c>
      <c r="O23" s="16" t="s">
        <v>954</v>
      </c>
      <c r="P23" s="20" t="s">
        <v>955</v>
      </c>
      <c r="Q23" s="16"/>
      <c r="R23" s="16"/>
      <c r="S23" s="16"/>
      <c r="T23" s="16"/>
      <c r="U23" s="20">
        <v>188490.21</v>
      </c>
      <c r="V23" s="20">
        <v>4988.7299999999996</v>
      </c>
      <c r="W23" s="20">
        <v>2320</v>
      </c>
      <c r="X23" s="20">
        <v>360</v>
      </c>
      <c r="Y23" s="20">
        <v>193478.94</v>
      </c>
      <c r="Z23" s="20">
        <v>30956.63</v>
      </c>
      <c r="AA23" s="20">
        <v>227115.57</v>
      </c>
      <c r="AB23" s="19" t="s">
        <v>66</v>
      </c>
      <c r="AC23" t="s">
        <v>1050</v>
      </c>
      <c r="AD23" s="13">
        <v>228246.35</v>
      </c>
      <c r="AE23" s="13">
        <f t="shared" si="0"/>
        <v>-1130.7799999999988</v>
      </c>
      <c r="AF23" t="s">
        <v>1629</v>
      </c>
    </row>
    <row r="24" spans="1:32">
      <c r="A24" s="16">
        <v>57040</v>
      </c>
      <c r="B24" s="17" t="s">
        <v>956</v>
      </c>
      <c r="C24" s="18">
        <v>42047</v>
      </c>
      <c r="D24" s="18">
        <v>42047</v>
      </c>
      <c r="E24" s="16" t="s">
        <v>30</v>
      </c>
      <c r="F24" s="18">
        <v>42045</v>
      </c>
      <c r="G24" s="16" t="s">
        <v>31</v>
      </c>
      <c r="H24" s="16">
        <v>57040</v>
      </c>
      <c r="I24" s="16" t="s">
        <v>148</v>
      </c>
      <c r="J24" s="16" t="s">
        <v>60</v>
      </c>
      <c r="K24" s="16">
        <v>2015</v>
      </c>
      <c r="L24" s="19" t="s">
        <v>926</v>
      </c>
      <c r="M24" s="16" t="s">
        <v>957</v>
      </c>
      <c r="N24" s="16" t="s">
        <v>151</v>
      </c>
      <c r="O24" s="16" t="s">
        <v>958</v>
      </c>
      <c r="P24" s="20" t="s">
        <v>959</v>
      </c>
      <c r="Q24" s="16"/>
      <c r="R24" s="16"/>
      <c r="S24" s="16"/>
      <c r="T24" s="16"/>
      <c r="U24" s="20">
        <v>177904.15</v>
      </c>
      <c r="V24" s="20">
        <v>4988.7299999999996</v>
      </c>
      <c r="W24" s="20">
        <v>2320</v>
      </c>
      <c r="X24" s="20">
        <v>360</v>
      </c>
      <c r="Y24" s="20">
        <v>182892.88</v>
      </c>
      <c r="Z24" s="20">
        <v>29262.86</v>
      </c>
      <c r="AA24" s="20">
        <v>214835.74</v>
      </c>
      <c r="AB24" s="19" t="s">
        <v>66</v>
      </c>
      <c r="AC24" t="s">
        <v>1051</v>
      </c>
      <c r="AD24" s="13">
        <v>215905.74</v>
      </c>
      <c r="AE24" s="13">
        <f t="shared" si="0"/>
        <v>-1070</v>
      </c>
      <c r="AF24" t="s">
        <v>1629</v>
      </c>
    </row>
    <row r="25" spans="1:32">
      <c r="A25" s="16">
        <v>57040</v>
      </c>
      <c r="B25" s="17" t="s">
        <v>960</v>
      </c>
      <c r="C25" s="18">
        <v>42050</v>
      </c>
      <c r="D25" s="18">
        <v>42050</v>
      </c>
      <c r="E25" s="16" t="s">
        <v>30</v>
      </c>
      <c r="F25" s="18">
        <v>42027</v>
      </c>
      <c r="G25" s="16" t="s">
        <v>75</v>
      </c>
      <c r="H25" s="16">
        <v>57040</v>
      </c>
      <c r="I25" s="16" t="s">
        <v>430</v>
      </c>
      <c r="J25" s="16" t="s">
        <v>219</v>
      </c>
      <c r="K25" s="16">
        <v>2015</v>
      </c>
      <c r="L25" s="19" t="s">
        <v>961</v>
      </c>
      <c r="M25" s="16" t="s">
        <v>962</v>
      </c>
      <c r="N25" s="16" t="s">
        <v>433</v>
      </c>
      <c r="O25" s="16" t="s">
        <v>963</v>
      </c>
      <c r="P25" s="20" t="s">
        <v>964</v>
      </c>
      <c r="Q25" s="16"/>
      <c r="R25" s="16"/>
      <c r="S25" s="16"/>
      <c r="T25" s="16"/>
      <c r="U25" s="20">
        <v>206603.32</v>
      </c>
      <c r="V25" s="20">
        <v>3668.52</v>
      </c>
      <c r="W25" s="20">
        <v>1160</v>
      </c>
      <c r="X25" s="20">
        <v>360</v>
      </c>
      <c r="Y25" s="20">
        <v>210271.84</v>
      </c>
      <c r="Z25" s="20">
        <v>33643.49</v>
      </c>
      <c r="AA25" s="20">
        <v>245435.33</v>
      </c>
      <c r="AB25" s="19" t="s">
        <v>224</v>
      </c>
      <c r="AC25" t="s">
        <v>1052</v>
      </c>
      <c r="AD25" s="13">
        <v>245435.33</v>
      </c>
      <c r="AE25" s="13">
        <f t="shared" si="0"/>
        <v>0</v>
      </c>
    </row>
    <row r="26" spans="1:32">
      <c r="A26" s="16">
        <v>57040</v>
      </c>
      <c r="B26" s="17" t="s">
        <v>965</v>
      </c>
      <c r="C26" s="18">
        <v>42050</v>
      </c>
      <c r="D26" s="18">
        <v>42050</v>
      </c>
      <c r="E26" s="16" t="s">
        <v>30</v>
      </c>
      <c r="F26" s="18">
        <v>42030</v>
      </c>
      <c r="G26" s="16" t="s">
        <v>75</v>
      </c>
      <c r="H26" s="16">
        <v>57040</v>
      </c>
      <c r="I26" s="16" t="s">
        <v>373</v>
      </c>
      <c r="J26" s="16" t="s">
        <v>219</v>
      </c>
      <c r="K26" s="16">
        <v>2015</v>
      </c>
      <c r="L26" s="19" t="s">
        <v>966</v>
      </c>
      <c r="M26" s="16" t="s">
        <v>967</v>
      </c>
      <c r="N26" s="16" t="s">
        <v>968</v>
      </c>
      <c r="O26" s="16" t="s">
        <v>969</v>
      </c>
      <c r="P26" s="20" t="s">
        <v>970</v>
      </c>
      <c r="Q26" s="16"/>
      <c r="R26" s="16"/>
      <c r="S26" s="16"/>
      <c r="T26" s="16"/>
      <c r="U26" s="20">
        <v>216096.59</v>
      </c>
      <c r="V26" s="20">
        <v>3668.52</v>
      </c>
      <c r="W26" s="20">
        <v>1160</v>
      </c>
      <c r="X26" s="20">
        <v>360</v>
      </c>
      <c r="Y26" s="20">
        <v>219765.11</v>
      </c>
      <c r="Z26" s="20">
        <v>35162.42</v>
      </c>
      <c r="AA26" s="20">
        <v>256447.52999999997</v>
      </c>
      <c r="AB26" s="19" t="s">
        <v>224</v>
      </c>
      <c r="AC26" t="s">
        <v>1053</v>
      </c>
      <c r="AD26" s="13">
        <v>256447.53</v>
      </c>
      <c r="AE26" s="13">
        <f t="shared" si="0"/>
        <v>0</v>
      </c>
    </row>
    <row r="27" spans="1:32">
      <c r="A27" s="16">
        <v>57040</v>
      </c>
      <c r="B27" s="17" t="s">
        <v>971</v>
      </c>
      <c r="C27" s="18">
        <v>42050</v>
      </c>
      <c r="D27" s="18">
        <v>42050</v>
      </c>
      <c r="E27" s="16" t="s">
        <v>30</v>
      </c>
      <c r="F27" s="18">
        <v>42027</v>
      </c>
      <c r="G27" s="16" t="s">
        <v>75</v>
      </c>
      <c r="H27" s="16">
        <v>57040</v>
      </c>
      <c r="I27" s="16" t="s">
        <v>218</v>
      </c>
      <c r="J27" s="16" t="s">
        <v>219</v>
      </c>
      <c r="K27" s="16">
        <v>2015</v>
      </c>
      <c r="L27" s="19" t="s">
        <v>961</v>
      </c>
      <c r="M27" s="16" t="s">
        <v>972</v>
      </c>
      <c r="N27" s="16" t="s">
        <v>321</v>
      </c>
      <c r="O27" s="16" t="s">
        <v>973</v>
      </c>
      <c r="P27" s="20" t="s">
        <v>974</v>
      </c>
      <c r="Q27" s="16"/>
      <c r="R27" s="16"/>
      <c r="S27" s="16"/>
      <c r="T27" s="16"/>
      <c r="U27" s="20">
        <v>202482.21</v>
      </c>
      <c r="V27" s="20">
        <v>3668.52</v>
      </c>
      <c r="W27" s="20">
        <v>1160</v>
      </c>
      <c r="X27" s="20">
        <v>360</v>
      </c>
      <c r="Y27" s="20">
        <v>206150.72999999998</v>
      </c>
      <c r="Z27" s="20">
        <v>32984.120000000003</v>
      </c>
      <c r="AA27" s="20">
        <v>240654.84999999998</v>
      </c>
      <c r="AB27" s="19" t="s">
        <v>224</v>
      </c>
      <c r="AC27" t="s">
        <v>1054</v>
      </c>
      <c r="AD27" s="13">
        <v>240654.85</v>
      </c>
      <c r="AE27" s="13">
        <f t="shared" si="0"/>
        <v>0</v>
      </c>
    </row>
    <row r="28" spans="1:32">
      <c r="A28" s="16">
        <v>57040</v>
      </c>
      <c r="B28" s="17" t="s">
        <v>975</v>
      </c>
      <c r="C28" s="18">
        <v>42050</v>
      </c>
      <c r="D28" s="18">
        <v>42050</v>
      </c>
      <c r="E28" s="16" t="s">
        <v>30</v>
      </c>
      <c r="F28" s="18">
        <v>42030</v>
      </c>
      <c r="G28" s="16" t="s">
        <v>75</v>
      </c>
      <c r="H28" s="16">
        <v>57040</v>
      </c>
      <c r="I28" s="16" t="s">
        <v>815</v>
      </c>
      <c r="J28" s="16" t="s">
        <v>219</v>
      </c>
      <c r="K28" s="16">
        <v>2015</v>
      </c>
      <c r="L28" s="19" t="s">
        <v>976</v>
      </c>
      <c r="M28" s="16" t="s">
        <v>977</v>
      </c>
      <c r="N28" s="16" t="s">
        <v>327</v>
      </c>
      <c r="O28" s="16" t="s">
        <v>978</v>
      </c>
      <c r="P28" s="20" t="s">
        <v>979</v>
      </c>
      <c r="Q28" s="16"/>
      <c r="R28" s="16"/>
      <c r="S28" s="16"/>
      <c r="T28" s="16"/>
      <c r="U28" s="20">
        <v>179002.76</v>
      </c>
      <c r="V28" s="20">
        <v>3668.52</v>
      </c>
      <c r="W28" s="20">
        <v>1160</v>
      </c>
      <c r="X28" s="20">
        <v>360</v>
      </c>
      <c r="Y28" s="20">
        <v>182671.28</v>
      </c>
      <c r="Z28" s="20">
        <v>29227.4</v>
      </c>
      <c r="AA28" s="20">
        <v>213418.68</v>
      </c>
      <c r="AB28" s="19" t="s">
        <v>224</v>
      </c>
      <c r="AC28" t="s">
        <v>1055</v>
      </c>
      <c r="AD28" s="13">
        <v>213418.68</v>
      </c>
      <c r="AE28" s="13">
        <f t="shared" si="0"/>
        <v>0</v>
      </c>
    </row>
    <row r="29" spans="1:32">
      <c r="A29" s="16">
        <v>57040</v>
      </c>
      <c r="B29" s="17" t="s">
        <v>980</v>
      </c>
      <c r="C29" s="18">
        <v>42052</v>
      </c>
      <c r="D29" s="18">
        <v>42052</v>
      </c>
      <c r="E29" s="16" t="s">
        <v>30</v>
      </c>
      <c r="F29" s="18">
        <v>42048</v>
      </c>
      <c r="G29" s="16" t="s">
        <v>31</v>
      </c>
      <c r="H29" s="16">
        <v>57040</v>
      </c>
      <c r="I29" s="16" t="s">
        <v>981</v>
      </c>
      <c r="J29" s="16" t="s">
        <v>48</v>
      </c>
      <c r="K29" s="16">
        <v>2015</v>
      </c>
      <c r="L29" s="19" t="s">
        <v>982</v>
      </c>
      <c r="M29" s="16" t="s">
        <v>983</v>
      </c>
      <c r="N29" s="16" t="s">
        <v>984</v>
      </c>
      <c r="O29" s="16" t="s">
        <v>985</v>
      </c>
      <c r="P29" s="20" t="s">
        <v>986</v>
      </c>
      <c r="Q29" s="16"/>
      <c r="R29" s="16"/>
      <c r="S29" s="16"/>
      <c r="T29" s="16"/>
      <c r="U29" s="20">
        <v>255224.44</v>
      </c>
      <c r="V29" s="20">
        <v>4988.7299999999996</v>
      </c>
      <c r="W29" s="20">
        <v>2320</v>
      </c>
      <c r="X29" s="20">
        <v>360</v>
      </c>
      <c r="Y29" s="20">
        <v>260213.17</v>
      </c>
      <c r="Z29" s="20">
        <v>41634.11</v>
      </c>
      <c r="AA29" s="20">
        <v>304527.28000000003</v>
      </c>
      <c r="AB29" s="19" t="s">
        <v>53</v>
      </c>
      <c r="AC29" t="s">
        <v>1056</v>
      </c>
      <c r="AD29" s="13">
        <v>304529.28000000003</v>
      </c>
      <c r="AE29" s="13">
        <f t="shared" si="0"/>
        <v>-2</v>
      </c>
    </row>
    <row r="30" spans="1:32">
      <c r="A30" s="16">
        <v>57040</v>
      </c>
      <c r="B30" s="17" t="s">
        <v>987</v>
      </c>
      <c r="C30" s="18">
        <v>42052</v>
      </c>
      <c r="D30" s="18">
        <v>42052</v>
      </c>
      <c r="E30" s="16" t="s">
        <v>30</v>
      </c>
      <c r="F30" s="18">
        <v>42048</v>
      </c>
      <c r="G30" s="16" t="s">
        <v>31</v>
      </c>
      <c r="H30" s="16">
        <v>57040</v>
      </c>
      <c r="I30" s="16" t="s">
        <v>47</v>
      </c>
      <c r="J30" s="16" t="s">
        <v>48</v>
      </c>
      <c r="K30" s="16">
        <v>2015</v>
      </c>
      <c r="L30" s="19" t="s">
        <v>982</v>
      </c>
      <c r="M30" s="16" t="s">
        <v>988</v>
      </c>
      <c r="N30" s="16" t="s">
        <v>140</v>
      </c>
      <c r="O30" s="16" t="s">
        <v>989</v>
      </c>
      <c r="P30" s="20" t="s">
        <v>990</v>
      </c>
      <c r="Q30" s="16"/>
      <c r="R30" s="16"/>
      <c r="S30" s="16"/>
      <c r="T30" s="16"/>
      <c r="U30" s="20">
        <v>310783.71999999997</v>
      </c>
      <c r="V30" s="20">
        <v>4988.7299999999996</v>
      </c>
      <c r="W30" s="20">
        <v>2320</v>
      </c>
      <c r="X30" s="20">
        <v>360</v>
      </c>
      <c r="Y30" s="20">
        <v>315772.44999999995</v>
      </c>
      <c r="Z30" s="20">
        <v>50523.59</v>
      </c>
      <c r="AA30" s="20">
        <v>368976.03999999992</v>
      </c>
      <c r="AB30" s="19" t="s">
        <v>53</v>
      </c>
      <c r="AC30" t="s">
        <v>1057</v>
      </c>
      <c r="AD30" s="13">
        <v>368978.05</v>
      </c>
      <c r="AE30" s="13">
        <f t="shared" si="0"/>
        <v>-2.0100000000675209</v>
      </c>
    </row>
    <row r="31" spans="1:32">
      <c r="A31" s="16">
        <v>57040</v>
      </c>
      <c r="B31" s="17" t="s">
        <v>991</v>
      </c>
      <c r="C31" s="18">
        <v>42054</v>
      </c>
      <c r="D31" s="18">
        <v>42054</v>
      </c>
      <c r="E31" s="16" t="s">
        <v>30</v>
      </c>
      <c r="F31" s="18">
        <v>42048</v>
      </c>
      <c r="G31" s="16" t="s">
        <v>31</v>
      </c>
      <c r="H31" s="16">
        <v>57040</v>
      </c>
      <c r="I31" s="16" t="s">
        <v>109</v>
      </c>
      <c r="J31" s="16" t="s">
        <v>110</v>
      </c>
      <c r="K31" s="16">
        <v>2015</v>
      </c>
      <c r="L31" s="19" t="s">
        <v>982</v>
      </c>
      <c r="M31" s="16" t="s">
        <v>992</v>
      </c>
      <c r="N31" s="16" t="s">
        <v>113</v>
      </c>
      <c r="O31" s="16" t="s">
        <v>993</v>
      </c>
      <c r="P31" s="20" t="s">
        <v>994</v>
      </c>
      <c r="Q31" s="16"/>
      <c r="R31" s="16"/>
      <c r="S31" s="16"/>
      <c r="T31" s="16"/>
      <c r="U31" s="20">
        <v>142351.35</v>
      </c>
      <c r="V31" s="20">
        <v>4988.7299999999996</v>
      </c>
      <c r="W31" s="20">
        <v>1160</v>
      </c>
      <c r="X31" s="20">
        <v>360</v>
      </c>
      <c r="Y31" s="20">
        <v>147340.08000000002</v>
      </c>
      <c r="Z31" s="20">
        <v>23574.41</v>
      </c>
      <c r="AA31" s="20">
        <v>172434.49000000002</v>
      </c>
      <c r="AB31" s="19" t="s">
        <v>116</v>
      </c>
      <c r="AC31" t="s">
        <v>1058</v>
      </c>
      <c r="AD31" s="13">
        <v>172434.49</v>
      </c>
      <c r="AE31" s="13">
        <f t="shared" si="0"/>
        <v>0</v>
      </c>
    </row>
    <row r="32" spans="1:32">
      <c r="A32" s="16">
        <v>57040</v>
      </c>
      <c r="B32" s="17" t="s">
        <v>995</v>
      </c>
      <c r="C32" s="18">
        <v>42054</v>
      </c>
      <c r="D32" s="18">
        <v>42054</v>
      </c>
      <c r="E32" s="16" t="s">
        <v>30</v>
      </c>
      <c r="F32" s="18">
        <v>42048</v>
      </c>
      <c r="G32" s="16" t="s">
        <v>31</v>
      </c>
      <c r="H32" s="16">
        <v>57040</v>
      </c>
      <c r="I32" s="16" t="s">
        <v>109</v>
      </c>
      <c r="J32" s="16" t="s">
        <v>110</v>
      </c>
      <c r="K32" s="16">
        <v>2015</v>
      </c>
      <c r="L32" s="19" t="s">
        <v>982</v>
      </c>
      <c r="M32" s="16" t="s">
        <v>996</v>
      </c>
      <c r="N32" s="16" t="s">
        <v>120</v>
      </c>
      <c r="O32" s="16" t="s">
        <v>997</v>
      </c>
      <c r="P32" s="20" t="s">
        <v>998</v>
      </c>
      <c r="Q32" s="16"/>
      <c r="R32" s="16"/>
      <c r="S32" s="16"/>
      <c r="T32" s="16"/>
      <c r="U32" s="20">
        <v>142351.35</v>
      </c>
      <c r="V32" s="20">
        <v>4988.7299999999996</v>
      </c>
      <c r="W32" s="20">
        <v>1160</v>
      </c>
      <c r="X32" s="20">
        <v>360</v>
      </c>
      <c r="Y32" s="20">
        <v>147340.08000000002</v>
      </c>
      <c r="Z32" s="20">
        <v>23574.41</v>
      </c>
      <c r="AA32" s="20">
        <v>172434.49000000002</v>
      </c>
      <c r="AB32" s="19" t="s">
        <v>116</v>
      </c>
      <c r="AC32" t="s">
        <v>1059</v>
      </c>
      <c r="AD32" s="13">
        <v>172434.49</v>
      </c>
      <c r="AE32" s="13">
        <f t="shared" si="0"/>
        <v>0</v>
      </c>
    </row>
    <row r="33" spans="1:31">
      <c r="A33" s="16">
        <v>57040</v>
      </c>
      <c r="B33" s="17" t="s">
        <v>999</v>
      </c>
      <c r="C33" s="18">
        <v>42054</v>
      </c>
      <c r="D33" s="18">
        <v>42054</v>
      </c>
      <c r="E33" s="16" t="s">
        <v>30</v>
      </c>
      <c r="F33" s="18">
        <v>42048</v>
      </c>
      <c r="G33" s="16" t="s">
        <v>31</v>
      </c>
      <c r="H33" s="16">
        <v>57040</v>
      </c>
      <c r="I33" s="16" t="s">
        <v>118</v>
      </c>
      <c r="J33" s="16" t="s">
        <v>110</v>
      </c>
      <c r="K33" s="16">
        <v>2015</v>
      </c>
      <c r="L33" s="19" t="s">
        <v>982</v>
      </c>
      <c r="M33" s="16" t="s">
        <v>1000</v>
      </c>
      <c r="N33" s="16" t="s">
        <v>120</v>
      </c>
      <c r="O33" s="16" t="s">
        <v>1001</v>
      </c>
      <c r="P33" s="20" t="s">
        <v>1002</v>
      </c>
      <c r="Q33" s="16"/>
      <c r="R33" s="16"/>
      <c r="S33" s="16"/>
      <c r="T33" s="16"/>
      <c r="U33" s="20">
        <v>150109.97</v>
      </c>
      <c r="V33" s="20">
        <v>4988.7299999999996</v>
      </c>
      <c r="W33" s="20">
        <v>1160</v>
      </c>
      <c r="X33" s="20">
        <v>360</v>
      </c>
      <c r="Y33" s="20">
        <v>155098.70000000001</v>
      </c>
      <c r="Z33" s="20">
        <v>24815.79</v>
      </c>
      <c r="AA33" s="20">
        <v>181434.49000000002</v>
      </c>
      <c r="AB33" s="19" t="s">
        <v>123</v>
      </c>
      <c r="AC33" t="s">
        <v>1060</v>
      </c>
      <c r="AD33" s="13">
        <v>181434.49</v>
      </c>
      <c r="AE33" s="13">
        <f t="shared" si="0"/>
        <v>0</v>
      </c>
    </row>
    <row r="34" spans="1:31">
      <c r="A34" s="16">
        <v>57040</v>
      </c>
      <c r="B34" s="17" t="s">
        <v>1003</v>
      </c>
      <c r="C34" s="18">
        <v>42054</v>
      </c>
      <c r="D34" s="18">
        <v>42054</v>
      </c>
      <c r="E34" s="16" t="s">
        <v>30</v>
      </c>
      <c r="F34" s="18">
        <v>42048</v>
      </c>
      <c r="G34" s="16" t="s">
        <v>31</v>
      </c>
      <c r="H34" s="16">
        <v>57040</v>
      </c>
      <c r="I34" s="16" t="s">
        <v>159</v>
      </c>
      <c r="J34" s="16" t="s">
        <v>131</v>
      </c>
      <c r="K34" s="16">
        <v>2015</v>
      </c>
      <c r="L34" s="19" t="s">
        <v>1004</v>
      </c>
      <c r="M34" s="16" t="s">
        <v>1005</v>
      </c>
      <c r="N34" s="16" t="s">
        <v>161</v>
      </c>
      <c r="O34" s="16" t="s">
        <v>1006</v>
      </c>
      <c r="P34" s="20" t="s">
        <v>1007</v>
      </c>
      <c r="Q34" s="16"/>
      <c r="R34" s="16"/>
      <c r="S34" s="16"/>
      <c r="T34" s="16"/>
      <c r="U34" s="20">
        <v>157635.82999999999</v>
      </c>
      <c r="V34" s="20">
        <v>4988.7299999999996</v>
      </c>
      <c r="W34" s="20">
        <v>1160</v>
      </c>
      <c r="X34" s="20">
        <v>360</v>
      </c>
      <c r="Y34" s="20">
        <v>162624.56</v>
      </c>
      <c r="Z34" s="20">
        <v>26019.93</v>
      </c>
      <c r="AA34" s="20">
        <v>190164.49</v>
      </c>
      <c r="AB34" s="19" t="s">
        <v>164</v>
      </c>
      <c r="AC34" t="s">
        <v>1061</v>
      </c>
      <c r="AD34" s="13">
        <v>190164.49</v>
      </c>
      <c r="AE34" s="13">
        <f t="shared" si="0"/>
        <v>0</v>
      </c>
    </row>
    <row r="35" spans="1:31">
      <c r="A35" s="16">
        <v>57040</v>
      </c>
      <c r="B35" s="17" t="s">
        <v>1008</v>
      </c>
      <c r="C35" s="18">
        <v>42054</v>
      </c>
      <c r="D35" s="18">
        <v>42054</v>
      </c>
      <c r="E35" s="16" t="s">
        <v>30</v>
      </c>
      <c r="F35" s="18">
        <v>42039</v>
      </c>
      <c r="G35" s="16" t="s">
        <v>75</v>
      </c>
      <c r="H35" s="16">
        <v>57040</v>
      </c>
      <c r="I35" s="16" t="s">
        <v>373</v>
      </c>
      <c r="J35" s="16" t="s">
        <v>219</v>
      </c>
      <c r="K35" s="16">
        <v>2015</v>
      </c>
      <c r="L35" s="19" t="s">
        <v>1009</v>
      </c>
      <c r="M35" s="16" t="s">
        <v>1010</v>
      </c>
      <c r="N35" s="16" t="s">
        <v>1011</v>
      </c>
      <c r="O35" s="16" t="s">
        <v>1012</v>
      </c>
      <c r="P35" s="20" t="s">
        <v>1013</v>
      </c>
      <c r="Q35" s="16"/>
      <c r="R35" s="16"/>
      <c r="S35" s="16"/>
      <c r="T35" s="16"/>
      <c r="U35" s="20">
        <v>216096.59</v>
      </c>
      <c r="V35" s="20">
        <v>3668.52</v>
      </c>
      <c r="W35" s="20">
        <v>1160</v>
      </c>
      <c r="X35" s="20">
        <v>360</v>
      </c>
      <c r="Y35" s="20">
        <v>219765.11</v>
      </c>
      <c r="Z35" s="20">
        <v>35162.42</v>
      </c>
      <c r="AA35" s="20">
        <v>256447.52999999997</v>
      </c>
      <c r="AB35" s="19" t="s">
        <v>224</v>
      </c>
      <c r="AC35" t="s">
        <v>1062</v>
      </c>
      <c r="AD35" s="13">
        <v>256447.53</v>
      </c>
      <c r="AE35" s="13">
        <f t="shared" si="0"/>
        <v>0</v>
      </c>
    </row>
    <row r="36" spans="1:31">
      <c r="A36" s="16">
        <v>57040</v>
      </c>
      <c r="B36" s="17" t="s">
        <v>1014</v>
      </c>
      <c r="C36" s="18">
        <v>42054</v>
      </c>
      <c r="D36" s="18">
        <v>42054</v>
      </c>
      <c r="E36" s="16" t="s">
        <v>30</v>
      </c>
      <c r="F36" s="18">
        <v>42038</v>
      </c>
      <c r="G36" s="16" t="s">
        <v>75</v>
      </c>
      <c r="H36" s="16">
        <v>57040</v>
      </c>
      <c r="I36" s="16" t="s">
        <v>218</v>
      </c>
      <c r="J36" s="16" t="s">
        <v>219</v>
      </c>
      <c r="K36" s="16">
        <v>2015</v>
      </c>
      <c r="L36" s="19" t="s">
        <v>1015</v>
      </c>
      <c r="M36" s="16" t="s">
        <v>1016</v>
      </c>
      <c r="N36" s="16" t="s">
        <v>1017</v>
      </c>
      <c r="O36" s="16" t="s">
        <v>1018</v>
      </c>
      <c r="P36" s="20" t="s">
        <v>1019</v>
      </c>
      <c r="Q36" s="16"/>
      <c r="R36" s="16"/>
      <c r="S36" s="16"/>
      <c r="T36" s="16"/>
      <c r="U36" s="20">
        <v>202482.21</v>
      </c>
      <c r="V36" s="20">
        <v>3668.52</v>
      </c>
      <c r="W36" s="20">
        <v>1160</v>
      </c>
      <c r="X36" s="20">
        <v>360</v>
      </c>
      <c r="Y36" s="20">
        <v>206150.72999999998</v>
      </c>
      <c r="Z36" s="20">
        <v>32984.120000000003</v>
      </c>
      <c r="AA36" s="20">
        <v>240654.84999999998</v>
      </c>
      <c r="AB36" s="19" t="s">
        <v>224</v>
      </c>
      <c r="AC36" t="s">
        <v>1063</v>
      </c>
      <c r="AD36" s="13">
        <v>240654.85</v>
      </c>
      <c r="AE36" s="13">
        <f t="shared" si="0"/>
        <v>0</v>
      </c>
    </row>
    <row r="37" spans="1:31">
      <c r="A37" s="16">
        <v>57040</v>
      </c>
      <c r="B37" s="17" t="s">
        <v>1020</v>
      </c>
      <c r="C37" s="18">
        <v>42054</v>
      </c>
      <c r="D37" s="18">
        <v>42054</v>
      </c>
      <c r="E37" s="16" t="s">
        <v>30</v>
      </c>
      <c r="F37" s="18">
        <v>42034</v>
      </c>
      <c r="G37" s="16" t="s">
        <v>75</v>
      </c>
      <c r="H37" s="16">
        <v>57040</v>
      </c>
      <c r="I37" s="16" t="s">
        <v>226</v>
      </c>
      <c r="J37" s="16" t="s">
        <v>219</v>
      </c>
      <c r="K37" s="16">
        <v>2015</v>
      </c>
      <c r="L37" s="19" t="s">
        <v>1021</v>
      </c>
      <c r="M37" s="16" t="s">
        <v>1022</v>
      </c>
      <c r="N37" s="16" t="s">
        <v>1023</v>
      </c>
      <c r="O37" s="16" t="s">
        <v>1024</v>
      </c>
      <c r="P37" s="20" t="s">
        <v>1025</v>
      </c>
      <c r="Q37" s="16"/>
      <c r="R37" s="16"/>
      <c r="S37" s="16"/>
      <c r="T37" s="16"/>
      <c r="U37" s="20">
        <v>186621.29</v>
      </c>
      <c r="V37" s="20">
        <v>3668.52</v>
      </c>
      <c r="W37" s="20">
        <v>1160</v>
      </c>
      <c r="X37" s="20">
        <v>360</v>
      </c>
      <c r="Y37" s="20">
        <v>190289.81</v>
      </c>
      <c r="Z37" s="20">
        <v>30446.37</v>
      </c>
      <c r="AA37" s="20">
        <v>222256.18</v>
      </c>
      <c r="AB37" s="19" t="s">
        <v>224</v>
      </c>
      <c r="AC37" t="s">
        <v>1064</v>
      </c>
      <c r="AD37" s="13">
        <v>222258.19</v>
      </c>
      <c r="AE37" s="13">
        <f t="shared" si="0"/>
        <v>-2.0100000000093132</v>
      </c>
    </row>
    <row r="38" spans="1:31">
      <c r="A38" s="16">
        <v>57040</v>
      </c>
      <c r="B38" s="17" t="s">
        <v>1026</v>
      </c>
      <c r="C38" s="18">
        <v>42054</v>
      </c>
      <c r="D38" s="18">
        <v>42054</v>
      </c>
      <c r="E38" s="16" t="s">
        <v>30</v>
      </c>
      <c r="F38" s="18">
        <v>42034</v>
      </c>
      <c r="G38" s="16" t="s">
        <v>75</v>
      </c>
      <c r="H38" s="16">
        <v>57040</v>
      </c>
      <c r="I38" s="16" t="s">
        <v>380</v>
      </c>
      <c r="J38" s="16" t="s">
        <v>77</v>
      </c>
      <c r="K38" s="16">
        <v>2015</v>
      </c>
      <c r="L38" s="19" t="s">
        <v>1027</v>
      </c>
      <c r="M38" s="16" t="s">
        <v>1028</v>
      </c>
      <c r="N38" s="16" t="s">
        <v>1029</v>
      </c>
      <c r="O38" s="16" t="s">
        <v>1030</v>
      </c>
      <c r="P38" s="20" t="s">
        <v>1031</v>
      </c>
      <c r="Q38" s="16"/>
      <c r="R38" s="16"/>
      <c r="S38" s="16"/>
      <c r="T38" s="16"/>
      <c r="U38" s="20">
        <v>255424.18</v>
      </c>
      <c r="V38" s="20">
        <v>3668.52</v>
      </c>
      <c r="W38" s="20">
        <v>2320</v>
      </c>
      <c r="X38" s="20">
        <v>360</v>
      </c>
      <c r="Y38" s="20">
        <v>259092.69999999998</v>
      </c>
      <c r="Z38" s="20">
        <v>41454.83</v>
      </c>
      <c r="AA38" s="20">
        <v>303227.52999999997</v>
      </c>
      <c r="AB38" s="19" t="s">
        <v>83</v>
      </c>
      <c r="AC38" t="s">
        <v>1065</v>
      </c>
      <c r="AD38" s="13">
        <v>303227.53000000003</v>
      </c>
      <c r="AE38" s="13">
        <f t="shared" si="0"/>
        <v>0</v>
      </c>
    </row>
    <row r="39" spans="1:31">
      <c r="A39" s="16">
        <v>57040</v>
      </c>
      <c r="B39" s="17" t="s">
        <v>1032</v>
      </c>
      <c r="C39" s="18">
        <v>42054</v>
      </c>
      <c r="D39" s="18">
        <v>42054</v>
      </c>
      <c r="E39" s="16" t="s">
        <v>30</v>
      </c>
      <c r="F39" s="18">
        <v>42033</v>
      </c>
      <c r="G39" s="16" t="s">
        <v>75</v>
      </c>
      <c r="H39" s="16">
        <v>57040</v>
      </c>
      <c r="I39" s="16" t="s">
        <v>360</v>
      </c>
      <c r="J39" s="16" t="s">
        <v>86</v>
      </c>
      <c r="K39" s="16">
        <v>2015</v>
      </c>
      <c r="L39" s="19" t="s">
        <v>1033</v>
      </c>
      <c r="M39" s="16" t="s">
        <v>1034</v>
      </c>
      <c r="N39" s="16" t="s">
        <v>363</v>
      </c>
      <c r="O39" s="16" t="s">
        <v>1035</v>
      </c>
      <c r="P39" s="20" t="s">
        <v>1036</v>
      </c>
      <c r="Q39" s="16"/>
      <c r="R39" s="16"/>
      <c r="S39" s="16"/>
      <c r="T39" s="16"/>
      <c r="U39" s="20">
        <v>472891.46</v>
      </c>
      <c r="V39" s="20">
        <v>3668.52</v>
      </c>
      <c r="W39" s="20">
        <v>2900</v>
      </c>
      <c r="X39" s="20">
        <v>360</v>
      </c>
      <c r="Y39" s="20">
        <v>476559.98000000004</v>
      </c>
      <c r="Z39" s="20">
        <v>76249.600000000006</v>
      </c>
      <c r="AA39" s="20">
        <v>556069.58000000007</v>
      </c>
      <c r="AB39" s="19" t="s">
        <v>366</v>
      </c>
      <c r="AC39" t="s">
        <v>1066</v>
      </c>
      <c r="AD39" s="21">
        <v>556069.57999999996</v>
      </c>
      <c r="AE39" s="13">
        <f t="shared" si="0"/>
        <v>0</v>
      </c>
    </row>
    <row r="40" spans="1:31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1"/>
    </row>
    <row r="41" spans="1:31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</row>
    <row r="42" spans="1:31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1"/>
    </row>
    <row r="43" spans="1:31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</row>
    <row r="44" spans="1:31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</row>
    <row r="45" spans="1:31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</row>
    <row r="46" spans="1:3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3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3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G523"/>
  <sheetViews>
    <sheetView topLeftCell="A19" zoomScale="80" zoomScaleNormal="80" workbookViewId="0">
      <selection activeCell="O59" sqref="O59"/>
    </sheetView>
  </sheetViews>
  <sheetFormatPr baseColWidth="10" defaultColWidth="11.42578125" defaultRowHeight="15"/>
  <cols>
    <col min="1" max="1" width="12.85546875" bestFit="1" customWidth="1"/>
    <col min="2" max="2" width="12.28515625" bestFit="1" customWidth="1"/>
    <col min="3" max="3" width="11.5703125" hidden="1" customWidth="1"/>
    <col min="4" max="4" width="13.5703125" hidden="1" customWidth="1"/>
    <col min="5" max="5" width="10.28515625" hidden="1" customWidth="1"/>
    <col min="6" max="6" width="9.5703125" hidden="1" customWidth="1"/>
    <col min="7" max="7" width="16.42578125" hidden="1" customWidth="1"/>
    <col min="8" max="8" width="10.28515625" hidden="1" customWidth="1"/>
    <col min="9" max="9" width="6.85546875" hidden="1" customWidth="1"/>
    <col min="10" max="10" width="13.7109375" bestFit="1" customWidth="1"/>
    <col min="11" max="11" width="4.42578125" hidden="1" customWidth="1"/>
    <col min="12" max="12" width="9.5703125" hidden="1" customWidth="1"/>
    <col min="13" max="13" width="10.5703125" hidden="1" customWidth="1"/>
    <col min="14" max="14" width="45.7109375" hidden="1" customWidth="1"/>
    <col min="15" max="15" width="20.5703125" bestFit="1" customWidth="1"/>
    <col min="16" max="16" width="8.7109375" hidden="1" customWidth="1"/>
    <col min="17" max="20" width="13.85546875" hidden="1" customWidth="1"/>
    <col min="21" max="21" width="16.85546875" hidden="1" customWidth="1"/>
    <col min="22" max="22" width="8.7109375" bestFit="1" customWidth="1"/>
    <col min="23" max="23" width="11.28515625" bestFit="1" customWidth="1"/>
    <col min="24" max="24" width="12" bestFit="1" customWidth="1"/>
    <col min="25" max="25" width="10.85546875" bestFit="1" customWidth="1"/>
    <col min="26" max="26" width="9.85546875" bestFit="1" customWidth="1"/>
    <col min="27" max="27" width="10.85546875" bestFit="1" customWidth="1"/>
    <col min="28" max="28" width="8.7109375" bestFit="1" customWidth="1"/>
    <col min="32" max="32" width="13.42578125" bestFit="1" customWidth="1"/>
    <col min="257" max="257" width="10.28515625" bestFit="1" customWidth="1"/>
    <col min="258" max="258" width="9.140625" customWidth="1"/>
    <col min="259" max="259" width="11.5703125" customWidth="1"/>
    <col min="260" max="260" width="13.5703125" customWidth="1"/>
    <col min="261" max="261" width="10.28515625" bestFit="1" customWidth="1"/>
    <col min="262" max="262" width="9.5703125" bestFit="1" customWidth="1"/>
    <col min="263" max="263" width="16.42578125" bestFit="1" customWidth="1"/>
    <col min="264" max="264" width="10.28515625" bestFit="1" customWidth="1"/>
    <col min="265" max="265" width="6.85546875" bestFit="1" customWidth="1"/>
    <col min="266" max="266" width="13.7109375" bestFit="1" customWidth="1"/>
    <col min="267" max="267" width="4.42578125" bestFit="1" customWidth="1"/>
    <col min="268" max="268" width="9.5703125" bestFit="1" customWidth="1"/>
    <col min="269" max="269" width="10.5703125" bestFit="1" customWidth="1"/>
    <col min="270" max="270" width="45.7109375" bestFit="1" customWidth="1"/>
    <col min="271" max="271" width="16.5703125" bestFit="1" customWidth="1"/>
    <col min="272" max="272" width="8.7109375" bestFit="1" customWidth="1"/>
    <col min="273" max="276" width="13.85546875" bestFit="1" customWidth="1"/>
    <col min="277" max="277" width="16.85546875" bestFit="1" customWidth="1"/>
    <col min="278" max="278" width="7" bestFit="1" customWidth="1"/>
    <col min="279" max="279" width="9" bestFit="1" customWidth="1"/>
    <col min="280" max="280" width="9.5703125" bestFit="1" customWidth="1"/>
    <col min="281" max="281" width="8.7109375" bestFit="1" customWidth="1"/>
    <col min="282" max="282" width="7.85546875" bestFit="1" customWidth="1"/>
    <col min="283" max="283" width="8.7109375" bestFit="1" customWidth="1"/>
    <col min="284" max="284" width="7" bestFit="1" customWidth="1"/>
    <col min="513" max="513" width="10.28515625" bestFit="1" customWidth="1"/>
    <col min="514" max="514" width="9.140625" customWidth="1"/>
    <col min="515" max="515" width="11.5703125" customWidth="1"/>
    <col min="516" max="516" width="13.5703125" customWidth="1"/>
    <col min="517" max="517" width="10.28515625" bestFit="1" customWidth="1"/>
    <col min="518" max="518" width="9.5703125" bestFit="1" customWidth="1"/>
    <col min="519" max="519" width="16.42578125" bestFit="1" customWidth="1"/>
    <col min="520" max="520" width="10.28515625" bestFit="1" customWidth="1"/>
    <col min="521" max="521" width="6.85546875" bestFit="1" customWidth="1"/>
    <col min="522" max="522" width="13.7109375" bestFit="1" customWidth="1"/>
    <col min="523" max="523" width="4.42578125" bestFit="1" customWidth="1"/>
    <col min="524" max="524" width="9.5703125" bestFit="1" customWidth="1"/>
    <col min="525" max="525" width="10.5703125" bestFit="1" customWidth="1"/>
    <col min="526" max="526" width="45.7109375" bestFit="1" customWidth="1"/>
    <col min="527" max="527" width="16.5703125" bestFit="1" customWidth="1"/>
    <col min="528" max="528" width="8.7109375" bestFit="1" customWidth="1"/>
    <col min="529" max="532" width="13.85546875" bestFit="1" customWidth="1"/>
    <col min="533" max="533" width="16.85546875" bestFit="1" customWidth="1"/>
    <col min="534" max="534" width="7" bestFit="1" customWidth="1"/>
    <col min="535" max="535" width="9" bestFit="1" customWidth="1"/>
    <col min="536" max="536" width="9.5703125" bestFit="1" customWidth="1"/>
    <col min="537" max="537" width="8.7109375" bestFit="1" customWidth="1"/>
    <col min="538" max="538" width="7.85546875" bestFit="1" customWidth="1"/>
    <col min="539" max="539" width="8.7109375" bestFit="1" customWidth="1"/>
    <col min="540" max="540" width="7" bestFit="1" customWidth="1"/>
    <col min="769" max="769" width="10.28515625" bestFit="1" customWidth="1"/>
    <col min="770" max="770" width="9.140625" customWidth="1"/>
    <col min="771" max="771" width="11.5703125" customWidth="1"/>
    <col min="772" max="772" width="13.5703125" customWidth="1"/>
    <col min="773" max="773" width="10.28515625" bestFit="1" customWidth="1"/>
    <col min="774" max="774" width="9.5703125" bestFit="1" customWidth="1"/>
    <col min="775" max="775" width="16.42578125" bestFit="1" customWidth="1"/>
    <col min="776" max="776" width="10.28515625" bestFit="1" customWidth="1"/>
    <col min="777" max="777" width="6.85546875" bestFit="1" customWidth="1"/>
    <col min="778" max="778" width="13.7109375" bestFit="1" customWidth="1"/>
    <col min="779" max="779" width="4.42578125" bestFit="1" customWidth="1"/>
    <col min="780" max="780" width="9.5703125" bestFit="1" customWidth="1"/>
    <col min="781" max="781" width="10.5703125" bestFit="1" customWidth="1"/>
    <col min="782" max="782" width="45.7109375" bestFit="1" customWidth="1"/>
    <col min="783" max="783" width="16.5703125" bestFit="1" customWidth="1"/>
    <col min="784" max="784" width="8.7109375" bestFit="1" customWidth="1"/>
    <col min="785" max="788" width="13.85546875" bestFit="1" customWidth="1"/>
    <col min="789" max="789" width="16.85546875" bestFit="1" customWidth="1"/>
    <col min="790" max="790" width="7" bestFit="1" customWidth="1"/>
    <col min="791" max="791" width="9" bestFit="1" customWidth="1"/>
    <col min="792" max="792" width="9.5703125" bestFit="1" customWidth="1"/>
    <col min="793" max="793" width="8.7109375" bestFit="1" customWidth="1"/>
    <col min="794" max="794" width="7.85546875" bestFit="1" customWidth="1"/>
    <col min="795" max="795" width="8.7109375" bestFit="1" customWidth="1"/>
    <col min="796" max="796" width="7" bestFit="1" customWidth="1"/>
    <col min="1025" max="1025" width="10.28515625" bestFit="1" customWidth="1"/>
    <col min="1026" max="1026" width="9.140625" customWidth="1"/>
    <col min="1027" max="1027" width="11.5703125" customWidth="1"/>
    <col min="1028" max="1028" width="13.5703125" customWidth="1"/>
    <col min="1029" max="1029" width="10.28515625" bestFit="1" customWidth="1"/>
    <col min="1030" max="1030" width="9.5703125" bestFit="1" customWidth="1"/>
    <col min="1031" max="1031" width="16.42578125" bestFit="1" customWidth="1"/>
    <col min="1032" max="1032" width="10.28515625" bestFit="1" customWidth="1"/>
    <col min="1033" max="1033" width="6.85546875" bestFit="1" customWidth="1"/>
    <col min="1034" max="1034" width="13.7109375" bestFit="1" customWidth="1"/>
    <col min="1035" max="1035" width="4.42578125" bestFit="1" customWidth="1"/>
    <col min="1036" max="1036" width="9.5703125" bestFit="1" customWidth="1"/>
    <col min="1037" max="1037" width="10.5703125" bestFit="1" customWidth="1"/>
    <col min="1038" max="1038" width="45.7109375" bestFit="1" customWidth="1"/>
    <col min="1039" max="1039" width="16.5703125" bestFit="1" customWidth="1"/>
    <col min="1040" max="1040" width="8.7109375" bestFit="1" customWidth="1"/>
    <col min="1041" max="1044" width="13.85546875" bestFit="1" customWidth="1"/>
    <col min="1045" max="1045" width="16.85546875" bestFit="1" customWidth="1"/>
    <col min="1046" max="1046" width="7" bestFit="1" customWidth="1"/>
    <col min="1047" max="1047" width="9" bestFit="1" customWidth="1"/>
    <col min="1048" max="1048" width="9.5703125" bestFit="1" customWidth="1"/>
    <col min="1049" max="1049" width="8.7109375" bestFit="1" customWidth="1"/>
    <col min="1050" max="1050" width="7.85546875" bestFit="1" customWidth="1"/>
    <col min="1051" max="1051" width="8.7109375" bestFit="1" customWidth="1"/>
    <col min="1052" max="1052" width="7" bestFit="1" customWidth="1"/>
    <col min="1281" max="1281" width="10.28515625" bestFit="1" customWidth="1"/>
    <col min="1282" max="1282" width="9.140625" customWidth="1"/>
    <col min="1283" max="1283" width="11.5703125" customWidth="1"/>
    <col min="1284" max="1284" width="13.5703125" customWidth="1"/>
    <col min="1285" max="1285" width="10.28515625" bestFit="1" customWidth="1"/>
    <col min="1286" max="1286" width="9.5703125" bestFit="1" customWidth="1"/>
    <col min="1287" max="1287" width="16.42578125" bestFit="1" customWidth="1"/>
    <col min="1288" max="1288" width="10.28515625" bestFit="1" customWidth="1"/>
    <col min="1289" max="1289" width="6.85546875" bestFit="1" customWidth="1"/>
    <col min="1290" max="1290" width="13.7109375" bestFit="1" customWidth="1"/>
    <col min="1291" max="1291" width="4.42578125" bestFit="1" customWidth="1"/>
    <col min="1292" max="1292" width="9.5703125" bestFit="1" customWidth="1"/>
    <col min="1293" max="1293" width="10.5703125" bestFit="1" customWidth="1"/>
    <col min="1294" max="1294" width="45.7109375" bestFit="1" customWidth="1"/>
    <col min="1295" max="1295" width="16.5703125" bestFit="1" customWidth="1"/>
    <col min="1296" max="1296" width="8.7109375" bestFit="1" customWidth="1"/>
    <col min="1297" max="1300" width="13.85546875" bestFit="1" customWidth="1"/>
    <col min="1301" max="1301" width="16.85546875" bestFit="1" customWidth="1"/>
    <col min="1302" max="1302" width="7" bestFit="1" customWidth="1"/>
    <col min="1303" max="1303" width="9" bestFit="1" customWidth="1"/>
    <col min="1304" max="1304" width="9.5703125" bestFit="1" customWidth="1"/>
    <col min="1305" max="1305" width="8.7109375" bestFit="1" customWidth="1"/>
    <col min="1306" max="1306" width="7.85546875" bestFit="1" customWidth="1"/>
    <col min="1307" max="1307" width="8.7109375" bestFit="1" customWidth="1"/>
    <col min="1308" max="1308" width="7" bestFit="1" customWidth="1"/>
    <col min="1537" max="1537" width="10.28515625" bestFit="1" customWidth="1"/>
    <col min="1538" max="1538" width="9.140625" customWidth="1"/>
    <col min="1539" max="1539" width="11.5703125" customWidth="1"/>
    <col min="1540" max="1540" width="13.5703125" customWidth="1"/>
    <col min="1541" max="1541" width="10.28515625" bestFit="1" customWidth="1"/>
    <col min="1542" max="1542" width="9.5703125" bestFit="1" customWidth="1"/>
    <col min="1543" max="1543" width="16.42578125" bestFit="1" customWidth="1"/>
    <col min="1544" max="1544" width="10.28515625" bestFit="1" customWidth="1"/>
    <col min="1545" max="1545" width="6.85546875" bestFit="1" customWidth="1"/>
    <col min="1546" max="1546" width="13.7109375" bestFit="1" customWidth="1"/>
    <col min="1547" max="1547" width="4.42578125" bestFit="1" customWidth="1"/>
    <col min="1548" max="1548" width="9.5703125" bestFit="1" customWidth="1"/>
    <col min="1549" max="1549" width="10.5703125" bestFit="1" customWidth="1"/>
    <col min="1550" max="1550" width="45.7109375" bestFit="1" customWidth="1"/>
    <col min="1551" max="1551" width="16.5703125" bestFit="1" customWidth="1"/>
    <col min="1552" max="1552" width="8.7109375" bestFit="1" customWidth="1"/>
    <col min="1553" max="1556" width="13.85546875" bestFit="1" customWidth="1"/>
    <col min="1557" max="1557" width="16.85546875" bestFit="1" customWidth="1"/>
    <col min="1558" max="1558" width="7" bestFit="1" customWidth="1"/>
    <col min="1559" max="1559" width="9" bestFit="1" customWidth="1"/>
    <col min="1560" max="1560" width="9.5703125" bestFit="1" customWidth="1"/>
    <col min="1561" max="1561" width="8.7109375" bestFit="1" customWidth="1"/>
    <col min="1562" max="1562" width="7.85546875" bestFit="1" customWidth="1"/>
    <col min="1563" max="1563" width="8.7109375" bestFit="1" customWidth="1"/>
    <col min="1564" max="1564" width="7" bestFit="1" customWidth="1"/>
    <col min="1793" max="1793" width="10.28515625" bestFit="1" customWidth="1"/>
    <col min="1794" max="1794" width="9.140625" customWidth="1"/>
    <col min="1795" max="1795" width="11.5703125" customWidth="1"/>
    <col min="1796" max="1796" width="13.5703125" customWidth="1"/>
    <col min="1797" max="1797" width="10.28515625" bestFit="1" customWidth="1"/>
    <col min="1798" max="1798" width="9.5703125" bestFit="1" customWidth="1"/>
    <col min="1799" max="1799" width="16.42578125" bestFit="1" customWidth="1"/>
    <col min="1800" max="1800" width="10.28515625" bestFit="1" customWidth="1"/>
    <col min="1801" max="1801" width="6.85546875" bestFit="1" customWidth="1"/>
    <col min="1802" max="1802" width="13.7109375" bestFit="1" customWidth="1"/>
    <col min="1803" max="1803" width="4.42578125" bestFit="1" customWidth="1"/>
    <col min="1804" max="1804" width="9.5703125" bestFit="1" customWidth="1"/>
    <col min="1805" max="1805" width="10.5703125" bestFit="1" customWidth="1"/>
    <col min="1806" max="1806" width="45.7109375" bestFit="1" customWidth="1"/>
    <col min="1807" max="1807" width="16.5703125" bestFit="1" customWidth="1"/>
    <col min="1808" max="1808" width="8.7109375" bestFit="1" customWidth="1"/>
    <col min="1809" max="1812" width="13.85546875" bestFit="1" customWidth="1"/>
    <col min="1813" max="1813" width="16.85546875" bestFit="1" customWidth="1"/>
    <col min="1814" max="1814" width="7" bestFit="1" customWidth="1"/>
    <col min="1815" max="1815" width="9" bestFit="1" customWidth="1"/>
    <col min="1816" max="1816" width="9.5703125" bestFit="1" customWidth="1"/>
    <col min="1817" max="1817" width="8.7109375" bestFit="1" customWidth="1"/>
    <col min="1818" max="1818" width="7.85546875" bestFit="1" customWidth="1"/>
    <col min="1819" max="1819" width="8.7109375" bestFit="1" customWidth="1"/>
    <col min="1820" max="1820" width="7" bestFit="1" customWidth="1"/>
    <col min="2049" max="2049" width="10.28515625" bestFit="1" customWidth="1"/>
    <col min="2050" max="2050" width="9.140625" customWidth="1"/>
    <col min="2051" max="2051" width="11.5703125" customWidth="1"/>
    <col min="2052" max="2052" width="13.5703125" customWidth="1"/>
    <col min="2053" max="2053" width="10.28515625" bestFit="1" customWidth="1"/>
    <col min="2054" max="2054" width="9.5703125" bestFit="1" customWidth="1"/>
    <col min="2055" max="2055" width="16.42578125" bestFit="1" customWidth="1"/>
    <col min="2056" max="2056" width="10.28515625" bestFit="1" customWidth="1"/>
    <col min="2057" max="2057" width="6.85546875" bestFit="1" customWidth="1"/>
    <col min="2058" max="2058" width="13.7109375" bestFit="1" customWidth="1"/>
    <col min="2059" max="2059" width="4.42578125" bestFit="1" customWidth="1"/>
    <col min="2060" max="2060" width="9.5703125" bestFit="1" customWidth="1"/>
    <col min="2061" max="2061" width="10.5703125" bestFit="1" customWidth="1"/>
    <col min="2062" max="2062" width="45.7109375" bestFit="1" customWidth="1"/>
    <col min="2063" max="2063" width="16.5703125" bestFit="1" customWidth="1"/>
    <col min="2064" max="2064" width="8.7109375" bestFit="1" customWidth="1"/>
    <col min="2065" max="2068" width="13.85546875" bestFit="1" customWidth="1"/>
    <col min="2069" max="2069" width="16.85546875" bestFit="1" customWidth="1"/>
    <col min="2070" max="2070" width="7" bestFit="1" customWidth="1"/>
    <col min="2071" max="2071" width="9" bestFit="1" customWidth="1"/>
    <col min="2072" max="2072" width="9.5703125" bestFit="1" customWidth="1"/>
    <col min="2073" max="2073" width="8.7109375" bestFit="1" customWidth="1"/>
    <col min="2074" max="2074" width="7.85546875" bestFit="1" customWidth="1"/>
    <col min="2075" max="2075" width="8.7109375" bestFit="1" customWidth="1"/>
    <col min="2076" max="2076" width="7" bestFit="1" customWidth="1"/>
    <col min="2305" max="2305" width="10.28515625" bestFit="1" customWidth="1"/>
    <col min="2306" max="2306" width="9.140625" customWidth="1"/>
    <col min="2307" max="2307" width="11.5703125" customWidth="1"/>
    <col min="2308" max="2308" width="13.5703125" customWidth="1"/>
    <col min="2309" max="2309" width="10.28515625" bestFit="1" customWidth="1"/>
    <col min="2310" max="2310" width="9.5703125" bestFit="1" customWidth="1"/>
    <col min="2311" max="2311" width="16.42578125" bestFit="1" customWidth="1"/>
    <col min="2312" max="2312" width="10.28515625" bestFit="1" customWidth="1"/>
    <col min="2313" max="2313" width="6.85546875" bestFit="1" customWidth="1"/>
    <col min="2314" max="2314" width="13.7109375" bestFit="1" customWidth="1"/>
    <col min="2315" max="2315" width="4.42578125" bestFit="1" customWidth="1"/>
    <col min="2316" max="2316" width="9.5703125" bestFit="1" customWidth="1"/>
    <col min="2317" max="2317" width="10.5703125" bestFit="1" customWidth="1"/>
    <col min="2318" max="2318" width="45.7109375" bestFit="1" customWidth="1"/>
    <col min="2319" max="2319" width="16.5703125" bestFit="1" customWidth="1"/>
    <col min="2320" max="2320" width="8.7109375" bestFit="1" customWidth="1"/>
    <col min="2321" max="2324" width="13.85546875" bestFit="1" customWidth="1"/>
    <col min="2325" max="2325" width="16.85546875" bestFit="1" customWidth="1"/>
    <col min="2326" max="2326" width="7" bestFit="1" customWidth="1"/>
    <col min="2327" max="2327" width="9" bestFit="1" customWidth="1"/>
    <col min="2328" max="2328" width="9.5703125" bestFit="1" customWidth="1"/>
    <col min="2329" max="2329" width="8.7109375" bestFit="1" customWidth="1"/>
    <col min="2330" max="2330" width="7.85546875" bestFit="1" customWidth="1"/>
    <col min="2331" max="2331" width="8.7109375" bestFit="1" customWidth="1"/>
    <col min="2332" max="2332" width="7" bestFit="1" customWidth="1"/>
    <col min="2561" max="2561" width="10.28515625" bestFit="1" customWidth="1"/>
    <col min="2562" max="2562" width="9.140625" customWidth="1"/>
    <col min="2563" max="2563" width="11.5703125" customWidth="1"/>
    <col min="2564" max="2564" width="13.5703125" customWidth="1"/>
    <col min="2565" max="2565" width="10.28515625" bestFit="1" customWidth="1"/>
    <col min="2566" max="2566" width="9.5703125" bestFit="1" customWidth="1"/>
    <col min="2567" max="2567" width="16.42578125" bestFit="1" customWidth="1"/>
    <col min="2568" max="2568" width="10.28515625" bestFit="1" customWidth="1"/>
    <col min="2569" max="2569" width="6.85546875" bestFit="1" customWidth="1"/>
    <col min="2570" max="2570" width="13.7109375" bestFit="1" customWidth="1"/>
    <col min="2571" max="2571" width="4.42578125" bestFit="1" customWidth="1"/>
    <col min="2572" max="2572" width="9.5703125" bestFit="1" customWidth="1"/>
    <col min="2573" max="2573" width="10.5703125" bestFit="1" customWidth="1"/>
    <col min="2574" max="2574" width="45.7109375" bestFit="1" customWidth="1"/>
    <col min="2575" max="2575" width="16.5703125" bestFit="1" customWidth="1"/>
    <col min="2576" max="2576" width="8.7109375" bestFit="1" customWidth="1"/>
    <col min="2577" max="2580" width="13.85546875" bestFit="1" customWidth="1"/>
    <col min="2581" max="2581" width="16.85546875" bestFit="1" customWidth="1"/>
    <col min="2582" max="2582" width="7" bestFit="1" customWidth="1"/>
    <col min="2583" max="2583" width="9" bestFit="1" customWidth="1"/>
    <col min="2584" max="2584" width="9.5703125" bestFit="1" customWidth="1"/>
    <col min="2585" max="2585" width="8.7109375" bestFit="1" customWidth="1"/>
    <col min="2586" max="2586" width="7.85546875" bestFit="1" customWidth="1"/>
    <col min="2587" max="2587" width="8.7109375" bestFit="1" customWidth="1"/>
    <col min="2588" max="2588" width="7" bestFit="1" customWidth="1"/>
    <col min="2817" max="2817" width="10.28515625" bestFit="1" customWidth="1"/>
    <col min="2818" max="2818" width="9.140625" customWidth="1"/>
    <col min="2819" max="2819" width="11.5703125" customWidth="1"/>
    <col min="2820" max="2820" width="13.5703125" customWidth="1"/>
    <col min="2821" max="2821" width="10.28515625" bestFit="1" customWidth="1"/>
    <col min="2822" max="2822" width="9.5703125" bestFit="1" customWidth="1"/>
    <col min="2823" max="2823" width="16.42578125" bestFit="1" customWidth="1"/>
    <col min="2824" max="2824" width="10.28515625" bestFit="1" customWidth="1"/>
    <col min="2825" max="2825" width="6.85546875" bestFit="1" customWidth="1"/>
    <col min="2826" max="2826" width="13.7109375" bestFit="1" customWidth="1"/>
    <col min="2827" max="2827" width="4.42578125" bestFit="1" customWidth="1"/>
    <col min="2828" max="2828" width="9.5703125" bestFit="1" customWidth="1"/>
    <col min="2829" max="2829" width="10.5703125" bestFit="1" customWidth="1"/>
    <col min="2830" max="2830" width="45.7109375" bestFit="1" customWidth="1"/>
    <col min="2831" max="2831" width="16.5703125" bestFit="1" customWidth="1"/>
    <col min="2832" max="2832" width="8.7109375" bestFit="1" customWidth="1"/>
    <col min="2833" max="2836" width="13.85546875" bestFit="1" customWidth="1"/>
    <col min="2837" max="2837" width="16.85546875" bestFit="1" customWidth="1"/>
    <col min="2838" max="2838" width="7" bestFit="1" customWidth="1"/>
    <col min="2839" max="2839" width="9" bestFit="1" customWidth="1"/>
    <col min="2840" max="2840" width="9.5703125" bestFit="1" customWidth="1"/>
    <col min="2841" max="2841" width="8.7109375" bestFit="1" customWidth="1"/>
    <col min="2842" max="2842" width="7.85546875" bestFit="1" customWidth="1"/>
    <col min="2843" max="2843" width="8.7109375" bestFit="1" customWidth="1"/>
    <col min="2844" max="2844" width="7" bestFit="1" customWidth="1"/>
    <col min="3073" max="3073" width="10.28515625" bestFit="1" customWidth="1"/>
    <col min="3074" max="3074" width="9.140625" customWidth="1"/>
    <col min="3075" max="3075" width="11.5703125" customWidth="1"/>
    <col min="3076" max="3076" width="13.5703125" customWidth="1"/>
    <col min="3077" max="3077" width="10.28515625" bestFit="1" customWidth="1"/>
    <col min="3078" max="3078" width="9.5703125" bestFit="1" customWidth="1"/>
    <col min="3079" max="3079" width="16.42578125" bestFit="1" customWidth="1"/>
    <col min="3080" max="3080" width="10.28515625" bestFit="1" customWidth="1"/>
    <col min="3081" max="3081" width="6.85546875" bestFit="1" customWidth="1"/>
    <col min="3082" max="3082" width="13.7109375" bestFit="1" customWidth="1"/>
    <col min="3083" max="3083" width="4.42578125" bestFit="1" customWidth="1"/>
    <col min="3084" max="3084" width="9.5703125" bestFit="1" customWidth="1"/>
    <col min="3085" max="3085" width="10.5703125" bestFit="1" customWidth="1"/>
    <col min="3086" max="3086" width="45.7109375" bestFit="1" customWidth="1"/>
    <col min="3087" max="3087" width="16.5703125" bestFit="1" customWidth="1"/>
    <col min="3088" max="3088" width="8.7109375" bestFit="1" customWidth="1"/>
    <col min="3089" max="3092" width="13.85546875" bestFit="1" customWidth="1"/>
    <col min="3093" max="3093" width="16.85546875" bestFit="1" customWidth="1"/>
    <col min="3094" max="3094" width="7" bestFit="1" customWidth="1"/>
    <col min="3095" max="3095" width="9" bestFit="1" customWidth="1"/>
    <col min="3096" max="3096" width="9.5703125" bestFit="1" customWidth="1"/>
    <col min="3097" max="3097" width="8.7109375" bestFit="1" customWidth="1"/>
    <col min="3098" max="3098" width="7.85546875" bestFit="1" customWidth="1"/>
    <col min="3099" max="3099" width="8.7109375" bestFit="1" customWidth="1"/>
    <col min="3100" max="3100" width="7" bestFit="1" customWidth="1"/>
    <col min="3329" max="3329" width="10.28515625" bestFit="1" customWidth="1"/>
    <col min="3330" max="3330" width="9.140625" customWidth="1"/>
    <col min="3331" max="3331" width="11.5703125" customWidth="1"/>
    <col min="3332" max="3332" width="13.5703125" customWidth="1"/>
    <col min="3333" max="3333" width="10.28515625" bestFit="1" customWidth="1"/>
    <col min="3334" max="3334" width="9.5703125" bestFit="1" customWidth="1"/>
    <col min="3335" max="3335" width="16.42578125" bestFit="1" customWidth="1"/>
    <col min="3336" max="3336" width="10.28515625" bestFit="1" customWidth="1"/>
    <col min="3337" max="3337" width="6.85546875" bestFit="1" customWidth="1"/>
    <col min="3338" max="3338" width="13.7109375" bestFit="1" customWidth="1"/>
    <col min="3339" max="3339" width="4.42578125" bestFit="1" customWidth="1"/>
    <col min="3340" max="3340" width="9.5703125" bestFit="1" customWidth="1"/>
    <col min="3341" max="3341" width="10.5703125" bestFit="1" customWidth="1"/>
    <col min="3342" max="3342" width="45.7109375" bestFit="1" customWidth="1"/>
    <col min="3343" max="3343" width="16.5703125" bestFit="1" customWidth="1"/>
    <col min="3344" max="3344" width="8.7109375" bestFit="1" customWidth="1"/>
    <col min="3345" max="3348" width="13.85546875" bestFit="1" customWidth="1"/>
    <col min="3349" max="3349" width="16.85546875" bestFit="1" customWidth="1"/>
    <col min="3350" max="3350" width="7" bestFit="1" customWidth="1"/>
    <col min="3351" max="3351" width="9" bestFit="1" customWidth="1"/>
    <col min="3352" max="3352" width="9.5703125" bestFit="1" customWidth="1"/>
    <col min="3353" max="3353" width="8.7109375" bestFit="1" customWidth="1"/>
    <col min="3354" max="3354" width="7.85546875" bestFit="1" customWidth="1"/>
    <col min="3355" max="3355" width="8.7109375" bestFit="1" customWidth="1"/>
    <col min="3356" max="3356" width="7" bestFit="1" customWidth="1"/>
    <col min="3585" max="3585" width="10.28515625" bestFit="1" customWidth="1"/>
    <col min="3586" max="3586" width="9.140625" customWidth="1"/>
    <col min="3587" max="3587" width="11.5703125" customWidth="1"/>
    <col min="3588" max="3588" width="13.5703125" customWidth="1"/>
    <col min="3589" max="3589" width="10.28515625" bestFit="1" customWidth="1"/>
    <col min="3590" max="3590" width="9.5703125" bestFit="1" customWidth="1"/>
    <col min="3591" max="3591" width="16.42578125" bestFit="1" customWidth="1"/>
    <col min="3592" max="3592" width="10.28515625" bestFit="1" customWidth="1"/>
    <col min="3593" max="3593" width="6.85546875" bestFit="1" customWidth="1"/>
    <col min="3594" max="3594" width="13.7109375" bestFit="1" customWidth="1"/>
    <col min="3595" max="3595" width="4.42578125" bestFit="1" customWidth="1"/>
    <col min="3596" max="3596" width="9.5703125" bestFit="1" customWidth="1"/>
    <col min="3597" max="3597" width="10.5703125" bestFit="1" customWidth="1"/>
    <col min="3598" max="3598" width="45.7109375" bestFit="1" customWidth="1"/>
    <col min="3599" max="3599" width="16.5703125" bestFit="1" customWidth="1"/>
    <col min="3600" max="3600" width="8.7109375" bestFit="1" customWidth="1"/>
    <col min="3601" max="3604" width="13.85546875" bestFit="1" customWidth="1"/>
    <col min="3605" max="3605" width="16.85546875" bestFit="1" customWidth="1"/>
    <col min="3606" max="3606" width="7" bestFit="1" customWidth="1"/>
    <col min="3607" max="3607" width="9" bestFit="1" customWidth="1"/>
    <col min="3608" max="3608" width="9.5703125" bestFit="1" customWidth="1"/>
    <col min="3609" max="3609" width="8.7109375" bestFit="1" customWidth="1"/>
    <col min="3610" max="3610" width="7.85546875" bestFit="1" customWidth="1"/>
    <col min="3611" max="3611" width="8.7109375" bestFit="1" customWidth="1"/>
    <col min="3612" max="3612" width="7" bestFit="1" customWidth="1"/>
    <col min="3841" max="3841" width="10.28515625" bestFit="1" customWidth="1"/>
    <col min="3842" max="3842" width="9.140625" customWidth="1"/>
    <col min="3843" max="3843" width="11.5703125" customWidth="1"/>
    <col min="3844" max="3844" width="13.5703125" customWidth="1"/>
    <col min="3845" max="3845" width="10.28515625" bestFit="1" customWidth="1"/>
    <col min="3846" max="3846" width="9.5703125" bestFit="1" customWidth="1"/>
    <col min="3847" max="3847" width="16.42578125" bestFit="1" customWidth="1"/>
    <col min="3848" max="3848" width="10.28515625" bestFit="1" customWidth="1"/>
    <col min="3849" max="3849" width="6.85546875" bestFit="1" customWidth="1"/>
    <col min="3850" max="3850" width="13.7109375" bestFit="1" customWidth="1"/>
    <col min="3851" max="3851" width="4.42578125" bestFit="1" customWidth="1"/>
    <col min="3852" max="3852" width="9.5703125" bestFit="1" customWidth="1"/>
    <col min="3853" max="3853" width="10.5703125" bestFit="1" customWidth="1"/>
    <col min="3854" max="3854" width="45.7109375" bestFit="1" customWidth="1"/>
    <col min="3855" max="3855" width="16.5703125" bestFit="1" customWidth="1"/>
    <col min="3856" max="3856" width="8.7109375" bestFit="1" customWidth="1"/>
    <col min="3857" max="3860" width="13.85546875" bestFit="1" customWidth="1"/>
    <col min="3861" max="3861" width="16.85546875" bestFit="1" customWidth="1"/>
    <col min="3862" max="3862" width="7" bestFit="1" customWidth="1"/>
    <col min="3863" max="3863" width="9" bestFit="1" customWidth="1"/>
    <col min="3864" max="3864" width="9.5703125" bestFit="1" customWidth="1"/>
    <col min="3865" max="3865" width="8.7109375" bestFit="1" customWidth="1"/>
    <col min="3866" max="3866" width="7.85546875" bestFit="1" customWidth="1"/>
    <col min="3867" max="3867" width="8.7109375" bestFit="1" customWidth="1"/>
    <col min="3868" max="3868" width="7" bestFit="1" customWidth="1"/>
    <col min="4097" max="4097" width="10.28515625" bestFit="1" customWidth="1"/>
    <col min="4098" max="4098" width="9.140625" customWidth="1"/>
    <col min="4099" max="4099" width="11.5703125" customWidth="1"/>
    <col min="4100" max="4100" width="13.5703125" customWidth="1"/>
    <col min="4101" max="4101" width="10.28515625" bestFit="1" customWidth="1"/>
    <col min="4102" max="4102" width="9.5703125" bestFit="1" customWidth="1"/>
    <col min="4103" max="4103" width="16.42578125" bestFit="1" customWidth="1"/>
    <col min="4104" max="4104" width="10.28515625" bestFit="1" customWidth="1"/>
    <col min="4105" max="4105" width="6.85546875" bestFit="1" customWidth="1"/>
    <col min="4106" max="4106" width="13.7109375" bestFit="1" customWidth="1"/>
    <col min="4107" max="4107" width="4.42578125" bestFit="1" customWidth="1"/>
    <col min="4108" max="4108" width="9.5703125" bestFit="1" customWidth="1"/>
    <col min="4109" max="4109" width="10.5703125" bestFit="1" customWidth="1"/>
    <col min="4110" max="4110" width="45.7109375" bestFit="1" customWidth="1"/>
    <col min="4111" max="4111" width="16.5703125" bestFit="1" customWidth="1"/>
    <col min="4112" max="4112" width="8.7109375" bestFit="1" customWidth="1"/>
    <col min="4113" max="4116" width="13.85546875" bestFit="1" customWidth="1"/>
    <col min="4117" max="4117" width="16.85546875" bestFit="1" customWidth="1"/>
    <col min="4118" max="4118" width="7" bestFit="1" customWidth="1"/>
    <col min="4119" max="4119" width="9" bestFit="1" customWidth="1"/>
    <col min="4120" max="4120" width="9.5703125" bestFit="1" customWidth="1"/>
    <col min="4121" max="4121" width="8.7109375" bestFit="1" customWidth="1"/>
    <col min="4122" max="4122" width="7.85546875" bestFit="1" customWidth="1"/>
    <col min="4123" max="4123" width="8.7109375" bestFit="1" customWidth="1"/>
    <col min="4124" max="4124" width="7" bestFit="1" customWidth="1"/>
    <col min="4353" max="4353" width="10.28515625" bestFit="1" customWidth="1"/>
    <col min="4354" max="4354" width="9.140625" customWidth="1"/>
    <col min="4355" max="4355" width="11.5703125" customWidth="1"/>
    <col min="4356" max="4356" width="13.5703125" customWidth="1"/>
    <col min="4357" max="4357" width="10.28515625" bestFit="1" customWidth="1"/>
    <col min="4358" max="4358" width="9.5703125" bestFit="1" customWidth="1"/>
    <col min="4359" max="4359" width="16.42578125" bestFit="1" customWidth="1"/>
    <col min="4360" max="4360" width="10.28515625" bestFit="1" customWidth="1"/>
    <col min="4361" max="4361" width="6.85546875" bestFit="1" customWidth="1"/>
    <col min="4362" max="4362" width="13.7109375" bestFit="1" customWidth="1"/>
    <col min="4363" max="4363" width="4.42578125" bestFit="1" customWidth="1"/>
    <col min="4364" max="4364" width="9.5703125" bestFit="1" customWidth="1"/>
    <col min="4365" max="4365" width="10.5703125" bestFit="1" customWidth="1"/>
    <col min="4366" max="4366" width="45.7109375" bestFit="1" customWidth="1"/>
    <col min="4367" max="4367" width="16.5703125" bestFit="1" customWidth="1"/>
    <col min="4368" max="4368" width="8.7109375" bestFit="1" customWidth="1"/>
    <col min="4369" max="4372" width="13.85546875" bestFit="1" customWidth="1"/>
    <col min="4373" max="4373" width="16.85546875" bestFit="1" customWidth="1"/>
    <col min="4374" max="4374" width="7" bestFit="1" customWidth="1"/>
    <col min="4375" max="4375" width="9" bestFit="1" customWidth="1"/>
    <col min="4376" max="4376" width="9.5703125" bestFit="1" customWidth="1"/>
    <col min="4377" max="4377" width="8.7109375" bestFit="1" customWidth="1"/>
    <col min="4378" max="4378" width="7.85546875" bestFit="1" customWidth="1"/>
    <col min="4379" max="4379" width="8.7109375" bestFit="1" customWidth="1"/>
    <col min="4380" max="4380" width="7" bestFit="1" customWidth="1"/>
    <col min="4609" max="4609" width="10.28515625" bestFit="1" customWidth="1"/>
    <col min="4610" max="4610" width="9.140625" customWidth="1"/>
    <col min="4611" max="4611" width="11.5703125" customWidth="1"/>
    <col min="4612" max="4612" width="13.5703125" customWidth="1"/>
    <col min="4613" max="4613" width="10.28515625" bestFit="1" customWidth="1"/>
    <col min="4614" max="4614" width="9.5703125" bestFit="1" customWidth="1"/>
    <col min="4615" max="4615" width="16.42578125" bestFit="1" customWidth="1"/>
    <col min="4616" max="4616" width="10.28515625" bestFit="1" customWidth="1"/>
    <col min="4617" max="4617" width="6.85546875" bestFit="1" customWidth="1"/>
    <col min="4618" max="4618" width="13.7109375" bestFit="1" customWidth="1"/>
    <col min="4619" max="4619" width="4.42578125" bestFit="1" customWidth="1"/>
    <col min="4620" max="4620" width="9.5703125" bestFit="1" customWidth="1"/>
    <col min="4621" max="4621" width="10.5703125" bestFit="1" customWidth="1"/>
    <col min="4622" max="4622" width="45.7109375" bestFit="1" customWidth="1"/>
    <col min="4623" max="4623" width="16.5703125" bestFit="1" customWidth="1"/>
    <col min="4624" max="4624" width="8.7109375" bestFit="1" customWidth="1"/>
    <col min="4625" max="4628" width="13.85546875" bestFit="1" customWidth="1"/>
    <col min="4629" max="4629" width="16.85546875" bestFit="1" customWidth="1"/>
    <col min="4630" max="4630" width="7" bestFit="1" customWidth="1"/>
    <col min="4631" max="4631" width="9" bestFit="1" customWidth="1"/>
    <col min="4632" max="4632" width="9.5703125" bestFit="1" customWidth="1"/>
    <col min="4633" max="4633" width="8.7109375" bestFit="1" customWidth="1"/>
    <col min="4634" max="4634" width="7.85546875" bestFit="1" customWidth="1"/>
    <col min="4635" max="4635" width="8.7109375" bestFit="1" customWidth="1"/>
    <col min="4636" max="4636" width="7" bestFit="1" customWidth="1"/>
    <col min="4865" max="4865" width="10.28515625" bestFit="1" customWidth="1"/>
    <col min="4866" max="4866" width="9.140625" customWidth="1"/>
    <col min="4867" max="4867" width="11.5703125" customWidth="1"/>
    <col min="4868" max="4868" width="13.5703125" customWidth="1"/>
    <col min="4869" max="4869" width="10.28515625" bestFit="1" customWidth="1"/>
    <col min="4870" max="4870" width="9.5703125" bestFit="1" customWidth="1"/>
    <col min="4871" max="4871" width="16.42578125" bestFit="1" customWidth="1"/>
    <col min="4872" max="4872" width="10.28515625" bestFit="1" customWidth="1"/>
    <col min="4873" max="4873" width="6.85546875" bestFit="1" customWidth="1"/>
    <col min="4874" max="4874" width="13.7109375" bestFit="1" customWidth="1"/>
    <col min="4875" max="4875" width="4.42578125" bestFit="1" customWidth="1"/>
    <col min="4876" max="4876" width="9.5703125" bestFit="1" customWidth="1"/>
    <col min="4877" max="4877" width="10.5703125" bestFit="1" customWidth="1"/>
    <col min="4878" max="4878" width="45.7109375" bestFit="1" customWidth="1"/>
    <col min="4879" max="4879" width="16.5703125" bestFit="1" customWidth="1"/>
    <col min="4880" max="4880" width="8.7109375" bestFit="1" customWidth="1"/>
    <col min="4881" max="4884" width="13.85546875" bestFit="1" customWidth="1"/>
    <col min="4885" max="4885" width="16.85546875" bestFit="1" customWidth="1"/>
    <col min="4886" max="4886" width="7" bestFit="1" customWidth="1"/>
    <col min="4887" max="4887" width="9" bestFit="1" customWidth="1"/>
    <col min="4888" max="4888" width="9.5703125" bestFit="1" customWidth="1"/>
    <col min="4889" max="4889" width="8.7109375" bestFit="1" customWidth="1"/>
    <col min="4890" max="4890" width="7.85546875" bestFit="1" customWidth="1"/>
    <col min="4891" max="4891" width="8.7109375" bestFit="1" customWidth="1"/>
    <col min="4892" max="4892" width="7" bestFit="1" customWidth="1"/>
    <col min="5121" max="5121" width="10.28515625" bestFit="1" customWidth="1"/>
    <col min="5122" max="5122" width="9.140625" customWidth="1"/>
    <col min="5123" max="5123" width="11.5703125" customWidth="1"/>
    <col min="5124" max="5124" width="13.5703125" customWidth="1"/>
    <col min="5125" max="5125" width="10.28515625" bestFit="1" customWidth="1"/>
    <col min="5126" max="5126" width="9.5703125" bestFit="1" customWidth="1"/>
    <col min="5127" max="5127" width="16.42578125" bestFit="1" customWidth="1"/>
    <col min="5128" max="5128" width="10.28515625" bestFit="1" customWidth="1"/>
    <col min="5129" max="5129" width="6.85546875" bestFit="1" customWidth="1"/>
    <col min="5130" max="5130" width="13.7109375" bestFit="1" customWidth="1"/>
    <col min="5131" max="5131" width="4.42578125" bestFit="1" customWidth="1"/>
    <col min="5132" max="5132" width="9.5703125" bestFit="1" customWidth="1"/>
    <col min="5133" max="5133" width="10.5703125" bestFit="1" customWidth="1"/>
    <col min="5134" max="5134" width="45.7109375" bestFit="1" customWidth="1"/>
    <col min="5135" max="5135" width="16.5703125" bestFit="1" customWidth="1"/>
    <col min="5136" max="5136" width="8.7109375" bestFit="1" customWidth="1"/>
    <col min="5137" max="5140" width="13.85546875" bestFit="1" customWidth="1"/>
    <col min="5141" max="5141" width="16.85546875" bestFit="1" customWidth="1"/>
    <col min="5142" max="5142" width="7" bestFit="1" customWidth="1"/>
    <col min="5143" max="5143" width="9" bestFit="1" customWidth="1"/>
    <col min="5144" max="5144" width="9.5703125" bestFit="1" customWidth="1"/>
    <col min="5145" max="5145" width="8.7109375" bestFit="1" customWidth="1"/>
    <col min="5146" max="5146" width="7.85546875" bestFit="1" customWidth="1"/>
    <col min="5147" max="5147" width="8.7109375" bestFit="1" customWidth="1"/>
    <col min="5148" max="5148" width="7" bestFit="1" customWidth="1"/>
    <col min="5377" max="5377" width="10.28515625" bestFit="1" customWidth="1"/>
    <col min="5378" max="5378" width="9.140625" customWidth="1"/>
    <col min="5379" max="5379" width="11.5703125" customWidth="1"/>
    <col min="5380" max="5380" width="13.5703125" customWidth="1"/>
    <col min="5381" max="5381" width="10.28515625" bestFit="1" customWidth="1"/>
    <col min="5382" max="5382" width="9.5703125" bestFit="1" customWidth="1"/>
    <col min="5383" max="5383" width="16.42578125" bestFit="1" customWidth="1"/>
    <col min="5384" max="5384" width="10.28515625" bestFit="1" customWidth="1"/>
    <col min="5385" max="5385" width="6.85546875" bestFit="1" customWidth="1"/>
    <col min="5386" max="5386" width="13.7109375" bestFit="1" customWidth="1"/>
    <col min="5387" max="5387" width="4.42578125" bestFit="1" customWidth="1"/>
    <col min="5388" max="5388" width="9.5703125" bestFit="1" customWidth="1"/>
    <col min="5389" max="5389" width="10.5703125" bestFit="1" customWidth="1"/>
    <col min="5390" max="5390" width="45.7109375" bestFit="1" customWidth="1"/>
    <col min="5391" max="5391" width="16.5703125" bestFit="1" customWidth="1"/>
    <col min="5392" max="5392" width="8.7109375" bestFit="1" customWidth="1"/>
    <col min="5393" max="5396" width="13.85546875" bestFit="1" customWidth="1"/>
    <col min="5397" max="5397" width="16.85546875" bestFit="1" customWidth="1"/>
    <col min="5398" max="5398" width="7" bestFit="1" customWidth="1"/>
    <col min="5399" max="5399" width="9" bestFit="1" customWidth="1"/>
    <col min="5400" max="5400" width="9.5703125" bestFit="1" customWidth="1"/>
    <col min="5401" max="5401" width="8.7109375" bestFit="1" customWidth="1"/>
    <col min="5402" max="5402" width="7.85546875" bestFit="1" customWidth="1"/>
    <col min="5403" max="5403" width="8.7109375" bestFit="1" customWidth="1"/>
    <col min="5404" max="5404" width="7" bestFit="1" customWidth="1"/>
    <col min="5633" max="5633" width="10.28515625" bestFit="1" customWidth="1"/>
    <col min="5634" max="5634" width="9.140625" customWidth="1"/>
    <col min="5635" max="5635" width="11.5703125" customWidth="1"/>
    <col min="5636" max="5636" width="13.5703125" customWidth="1"/>
    <col min="5637" max="5637" width="10.28515625" bestFit="1" customWidth="1"/>
    <col min="5638" max="5638" width="9.5703125" bestFit="1" customWidth="1"/>
    <col min="5639" max="5639" width="16.42578125" bestFit="1" customWidth="1"/>
    <col min="5640" max="5640" width="10.28515625" bestFit="1" customWidth="1"/>
    <col min="5641" max="5641" width="6.85546875" bestFit="1" customWidth="1"/>
    <col min="5642" max="5642" width="13.7109375" bestFit="1" customWidth="1"/>
    <col min="5643" max="5643" width="4.42578125" bestFit="1" customWidth="1"/>
    <col min="5644" max="5644" width="9.5703125" bestFit="1" customWidth="1"/>
    <col min="5645" max="5645" width="10.5703125" bestFit="1" customWidth="1"/>
    <col min="5646" max="5646" width="45.7109375" bestFit="1" customWidth="1"/>
    <col min="5647" max="5647" width="16.5703125" bestFit="1" customWidth="1"/>
    <col min="5648" max="5648" width="8.7109375" bestFit="1" customWidth="1"/>
    <col min="5649" max="5652" width="13.85546875" bestFit="1" customWidth="1"/>
    <col min="5653" max="5653" width="16.85546875" bestFit="1" customWidth="1"/>
    <col min="5654" max="5654" width="7" bestFit="1" customWidth="1"/>
    <col min="5655" max="5655" width="9" bestFit="1" customWidth="1"/>
    <col min="5656" max="5656" width="9.5703125" bestFit="1" customWidth="1"/>
    <col min="5657" max="5657" width="8.7109375" bestFit="1" customWidth="1"/>
    <col min="5658" max="5658" width="7.85546875" bestFit="1" customWidth="1"/>
    <col min="5659" max="5659" width="8.7109375" bestFit="1" customWidth="1"/>
    <col min="5660" max="5660" width="7" bestFit="1" customWidth="1"/>
    <col min="5889" max="5889" width="10.28515625" bestFit="1" customWidth="1"/>
    <col min="5890" max="5890" width="9.140625" customWidth="1"/>
    <col min="5891" max="5891" width="11.5703125" customWidth="1"/>
    <col min="5892" max="5892" width="13.5703125" customWidth="1"/>
    <col min="5893" max="5893" width="10.28515625" bestFit="1" customWidth="1"/>
    <col min="5894" max="5894" width="9.5703125" bestFit="1" customWidth="1"/>
    <col min="5895" max="5895" width="16.42578125" bestFit="1" customWidth="1"/>
    <col min="5896" max="5896" width="10.28515625" bestFit="1" customWidth="1"/>
    <col min="5897" max="5897" width="6.85546875" bestFit="1" customWidth="1"/>
    <col min="5898" max="5898" width="13.7109375" bestFit="1" customWidth="1"/>
    <col min="5899" max="5899" width="4.42578125" bestFit="1" customWidth="1"/>
    <col min="5900" max="5900" width="9.5703125" bestFit="1" customWidth="1"/>
    <col min="5901" max="5901" width="10.5703125" bestFit="1" customWidth="1"/>
    <col min="5902" max="5902" width="45.7109375" bestFit="1" customWidth="1"/>
    <col min="5903" max="5903" width="16.5703125" bestFit="1" customWidth="1"/>
    <col min="5904" max="5904" width="8.7109375" bestFit="1" customWidth="1"/>
    <col min="5905" max="5908" width="13.85546875" bestFit="1" customWidth="1"/>
    <col min="5909" max="5909" width="16.85546875" bestFit="1" customWidth="1"/>
    <col min="5910" max="5910" width="7" bestFit="1" customWidth="1"/>
    <col min="5911" max="5911" width="9" bestFit="1" customWidth="1"/>
    <col min="5912" max="5912" width="9.5703125" bestFit="1" customWidth="1"/>
    <col min="5913" max="5913" width="8.7109375" bestFit="1" customWidth="1"/>
    <col min="5914" max="5914" width="7.85546875" bestFit="1" customWidth="1"/>
    <col min="5915" max="5915" width="8.7109375" bestFit="1" customWidth="1"/>
    <col min="5916" max="5916" width="7" bestFit="1" customWidth="1"/>
    <col min="6145" max="6145" width="10.28515625" bestFit="1" customWidth="1"/>
    <col min="6146" max="6146" width="9.140625" customWidth="1"/>
    <col min="6147" max="6147" width="11.5703125" customWidth="1"/>
    <col min="6148" max="6148" width="13.5703125" customWidth="1"/>
    <col min="6149" max="6149" width="10.28515625" bestFit="1" customWidth="1"/>
    <col min="6150" max="6150" width="9.5703125" bestFit="1" customWidth="1"/>
    <col min="6151" max="6151" width="16.42578125" bestFit="1" customWidth="1"/>
    <col min="6152" max="6152" width="10.28515625" bestFit="1" customWidth="1"/>
    <col min="6153" max="6153" width="6.85546875" bestFit="1" customWidth="1"/>
    <col min="6154" max="6154" width="13.7109375" bestFit="1" customWidth="1"/>
    <col min="6155" max="6155" width="4.42578125" bestFit="1" customWidth="1"/>
    <col min="6156" max="6156" width="9.5703125" bestFit="1" customWidth="1"/>
    <col min="6157" max="6157" width="10.5703125" bestFit="1" customWidth="1"/>
    <col min="6158" max="6158" width="45.7109375" bestFit="1" customWidth="1"/>
    <col min="6159" max="6159" width="16.5703125" bestFit="1" customWidth="1"/>
    <col min="6160" max="6160" width="8.7109375" bestFit="1" customWidth="1"/>
    <col min="6161" max="6164" width="13.85546875" bestFit="1" customWidth="1"/>
    <col min="6165" max="6165" width="16.85546875" bestFit="1" customWidth="1"/>
    <col min="6166" max="6166" width="7" bestFit="1" customWidth="1"/>
    <col min="6167" max="6167" width="9" bestFit="1" customWidth="1"/>
    <col min="6168" max="6168" width="9.5703125" bestFit="1" customWidth="1"/>
    <col min="6169" max="6169" width="8.7109375" bestFit="1" customWidth="1"/>
    <col min="6170" max="6170" width="7.85546875" bestFit="1" customWidth="1"/>
    <col min="6171" max="6171" width="8.7109375" bestFit="1" customWidth="1"/>
    <col min="6172" max="6172" width="7" bestFit="1" customWidth="1"/>
    <col min="6401" max="6401" width="10.28515625" bestFit="1" customWidth="1"/>
    <col min="6402" max="6402" width="9.140625" customWidth="1"/>
    <col min="6403" max="6403" width="11.5703125" customWidth="1"/>
    <col min="6404" max="6404" width="13.5703125" customWidth="1"/>
    <col min="6405" max="6405" width="10.28515625" bestFit="1" customWidth="1"/>
    <col min="6406" max="6406" width="9.5703125" bestFit="1" customWidth="1"/>
    <col min="6407" max="6407" width="16.42578125" bestFit="1" customWidth="1"/>
    <col min="6408" max="6408" width="10.28515625" bestFit="1" customWidth="1"/>
    <col min="6409" max="6409" width="6.85546875" bestFit="1" customWidth="1"/>
    <col min="6410" max="6410" width="13.7109375" bestFit="1" customWidth="1"/>
    <col min="6411" max="6411" width="4.42578125" bestFit="1" customWidth="1"/>
    <col min="6412" max="6412" width="9.5703125" bestFit="1" customWidth="1"/>
    <col min="6413" max="6413" width="10.5703125" bestFit="1" customWidth="1"/>
    <col min="6414" max="6414" width="45.7109375" bestFit="1" customWidth="1"/>
    <col min="6415" max="6415" width="16.5703125" bestFit="1" customWidth="1"/>
    <col min="6416" max="6416" width="8.7109375" bestFit="1" customWidth="1"/>
    <col min="6417" max="6420" width="13.85546875" bestFit="1" customWidth="1"/>
    <col min="6421" max="6421" width="16.85546875" bestFit="1" customWidth="1"/>
    <col min="6422" max="6422" width="7" bestFit="1" customWidth="1"/>
    <col min="6423" max="6423" width="9" bestFit="1" customWidth="1"/>
    <col min="6424" max="6424" width="9.5703125" bestFit="1" customWidth="1"/>
    <col min="6425" max="6425" width="8.7109375" bestFit="1" customWidth="1"/>
    <col min="6426" max="6426" width="7.85546875" bestFit="1" customWidth="1"/>
    <col min="6427" max="6427" width="8.7109375" bestFit="1" customWidth="1"/>
    <col min="6428" max="6428" width="7" bestFit="1" customWidth="1"/>
    <col min="6657" max="6657" width="10.28515625" bestFit="1" customWidth="1"/>
    <col min="6658" max="6658" width="9.140625" customWidth="1"/>
    <col min="6659" max="6659" width="11.5703125" customWidth="1"/>
    <col min="6660" max="6660" width="13.5703125" customWidth="1"/>
    <col min="6661" max="6661" width="10.28515625" bestFit="1" customWidth="1"/>
    <col min="6662" max="6662" width="9.5703125" bestFit="1" customWidth="1"/>
    <col min="6663" max="6663" width="16.42578125" bestFit="1" customWidth="1"/>
    <col min="6664" max="6664" width="10.28515625" bestFit="1" customWidth="1"/>
    <col min="6665" max="6665" width="6.85546875" bestFit="1" customWidth="1"/>
    <col min="6666" max="6666" width="13.7109375" bestFit="1" customWidth="1"/>
    <col min="6667" max="6667" width="4.42578125" bestFit="1" customWidth="1"/>
    <col min="6668" max="6668" width="9.5703125" bestFit="1" customWidth="1"/>
    <col min="6669" max="6669" width="10.5703125" bestFit="1" customWidth="1"/>
    <col min="6670" max="6670" width="45.7109375" bestFit="1" customWidth="1"/>
    <col min="6671" max="6671" width="16.5703125" bestFit="1" customWidth="1"/>
    <col min="6672" max="6672" width="8.7109375" bestFit="1" customWidth="1"/>
    <col min="6673" max="6676" width="13.85546875" bestFit="1" customWidth="1"/>
    <col min="6677" max="6677" width="16.85546875" bestFit="1" customWidth="1"/>
    <col min="6678" max="6678" width="7" bestFit="1" customWidth="1"/>
    <col min="6679" max="6679" width="9" bestFit="1" customWidth="1"/>
    <col min="6680" max="6680" width="9.5703125" bestFit="1" customWidth="1"/>
    <col min="6681" max="6681" width="8.7109375" bestFit="1" customWidth="1"/>
    <col min="6682" max="6682" width="7.85546875" bestFit="1" customWidth="1"/>
    <col min="6683" max="6683" width="8.7109375" bestFit="1" customWidth="1"/>
    <col min="6684" max="6684" width="7" bestFit="1" customWidth="1"/>
    <col min="6913" max="6913" width="10.28515625" bestFit="1" customWidth="1"/>
    <col min="6914" max="6914" width="9.140625" customWidth="1"/>
    <col min="6915" max="6915" width="11.5703125" customWidth="1"/>
    <col min="6916" max="6916" width="13.5703125" customWidth="1"/>
    <col min="6917" max="6917" width="10.28515625" bestFit="1" customWidth="1"/>
    <col min="6918" max="6918" width="9.5703125" bestFit="1" customWidth="1"/>
    <col min="6919" max="6919" width="16.42578125" bestFit="1" customWidth="1"/>
    <col min="6920" max="6920" width="10.28515625" bestFit="1" customWidth="1"/>
    <col min="6921" max="6921" width="6.85546875" bestFit="1" customWidth="1"/>
    <col min="6922" max="6922" width="13.7109375" bestFit="1" customWidth="1"/>
    <col min="6923" max="6923" width="4.42578125" bestFit="1" customWidth="1"/>
    <col min="6924" max="6924" width="9.5703125" bestFit="1" customWidth="1"/>
    <col min="6925" max="6925" width="10.5703125" bestFit="1" customWidth="1"/>
    <col min="6926" max="6926" width="45.7109375" bestFit="1" customWidth="1"/>
    <col min="6927" max="6927" width="16.5703125" bestFit="1" customWidth="1"/>
    <col min="6928" max="6928" width="8.7109375" bestFit="1" customWidth="1"/>
    <col min="6929" max="6932" width="13.85546875" bestFit="1" customWidth="1"/>
    <col min="6933" max="6933" width="16.85546875" bestFit="1" customWidth="1"/>
    <col min="6934" max="6934" width="7" bestFit="1" customWidth="1"/>
    <col min="6935" max="6935" width="9" bestFit="1" customWidth="1"/>
    <col min="6936" max="6936" width="9.5703125" bestFit="1" customWidth="1"/>
    <col min="6937" max="6937" width="8.7109375" bestFit="1" customWidth="1"/>
    <col min="6938" max="6938" width="7.85546875" bestFit="1" customWidth="1"/>
    <col min="6939" max="6939" width="8.7109375" bestFit="1" customWidth="1"/>
    <col min="6940" max="6940" width="7" bestFit="1" customWidth="1"/>
    <col min="7169" max="7169" width="10.28515625" bestFit="1" customWidth="1"/>
    <col min="7170" max="7170" width="9.140625" customWidth="1"/>
    <col min="7171" max="7171" width="11.5703125" customWidth="1"/>
    <col min="7172" max="7172" width="13.5703125" customWidth="1"/>
    <col min="7173" max="7173" width="10.28515625" bestFit="1" customWidth="1"/>
    <col min="7174" max="7174" width="9.5703125" bestFit="1" customWidth="1"/>
    <col min="7175" max="7175" width="16.42578125" bestFit="1" customWidth="1"/>
    <col min="7176" max="7176" width="10.28515625" bestFit="1" customWidth="1"/>
    <col min="7177" max="7177" width="6.85546875" bestFit="1" customWidth="1"/>
    <col min="7178" max="7178" width="13.7109375" bestFit="1" customWidth="1"/>
    <col min="7179" max="7179" width="4.42578125" bestFit="1" customWidth="1"/>
    <col min="7180" max="7180" width="9.5703125" bestFit="1" customWidth="1"/>
    <col min="7181" max="7181" width="10.5703125" bestFit="1" customWidth="1"/>
    <col min="7182" max="7182" width="45.7109375" bestFit="1" customWidth="1"/>
    <col min="7183" max="7183" width="16.5703125" bestFit="1" customWidth="1"/>
    <col min="7184" max="7184" width="8.7109375" bestFit="1" customWidth="1"/>
    <col min="7185" max="7188" width="13.85546875" bestFit="1" customWidth="1"/>
    <col min="7189" max="7189" width="16.85546875" bestFit="1" customWidth="1"/>
    <col min="7190" max="7190" width="7" bestFit="1" customWidth="1"/>
    <col min="7191" max="7191" width="9" bestFit="1" customWidth="1"/>
    <col min="7192" max="7192" width="9.5703125" bestFit="1" customWidth="1"/>
    <col min="7193" max="7193" width="8.7109375" bestFit="1" customWidth="1"/>
    <col min="7194" max="7194" width="7.85546875" bestFit="1" customWidth="1"/>
    <col min="7195" max="7195" width="8.7109375" bestFit="1" customWidth="1"/>
    <col min="7196" max="7196" width="7" bestFit="1" customWidth="1"/>
    <col min="7425" max="7425" width="10.28515625" bestFit="1" customWidth="1"/>
    <col min="7426" max="7426" width="9.140625" customWidth="1"/>
    <col min="7427" max="7427" width="11.5703125" customWidth="1"/>
    <col min="7428" max="7428" width="13.5703125" customWidth="1"/>
    <col min="7429" max="7429" width="10.28515625" bestFit="1" customWidth="1"/>
    <col min="7430" max="7430" width="9.5703125" bestFit="1" customWidth="1"/>
    <col min="7431" max="7431" width="16.42578125" bestFit="1" customWidth="1"/>
    <col min="7432" max="7432" width="10.28515625" bestFit="1" customWidth="1"/>
    <col min="7433" max="7433" width="6.85546875" bestFit="1" customWidth="1"/>
    <col min="7434" max="7434" width="13.7109375" bestFit="1" customWidth="1"/>
    <col min="7435" max="7435" width="4.42578125" bestFit="1" customWidth="1"/>
    <col min="7436" max="7436" width="9.5703125" bestFit="1" customWidth="1"/>
    <col min="7437" max="7437" width="10.5703125" bestFit="1" customWidth="1"/>
    <col min="7438" max="7438" width="45.7109375" bestFit="1" customWidth="1"/>
    <col min="7439" max="7439" width="16.5703125" bestFit="1" customWidth="1"/>
    <col min="7440" max="7440" width="8.7109375" bestFit="1" customWidth="1"/>
    <col min="7441" max="7444" width="13.85546875" bestFit="1" customWidth="1"/>
    <col min="7445" max="7445" width="16.85546875" bestFit="1" customWidth="1"/>
    <col min="7446" max="7446" width="7" bestFit="1" customWidth="1"/>
    <col min="7447" max="7447" width="9" bestFit="1" customWidth="1"/>
    <col min="7448" max="7448" width="9.5703125" bestFit="1" customWidth="1"/>
    <col min="7449" max="7449" width="8.7109375" bestFit="1" customWidth="1"/>
    <col min="7450" max="7450" width="7.85546875" bestFit="1" customWidth="1"/>
    <col min="7451" max="7451" width="8.7109375" bestFit="1" customWidth="1"/>
    <col min="7452" max="7452" width="7" bestFit="1" customWidth="1"/>
    <col min="7681" max="7681" width="10.28515625" bestFit="1" customWidth="1"/>
    <col min="7682" max="7682" width="9.140625" customWidth="1"/>
    <col min="7683" max="7683" width="11.5703125" customWidth="1"/>
    <col min="7684" max="7684" width="13.5703125" customWidth="1"/>
    <col min="7685" max="7685" width="10.28515625" bestFit="1" customWidth="1"/>
    <col min="7686" max="7686" width="9.5703125" bestFit="1" customWidth="1"/>
    <col min="7687" max="7687" width="16.42578125" bestFit="1" customWidth="1"/>
    <col min="7688" max="7688" width="10.28515625" bestFit="1" customWidth="1"/>
    <col min="7689" max="7689" width="6.85546875" bestFit="1" customWidth="1"/>
    <col min="7690" max="7690" width="13.7109375" bestFit="1" customWidth="1"/>
    <col min="7691" max="7691" width="4.42578125" bestFit="1" customWidth="1"/>
    <col min="7692" max="7692" width="9.5703125" bestFit="1" customWidth="1"/>
    <col min="7693" max="7693" width="10.5703125" bestFit="1" customWidth="1"/>
    <col min="7694" max="7694" width="45.7109375" bestFit="1" customWidth="1"/>
    <col min="7695" max="7695" width="16.5703125" bestFit="1" customWidth="1"/>
    <col min="7696" max="7696" width="8.7109375" bestFit="1" customWidth="1"/>
    <col min="7697" max="7700" width="13.85546875" bestFit="1" customWidth="1"/>
    <col min="7701" max="7701" width="16.85546875" bestFit="1" customWidth="1"/>
    <col min="7702" max="7702" width="7" bestFit="1" customWidth="1"/>
    <col min="7703" max="7703" width="9" bestFit="1" customWidth="1"/>
    <col min="7704" max="7704" width="9.5703125" bestFit="1" customWidth="1"/>
    <col min="7705" max="7705" width="8.7109375" bestFit="1" customWidth="1"/>
    <col min="7706" max="7706" width="7.85546875" bestFit="1" customWidth="1"/>
    <col min="7707" max="7707" width="8.7109375" bestFit="1" customWidth="1"/>
    <col min="7708" max="7708" width="7" bestFit="1" customWidth="1"/>
    <col min="7937" max="7937" width="10.28515625" bestFit="1" customWidth="1"/>
    <col min="7938" max="7938" width="9.140625" customWidth="1"/>
    <col min="7939" max="7939" width="11.5703125" customWidth="1"/>
    <col min="7940" max="7940" width="13.5703125" customWidth="1"/>
    <col min="7941" max="7941" width="10.28515625" bestFit="1" customWidth="1"/>
    <col min="7942" max="7942" width="9.5703125" bestFit="1" customWidth="1"/>
    <col min="7943" max="7943" width="16.42578125" bestFit="1" customWidth="1"/>
    <col min="7944" max="7944" width="10.28515625" bestFit="1" customWidth="1"/>
    <col min="7945" max="7945" width="6.85546875" bestFit="1" customWidth="1"/>
    <col min="7946" max="7946" width="13.7109375" bestFit="1" customWidth="1"/>
    <col min="7947" max="7947" width="4.42578125" bestFit="1" customWidth="1"/>
    <col min="7948" max="7948" width="9.5703125" bestFit="1" customWidth="1"/>
    <col min="7949" max="7949" width="10.5703125" bestFit="1" customWidth="1"/>
    <col min="7950" max="7950" width="45.7109375" bestFit="1" customWidth="1"/>
    <col min="7951" max="7951" width="16.5703125" bestFit="1" customWidth="1"/>
    <col min="7952" max="7952" width="8.7109375" bestFit="1" customWidth="1"/>
    <col min="7953" max="7956" width="13.85546875" bestFit="1" customWidth="1"/>
    <col min="7957" max="7957" width="16.85546875" bestFit="1" customWidth="1"/>
    <col min="7958" max="7958" width="7" bestFit="1" customWidth="1"/>
    <col min="7959" max="7959" width="9" bestFit="1" customWidth="1"/>
    <col min="7960" max="7960" width="9.5703125" bestFit="1" customWidth="1"/>
    <col min="7961" max="7961" width="8.7109375" bestFit="1" customWidth="1"/>
    <col min="7962" max="7962" width="7.85546875" bestFit="1" customWidth="1"/>
    <col min="7963" max="7963" width="8.7109375" bestFit="1" customWidth="1"/>
    <col min="7964" max="7964" width="7" bestFit="1" customWidth="1"/>
    <col min="8193" max="8193" width="10.28515625" bestFit="1" customWidth="1"/>
    <col min="8194" max="8194" width="9.140625" customWidth="1"/>
    <col min="8195" max="8195" width="11.5703125" customWidth="1"/>
    <col min="8196" max="8196" width="13.5703125" customWidth="1"/>
    <col min="8197" max="8197" width="10.28515625" bestFit="1" customWidth="1"/>
    <col min="8198" max="8198" width="9.5703125" bestFit="1" customWidth="1"/>
    <col min="8199" max="8199" width="16.42578125" bestFit="1" customWidth="1"/>
    <col min="8200" max="8200" width="10.28515625" bestFit="1" customWidth="1"/>
    <col min="8201" max="8201" width="6.85546875" bestFit="1" customWidth="1"/>
    <col min="8202" max="8202" width="13.7109375" bestFit="1" customWidth="1"/>
    <col min="8203" max="8203" width="4.42578125" bestFit="1" customWidth="1"/>
    <col min="8204" max="8204" width="9.5703125" bestFit="1" customWidth="1"/>
    <col min="8205" max="8205" width="10.5703125" bestFit="1" customWidth="1"/>
    <col min="8206" max="8206" width="45.7109375" bestFit="1" customWidth="1"/>
    <col min="8207" max="8207" width="16.5703125" bestFit="1" customWidth="1"/>
    <col min="8208" max="8208" width="8.7109375" bestFit="1" customWidth="1"/>
    <col min="8209" max="8212" width="13.85546875" bestFit="1" customWidth="1"/>
    <col min="8213" max="8213" width="16.85546875" bestFit="1" customWidth="1"/>
    <col min="8214" max="8214" width="7" bestFit="1" customWidth="1"/>
    <col min="8215" max="8215" width="9" bestFit="1" customWidth="1"/>
    <col min="8216" max="8216" width="9.5703125" bestFit="1" customWidth="1"/>
    <col min="8217" max="8217" width="8.7109375" bestFit="1" customWidth="1"/>
    <col min="8218" max="8218" width="7.85546875" bestFit="1" customWidth="1"/>
    <col min="8219" max="8219" width="8.7109375" bestFit="1" customWidth="1"/>
    <col min="8220" max="8220" width="7" bestFit="1" customWidth="1"/>
    <col min="8449" max="8449" width="10.28515625" bestFit="1" customWidth="1"/>
    <col min="8450" max="8450" width="9.140625" customWidth="1"/>
    <col min="8451" max="8451" width="11.5703125" customWidth="1"/>
    <col min="8452" max="8452" width="13.5703125" customWidth="1"/>
    <col min="8453" max="8453" width="10.28515625" bestFit="1" customWidth="1"/>
    <col min="8454" max="8454" width="9.5703125" bestFit="1" customWidth="1"/>
    <col min="8455" max="8455" width="16.42578125" bestFit="1" customWidth="1"/>
    <col min="8456" max="8456" width="10.28515625" bestFit="1" customWidth="1"/>
    <col min="8457" max="8457" width="6.85546875" bestFit="1" customWidth="1"/>
    <col min="8458" max="8458" width="13.7109375" bestFit="1" customWidth="1"/>
    <col min="8459" max="8459" width="4.42578125" bestFit="1" customWidth="1"/>
    <col min="8460" max="8460" width="9.5703125" bestFit="1" customWidth="1"/>
    <col min="8461" max="8461" width="10.5703125" bestFit="1" customWidth="1"/>
    <col min="8462" max="8462" width="45.7109375" bestFit="1" customWidth="1"/>
    <col min="8463" max="8463" width="16.5703125" bestFit="1" customWidth="1"/>
    <col min="8464" max="8464" width="8.7109375" bestFit="1" customWidth="1"/>
    <col min="8465" max="8468" width="13.85546875" bestFit="1" customWidth="1"/>
    <col min="8469" max="8469" width="16.85546875" bestFit="1" customWidth="1"/>
    <col min="8470" max="8470" width="7" bestFit="1" customWidth="1"/>
    <col min="8471" max="8471" width="9" bestFit="1" customWidth="1"/>
    <col min="8472" max="8472" width="9.5703125" bestFit="1" customWidth="1"/>
    <col min="8473" max="8473" width="8.7109375" bestFit="1" customWidth="1"/>
    <col min="8474" max="8474" width="7.85546875" bestFit="1" customWidth="1"/>
    <col min="8475" max="8475" width="8.7109375" bestFit="1" customWidth="1"/>
    <col min="8476" max="8476" width="7" bestFit="1" customWidth="1"/>
    <col min="8705" max="8705" width="10.28515625" bestFit="1" customWidth="1"/>
    <col min="8706" max="8706" width="9.140625" customWidth="1"/>
    <col min="8707" max="8707" width="11.5703125" customWidth="1"/>
    <col min="8708" max="8708" width="13.5703125" customWidth="1"/>
    <col min="8709" max="8709" width="10.28515625" bestFit="1" customWidth="1"/>
    <col min="8710" max="8710" width="9.5703125" bestFit="1" customWidth="1"/>
    <col min="8711" max="8711" width="16.42578125" bestFit="1" customWidth="1"/>
    <col min="8712" max="8712" width="10.28515625" bestFit="1" customWidth="1"/>
    <col min="8713" max="8713" width="6.85546875" bestFit="1" customWidth="1"/>
    <col min="8714" max="8714" width="13.7109375" bestFit="1" customWidth="1"/>
    <col min="8715" max="8715" width="4.42578125" bestFit="1" customWidth="1"/>
    <col min="8716" max="8716" width="9.5703125" bestFit="1" customWidth="1"/>
    <col min="8717" max="8717" width="10.5703125" bestFit="1" customWidth="1"/>
    <col min="8718" max="8718" width="45.7109375" bestFit="1" customWidth="1"/>
    <col min="8719" max="8719" width="16.5703125" bestFit="1" customWidth="1"/>
    <col min="8720" max="8720" width="8.7109375" bestFit="1" customWidth="1"/>
    <col min="8721" max="8724" width="13.85546875" bestFit="1" customWidth="1"/>
    <col min="8725" max="8725" width="16.85546875" bestFit="1" customWidth="1"/>
    <col min="8726" max="8726" width="7" bestFit="1" customWidth="1"/>
    <col min="8727" max="8727" width="9" bestFit="1" customWidth="1"/>
    <col min="8728" max="8728" width="9.5703125" bestFit="1" customWidth="1"/>
    <col min="8729" max="8729" width="8.7109375" bestFit="1" customWidth="1"/>
    <col min="8730" max="8730" width="7.85546875" bestFit="1" customWidth="1"/>
    <col min="8731" max="8731" width="8.7109375" bestFit="1" customWidth="1"/>
    <col min="8732" max="8732" width="7" bestFit="1" customWidth="1"/>
    <col min="8961" max="8961" width="10.28515625" bestFit="1" customWidth="1"/>
    <col min="8962" max="8962" width="9.140625" customWidth="1"/>
    <col min="8963" max="8963" width="11.5703125" customWidth="1"/>
    <col min="8964" max="8964" width="13.5703125" customWidth="1"/>
    <col min="8965" max="8965" width="10.28515625" bestFit="1" customWidth="1"/>
    <col min="8966" max="8966" width="9.5703125" bestFit="1" customWidth="1"/>
    <col min="8967" max="8967" width="16.42578125" bestFit="1" customWidth="1"/>
    <col min="8968" max="8968" width="10.28515625" bestFit="1" customWidth="1"/>
    <col min="8969" max="8969" width="6.85546875" bestFit="1" customWidth="1"/>
    <col min="8970" max="8970" width="13.7109375" bestFit="1" customWidth="1"/>
    <col min="8971" max="8971" width="4.42578125" bestFit="1" customWidth="1"/>
    <col min="8972" max="8972" width="9.5703125" bestFit="1" customWidth="1"/>
    <col min="8973" max="8973" width="10.5703125" bestFit="1" customWidth="1"/>
    <col min="8974" max="8974" width="45.7109375" bestFit="1" customWidth="1"/>
    <col min="8975" max="8975" width="16.5703125" bestFit="1" customWidth="1"/>
    <col min="8976" max="8976" width="8.7109375" bestFit="1" customWidth="1"/>
    <col min="8977" max="8980" width="13.85546875" bestFit="1" customWidth="1"/>
    <col min="8981" max="8981" width="16.85546875" bestFit="1" customWidth="1"/>
    <col min="8982" max="8982" width="7" bestFit="1" customWidth="1"/>
    <col min="8983" max="8983" width="9" bestFit="1" customWidth="1"/>
    <col min="8984" max="8984" width="9.5703125" bestFit="1" customWidth="1"/>
    <col min="8985" max="8985" width="8.7109375" bestFit="1" customWidth="1"/>
    <col min="8986" max="8986" width="7.85546875" bestFit="1" customWidth="1"/>
    <col min="8987" max="8987" width="8.7109375" bestFit="1" customWidth="1"/>
    <col min="8988" max="8988" width="7" bestFit="1" customWidth="1"/>
    <col min="9217" max="9217" width="10.28515625" bestFit="1" customWidth="1"/>
    <col min="9218" max="9218" width="9.140625" customWidth="1"/>
    <col min="9219" max="9219" width="11.5703125" customWidth="1"/>
    <col min="9220" max="9220" width="13.5703125" customWidth="1"/>
    <col min="9221" max="9221" width="10.28515625" bestFit="1" customWidth="1"/>
    <col min="9222" max="9222" width="9.5703125" bestFit="1" customWidth="1"/>
    <col min="9223" max="9223" width="16.42578125" bestFit="1" customWidth="1"/>
    <col min="9224" max="9224" width="10.28515625" bestFit="1" customWidth="1"/>
    <col min="9225" max="9225" width="6.85546875" bestFit="1" customWidth="1"/>
    <col min="9226" max="9226" width="13.7109375" bestFit="1" customWidth="1"/>
    <col min="9227" max="9227" width="4.42578125" bestFit="1" customWidth="1"/>
    <col min="9228" max="9228" width="9.5703125" bestFit="1" customWidth="1"/>
    <col min="9229" max="9229" width="10.5703125" bestFit="1" customWidth="1"/>
    <col min="9230" max="9230" width="45.7109375" bestFit="1" customWidth="1"/>
    <col min="9231" max="9231" width="16.5703125" bestFit="1" customWidth="1"/>
    <col min="9232" max="9232" width="8.7109375" bestFit="1" customWidth="1"/>
    <col min="9233" max="9236" width="13.85546875" bestFit="1" customWidth="1"/>
    <col min="9237" max="9237" width="16.85546875" bestFit="1" customWidth="1"/>
    <col min="9238" max="9238" width="7" bestFit="1" customWidth="1"/>
    <col min="9239" max="9239" width="9" bestFit="1" customWidth="1"/>
    <col min="9240" max="9240" width="9.5703125" bestFit="1" customWidth="1"/>
    <col min="9241" max="9241" width="8.7109375" bestFit="1" customWidth="1"/>
    <col min="9242" max="9242" width="7.85546875" bestFit="1" customWidth="1"/>
    <col min="9243" max="9243" width="8.7109375" bestFit="1" customWidth="1"/>
    <col min="9244" max="9244" width="7" bestFit="1" customWidth="1"/>
    <col min="9473" max="9473" width="10.28515625" bestFit="1" customWidth="1"/>
    <col min="9474" max="9474" width="9.140625" customWidth="1"/>
    <col min="9475" max="9475" width="11.5703125" customWidth="1"/>
    <col min="9476" max="9476" width="13.5703125" customWidth="1"/>
    <col min="9477" max="9477" width="10.28515625" bestFit="1" customWidth="1"/>
    <col min="9478" max="9478" width="9.5703125" bestFit="1" customWidth="1"/>
    <col min="9479" max="9479" width="16.42578125" bestFit="1" customWidth="1"/>
    <col min="9480" max="9480" width="10.28515625" bestFit="1" customWidth="1"/>
    <col min="9481" max="9481" width="6.85546875" bestFit="1" customWidth="1"/>
    <col min="9482" max="9482" width="13.7109375" bestFit="1" customWidth="1"/>
    <col min="9483" max="9483" width="4.42578125" bestFit="1" customWidth="1"/>
    <col min="9484" max="9484" width="9.5703125" bestFit="1" customWidth="1"/>
    <col min="9485" max="9485" width="10.5703125" bestFit="1" customWidth="1"/>
    <col min="9486" max="9486" width="45.7109375" bestFit="1" customWidth="1"/>
    <col min="9487" max="9487" width="16.5703125" bestFit="1" customWidth="1"/>
    <col min="9488" max="9488" width="8.7109375" bestFit="1" customWidth="1"/>
    <col min="9489" max="9492" width="13.85546875" bestFit="1" customWidth="1"/>
    <col min="9493" max="9493" width="16.85546875" bestFit="1" customWidth="1"/>
    <col min="9494" max="9494" width="7" bestFit="1" customWidth="1"/>
    <col min="9495" max="9495" width="9" bestFit="1" customWidth="1"/>
    <col min="9496" max="9496" width="9.5703125" bestFit="1" customWidth="1"/>
    <col min="9497" max="9497" width="8.7109375" bestFit="1" customWidth="1"/>
    <col min="9498" max="9498" width="7.85546875" bestFit="1" customWidth="1"/>
    <col min="9499" max="9499" width="8.7109375" bestFit="1" customWidth="1"/>
    <col min="9500" max="9500" width="7" bestFit="1" customWidth="1"/>
    <col min="9729" max="9729" width="10.28515625" bestFit="1" customWidth="1"/>
    <col min="9730" max="9730" width="9.140625" customWidth="1"/>
    <col min="9731" max="9731" width="11.5703125" customWidth="1"/>
    <col min="9732" max="9732" width="13.5703125" customWidth="1"/>
    <col min="9733" max="9733" width="10.28515625" bestFit="1" customWidth="1"/>
    <col min="9734" max="9734" width="9.5703125" bestFit="1" customWidth="1"/>
    <col min="9735" max="9735" width="16.42578125" bestFit="1" customWidth="1"/>
    <col min="9736" max="9736" width="10.28515625" bestFit="1" customWidth="1"/>
    <col min="9737" max="9737" width="6.85546875" bestFit="1" customWidth="1"/>
    <col min="9738" max="9738" width="13.7109375" bestFit="1" customWidth="1"/>
    <col min="9739" max="9739" width="4.42578125" bestFit="1" customWidth="1"/>
    <col min="9740" max="9740" width="9.5703125" bestFit="1" customWidth="1"/>
    <col min="9741" max="9741" width="10.5703125" bestFit="1" customWidth="1"/>
    <col min="9742" max="9742" width="45.7109375" bestFit="1" customWidth="1"/>
    <col min="9743" max="9743" width="16.5703125" bestFit="1" customWidth="1"/>
    <col min="9744" max="9744" width="8.7109375" bestFit="1" customWidth="1"/>
    <col min="9745" max="9748" width="13.85546875" bestFit="1" customWidth="1"/>
    <col min="9749" max="9749" width="16.85546875" bestFit="1" customWidth="1"/>
    <col min="9750" max="9750" width="7" bestFit="1" customWidth="1"/>
    <col min="9751" max="9751" width="9" bestFit="1" customWidth="1"/>
    <col min="9752" max="9752" width="9.5703125" bestFit="1" customWidth="1"/>
    <col min="9753" max="9753" width="8.7109375" bestFit="1" customWidth="1"/>
    <col min="9754" max="9754" width="7.85546875" bestFit="1" customWidth="1"/>
    <col min="9755" max="9755" width="8.7109375" bestFit="1" customWidth="1"/>
    <col min="9756" max="9756" width="7" bestFit="1" customWidth="1"/>
    <col min="9985" max="9985" width="10.28515625" bestFit="1" customWidth="1"/>
    <col min="9986" max="9986" width="9.140625" customWidth="1"/>
    <col min="9987" max="9987" width="11.5703125" customWidth="1"/>
    <col min="9988" max="9988" width="13.5703125" customWidth="1"/>
    <col min="9989" max="9989" width="10.28515625" bestFit="1" customWidth="1"/>
    <col min="9990" max="9990" width="9.5703125" bestFit="1" customWidth="1"/>
    <col min="9991" max="9991" width="16.42578125" bestFit="1" customWidth="1"/>
    <col min="9992" max="9992" width="10.28515625" bestFit="1" customWidth="1"/>
    <col min="9993" max="9993" width="6.85546875" bestFit="1" customWidth="1"/>
    <col min="9994" max="9994" width="13.7109375" bestFit="1" customWidth="1"/>
    <col min="9995" max="9995" width="4.42578125" bestFit="1" customWidth="1"/>
    <col min="9996" max="9996" width="9.5703125" bestFit="1" customWidth="1"/>
    <col min="9997" max="9997" width="10.5703125" bestFit="1" customWidth="1"/>
    <col min="9998" max="9998" width="45.7109375" bestFit="1" customWidth="1"/>
    <col min="9999" max="9999" width="16.5703125" bestFit="1" customWidth="1"/>
    <col min="10000" max="10000" width="8.7109375" bestFit="1" customWidth="1"/>
    <col min="10001" max="10004" width="13.85546875" bestFit="1" customWidth="1"/>
    <col min="10005" max="10005" width="16.85546875" bestFit="1" customWidth="1"/>
    <col min="10006" max="10006" width="7" bestFit="1" customWidth="1"/>
    <col min="10007" max="10007" width="9" bestFit="1" customWidth="1"/>
    <col min="10008" max="10008" width="9.5703125" bestFit="1" customWidth="1"/>
    <col min="10009" max="10009" width="8.7109375" bestFit="1" customWidth="1"/>
    <col min="10010" max="10010" width="7.85546875" bestFit="1" customWidth="1"/>
    <col min="10011" max="10011" width="8.7109375" bestFit="1" customWidth="1"/>
    <col min="10012" max="10012" width="7" bestFit="1" customWidth="1"/>
    <col min="10241" max="10241" width="10.28515625" bestFit="1" customWidth="1"/>
    <col min="10242" max="10242" width="9.140625" customWidth="1"/>
    <col min="10243" max="10243" width="11.5703125" customWidth="1"/>
    <col min="10244" max="10244" width="13.5703125" customWidth="1"/>
    <col min="10245" max="10245" width="10.28515625" bestFit="1" customWidth="1"/>
    <col min="10246" max="10246" width="9.5703125" bestFit="1" customWidth="1"/>
    <col min="10247" max="10247" width="16.42578125" bestFit="1" customWidth="1"/>
    <col min="10248" max="10248" width="10.28515625" bestFit="1" customWidth="1"/>
    <col min="10249" max="10249" width="6.85546875" bestFit="1" customWidth="1"/>
    <col min="10250" max="10250" width="13.7109375" bestFit="1" customWidth="1"/>
    <col min="10251" max="10251" width="4.42578125" bestFit="1" customWidth="1"/>
    <col min="10252" max="10252" width="9.5703125" bestFit="1" customWidth="1"/>
    <col min="10253" max="10253" width="10.5703125" bestFit="1" customWidth="1"/>
    <col min="10254" max="10254" width="45.7109375" bestFit="1" customWidth="1"/>
    <col min="10255" max="10255" width="16.5703125" bestFit="1" customWidth="1"/>
    <col min="10256" max="10256" width="8.7109375" bestFit="1" customWidth="1"/>
    <col min="10257" max="10260" width="13.85546875" bestFit="1" customWidth="1"/>
    <col min="10261" max="10261" width="16.85546875" bestFit="1" customWidth="1"/>
    <col min="10262" max="10262" width="7" bestFit="1" customWidth="1"/>
    <col min="10263" max="10263" width="9" bestFit="1" customWidth="1"/>
    <col min="10264" max="10264" width="9.5703125" bestFit="1" customWidth="1"/>
    <col min="10265" max="10265" width="8.7109375" bestFit="1" customWidth="1"/>
    <col min="10266" max="10266" width="7.85546875" bestFit="1" customWidth="1"/>
    <col min="10267" max="10267" width="8.7109375" bestFit="1" customWidth="1"/>
    <col min="10268" max="10268" width="7" bestFit="1" customWidth="1"/>
    <col min="10497" max="10497" width="10.28515625" bestFit="1" customWidth="1"/>
    <col min="10498" max="10498" width="9.140625" customWidth="1"/>
    <col min="10499" max="10499" width="11.5703125" customWidth="1"/>
    <col min="10500" max="10500" width="13.5703125" customWidth="1"/>
    <col min="10501" max="10501" width="10.28515625" bestFit="1" customWidth="1"/>
    <col min="10502" max="10502" width="9.5703125" bestFit="1" customWidth="1"/>
    <col min="10503" max="10503" width="16.42578125" bestFit="1" customWidth="1"/>
    <col min="10504" max="10504" width="10.28515625" bestFit="1" customWidth="1"/>
    <col min="10505" max="10505" width="6.85546875" bestFit="1" customWidth="1"/>
    <col min="10506" max="10506" width="13.7109375" bestFit="1" customWidth="1"/>
    <col min="10507" max="10507" width="4.42578125" bestFit="1" customWidth="1"/>
    <col min="10508" max="10508" width="9.5703125" bestFit="1" customWidth="1"/>
    <col min="10509" max="10509" width="10.5703125" bestFit="1" customWidth="1"/>
    <col min="10510" max="10510" width="45.7109375" bestFit="1" customWidth="1"/>
    <col min="10511" max="10511" width="16.5703125" bestFit="1" customWidth="1"/>
    <col min="10512" max="10512" width="8.7109375" bestFit="1" customWidth="1"/>
    <col min="10513" max="10516" width="13.85546875" bestFit="1" customWidth="1"/>
    <col min="10517" max="10517" width="16.85546875" bestFit="1" customWidth="1"/>
    <col min="10518" max="10518" width="7" bestFit="1" customWidth="1"/>
    <col min="10519" max="10519" width="9" bestFit="1" customWidth="1"/>
    <col min="10520" max="10520" width="9.5703125" bestFit="1" customWidth="1"/>
    <col min="10521" max="10521" width="8.7109375" bestFit="1" customWidth="1"/>
    <col min="10522" max="10522" width="7.85546875" bestFit="1" customWidth="1"/>
    <col min="10523" max="10523" width="8.7109375" bestFit="1" customWidth="1"/>
    <col min="10524" max="10524" width="7" bestFit="1" customWidth="1"/>
    <col min="10753" max="10753" width="10.28515625" bestFit="1" customWidth="1"/>
    <col min="10754" max="10754" width="9.140625" customWidth="1"/>
    <col min="10755" max="10755" width="11.5703125" customWidth="1"/>
    <col min="10756" max="10756" width="13.5703125" customWidth="1"/>
    <col min="10757" max="10757" width="10.28515625" bestFit="1" customWidth="1"/>
    <col min="10758" max="10758" width="9.5703125" bestFit="1" customWidth="1"/>
    <col min="10759" max="10759" width="16.42578125" bestFit="1" customWidth="1"/>
    <col min="10760" max="10760" width="10.28515625" bestFit="1" customWidth="1"/>
    <col min="10761" max="10761" width="6.85546875" bestFit="1" customWidth="1"/>
    <col min="10762" max="10762" width="13.7109375" bestFit="1" customWidth="1"/>
    <col min="10763" max="10763" width="4.42578125" bestFit="1" customWidth="1"/>
    <col min="10764" max="10764" width="9.5703125" bestFit="1" customWidth="1"/>
    <col min="10765" max="10765" width="10.5703125" bestFit="1" customWidth="1"/>
    <col min="10766" max="10766" width="45.7109375" bestFit="1" customWidth="1"/>
    <col min="10767" max="10767" width="16.5703125" bestFit="1" customWidth="1"/>
    <col min="10768" max="10768" width="8.7109375" bestFit="1" customWidth="1"/>
    <col min="10769" max="10772" width="13.85546875" bestFit="1" customWidth="1"/>
    <col min="10773" max="10773" width="16.85546875" bestFit="1" customWidth="1"/>
    <col min="10774" max="10774" width="7" bestFit="1" customWidth="1"/>
    <col min="10775" max="10775" width="9" bestFit="1" customWidth="1"/>
    <col min="10776" max="10776" width="9.5703125" bestFit="1" customWidth="1"/>
    <col min="10777" max="10777" width="8.7109375" bestFit="1" customWidth="1"/>
    <col min="10778" max="10778" width="7.85546875" bestFit="1" customWidth="1"/>
    <col min="10779" max="10779" width="8.7109375" bestFit="1" customWidth="1"/>
    <col min="10780" max="10780" width="7" bestFit="1" customWidth="1"/>
    <col min="11009" max="11009" width="10.28515625" bestFit="1" customWidth="1"/>
    <col min="11010" max="11010" width="9.140625" customWidth="1"/>
    <col min="11011" max="11011" width="11.5703125" customWidth="1"/>
    <col min="11012" max="11012" width="13.5703125" customWidth="1"/>
    <col min="11013" max="11013" width="10.28515625" bestFit="1" customWidth="1"/>
    <col min="11014" max="11014" width="9.5703125" bestFit="1" customWidth="1"/>
    <col min="11015" max="11015" width="16.42578125" bestFit="1" customWidth="1"/>
    <col min="11016" max="11016" width="10.28515625" bestFit="1" customWidth="1"/>
    <col min="11017" max="11017" width="6.85546875" bestFit="1" customWidth="1"/>
    <col min="11018" max="11018" width="13.7109375" bestFit="1" customWidth="1"/>
    <col min="11019" max="11019" width="4.42578125" bestFit="1" customWidth="1"/>
    <col min="11020" max="11020" width="9.5703125" bestFit="1" customWidth="1"/>
    <col min="11021" max="11021" width="10.5703125" bestFit="1" customWidth="1"/>
    <col min="11022" max="11022" width="45.7109375" bestFit="1" customWidth="1"/>
    <col min="11023" max="11023" width="16.5703125" bestFit="1" customWidth="1"/>
    <col min="11024" max="11024" width="8.7109375" bestFit="1" customWidth="1"/>
    <col min="11025" max="11028" width="13.85546875" bestFit="1" customWidth="1"/>
    <col min="11029" max="11029" width="16.85546875" bestFit="1" customWidth="1"/>
    <col min="11030" max="11030" width="7" bestFit="1" customWidth="1"/>
    <col min="11031" max="11031" width="9" bestFit="1" customWidth="1"/>
    <col min="11032" max="11032" width="9.5703125" bestFit="1" customWidth="1"/>
    <col min="11033" max="11033" width="8.7109375" bestFit="1" customWidth="1"/>
    <col min="11034" max="11034" width="7.85546875" bestFit="1" customWidth="1"/>
    <col min="11035" max="11035" width="8.7109375" bestFit="1" customWidth="1"/>
    <col min="11036" max="11036" width="7" bestFit="1" customWidth="1"/>
    <col min="11265" max="11265" width="10.28515625" bestFit="1" customWidth="1"/>
    <col min="11266" max="11266" width="9.140625" customWidth="1"/>
    <col min="11267" max="11267" width="11.5703125" customWidth="1"/>
    <col min="11268" max="11268" width="13.5703125" customWidth="1"/>
    <col min="11269" max="11269" width="10.28515625" bestFit="1" customWidth="1"/>
    <col min="11270" max="11270" width="9.5703125" bestFit="1" customWidth="1"/>
    <col min="11271" max="11271" width="16.42578125" bestFit="1" customWidth="1"/>
    <col min="11272" max="11272" width="10.28515625" bestFit="1" customWidth="1"/>
    <col min="11273" max="11273" width="6.85546875" bestFit="1" customWidth="1"/>
    <col min="11274" max="11274" width="13.7109375" bestFit="1" customWidth="1"/>
    <col min="11275" max="11275" width="4.42578125" bestFit="1" customWidth="1"/>
    <col min="11276" max="11276" width="9.5703125" bestFit="1" customWidth="1"/>
    <col min="11277" max="11277" width="10.5703125" bestFit="1" customWidth="1"/>
    <col min="11278" max="11278" width="45.7109375" bestFit="1" customWidth="1"/>
    <col min="11279" max="11279" width="16.5703125" bestFit="1" customWidth="1"/>
    <col min="11280" max="11280" width="8.7109375" bestFit="1" customWidth="1"/>
    <col min="11281" max="11284" width="13.85546875" bestFit="1" customWidth="1"/>
    <col min="11285" max="11285" width="16.85546875" bestFit="1" customWidth="1"/>
    <col min="11286" max="11286" width="7" bestFit="1" customWidth="1"/>
    <col min="11287" max="11287" width="9" bestFit="1" customWidth="1"/>
    <col min="11288" max="11288" width="9.5703125" bestFit="1" customWidth="1"/>
    <col min="11289" max="11289" width="8.7109375" bestFit="1" customWidth="1"/>
    <col min="11290" max="11290" width="7.85546875" bestFit="1" customWidth="1"/>
    <col min="11291" max="11291" width="8.7109375" bestFit="1" customWidth="1"/>
    <col min="11292" max="11292" width="7" bestFit="1" customWidth="1"/>
    <col min="11521" max="11521" width="10.28515625" bestFit="1" customWidth="1"/>
    <col min="11522" max="11522" width="9.140625" customWidth="1"/>
    <col min="11523" max="11523" width="11.5703125" customWidth="1"/>
    <col min="11524" max="11524" width="13.5703125" customWidth="1"/>
    <col min="11525" max="11525" width="10.28515625" bestFit="1" customWidth="1"/>
    <col min="11526" max="11526" width="9.5703125" bestFit="1" customWidth="1"/>
    <col min="11527" max="11527" width="16.42578125" bestFit="1" customWidth="1"/>
    <col min="11528" max="11528" width="10.28515625" bestFit="1" customWidth="1"/>
    <col min="11529" max="11529" width="6.85546875" bestFit="1" customWidth="1"/>
    <col min="11530" max="11530" width="13.7109375" bestFit="1" customWidth="1"/>
    <col min="11531" max="11531" width="4.42578125" bestFit="1" customWidth="1"/>
    <col min="11532" max="11532" width="9.5703125" bestFit="1" customWidth="1"/>
    <col min="11533" max="11533" width="10.5703125" bestFit="1" customWidth="1"/>
    <col min="11534" max="11534" width="45.7109375" bestFit="1" customWidth="1"/>
    <col min="11535" max="11535" width="16.5703125" bestFit="1" customWidth="1"/>
    <col min="11536" max="11536" width="8.7109375" bestFit="1" customWidth="1"/>
    <col min="11537" max="11540" width="13.85546875" bestFit="1" customWidth="1"/>
    <col min="11541" max="11541" width="16.85546875" bestFit="1" customWidth="1"/>
    <col min="11542" max="11542" width="7" bestFit="1" customWidth="1"/>
    <col min="11543" max="11543" width="9" bestFit="1" customWidth="1"/>
    <col min="11544" max="11544" width="9.5703125" bestFit="1" customWidth="1"/>
    <col min="11545" max="11545" width="8.7109375" bestFit="1" customWidth="1"/>
    <col min="11546" max="11546" width="7.85546875" bestFit="1" customWidth="1"/>
    <col min="11547" max="11547" width="8.7109375" bestFit="1" customWidth="1"/>
    <col min="11548" max="11548" width="7" bestFit="1" customWidth="1"/>
    <col min="11777" max="11777" width="10.28515625" bestFit="1" customWidth="1"/>
    <col min="11778" max="11778" width="9.140625" customWidth="1"/>
    <col min="11779" max="11779" width="11.5703125" customWidth="1"/>
    <col min="11780" max="11780" width="13.5703125" customWidth="1"/>
    <col min="11781" max="11781" width="10.28515625" bestFit="1" customWidth="1"/>
    <col min="11782" max="11782" width="9.5703125" bestFit="1" customWidth="1"/>
    <col min="11783" max="11783" width="16.42578125" bestFit="1" customWidth="1"/>
    <col min="11784" max="11784" width="10.28515625" bestFit="1" customWidth="1"/>
    <col min="11785" max="11785" width="6.85546875" bestFit="1" customWidth="1"/>
    <col min="11786" max="11786" width="13.7109375" bestFit="1" customWidth="1"/>
    <col min="11787" max="11787" width="4.42578125" bestFit="1" customWidth="1"/>
    <col min="11788" max="11788" width="9.5703125" bestFit="1" customWidth="1"/>
    <col min="11789" max="11789" width="10.5703125" bestFit="1" customWidth="1"/>
    <col min="11790" max="11790" width="45.7109375" bestFit="1" customWidth="1"/>
    <col min="11791" max="11791" width="16.5703125" bestFit="1" customWidth="1"/>
    <col min="11792" max="11792" width="8.7109375" bestFit="1" customWidth="1"/>
    <col min="11793" max="11796" width="13.85546875" bestFit="1" customWidth="1"/>
    <col min="11797" max="11797" width="16.85546875" bestFit="1" customWidth="1"/>
    <col min="11798" max="11798" width="7" bestFit="1" customWidth="1"/>
    <col min="11799" max="11799" width="9" bestFit="1" customWidth="1"/>
    <col min="11800" max="11800" width="9.5703125" bestFit="1" customWidth="1"/>
    <col min="11801" max="11801" width="8.7109375" bestFit="1" customWidth="1"/>
    <col min="11802" max="11802" width="7.85546875" bestFit="1" customWidth="1"/>
    <col min="11803" max="11803" width="8.7109375" bestFit="1" customWidth="1"/>
    <col min="11804" max="11804" width="7" bestFit="1" customWidth="1"/>
    <col min="12033" max="12033" width="10.28515625" bestFit="1" customWidth="1"/>
    <col min="12034" max="12034" width="9.140625" customWidth="1"/>
    <col min="12035" max="12035" width="11.5703125" customWidth="1"/>
    <col min="12036" max="12036" width="13.5703125" customWidth="1"/>
    <col min="12037" max="12037" width="10.28515625" bestFit="1" customWidth="1"/>
    <col min="12038" max="12038" width="9.5703125" bestFit="1" customWidth="1"/>
    <col min="12039" max="12039" width="16.42578125" bestFit="1" customWidth="1"/>
    <col min="12040" max="12040" width="10.28515625" bestFit="1" customWidth="1"/>
    <col min="12041" max="12041" width="6.85546875" bestFit="1" customWidth="1"/>
    <col min="12042" max="12042" width="13.7109375" bestFit="1" customWidth="1"/>
    <col min="12043" max="12043" width="4.42578125" bestFit="1" customWidth="1"/>
    <col min="12044" max="12044" width="9.5703125" bestFit="1" customWidth="1"/>
    <col min="12045" max="12045" width="10.5703125" bestFit="1" customWidth="1"/>
    <col min="12046" max="12046" width="45.7109375" bestFit="1" customWidth="1"/>
    <col min="12047" max="12047" width="16.5703125" bestFit="1" customWidth="1"/>
    <col min="12048" max="12048" width="8.7109375" bestFit="1" customWidth="1"/>
    <col min="12049" max="12052" width="13.85546875" bestFit="1" customWidth="1"/>
    <col min="12053" max="12053" width="16.85546875" bestFit="1" customWidth="1"/>
    <col min="12054" max="12054" width="7" bestFit="1" customWidth="1"/>
    <col min="12055" max="12055" width="9" bestFit="1" customWidth="1"/>
    <col min="12056" max="12056" width="9.5703125" bestFit="1" customWidth="1"/>
    <col min="12057" max="12057" width="8.7109375" bestFit="1" customWidth="1"/>
    <col min="12058" max="12058" width="7.85546875" bestFit="1" customWidth="1"/>
    <col min="12059" max="12059" width="8.7109375" bestFit="1" customWidth="1"/>
    <col min="12060" max="12060" width="7" bestFit="1" customWidth="1"/>
    <col min="12289" max="12289" width="10.28515625" bestFit="1" customWidth="1"/>
    <col min="12290" max="12290" width="9.140625" customWidth="1"/>
    <col min="12291" max="12291" width="11.5703125" customWidth="1"/>
    <col min="12292" max="12292" width="13.5703125" customWidth="1"/>
    <col min="12293" max="12293" width="10.28515625" bestFit="1" customWidth="1"/>
    <col min="12294" max="12294" width="9.5703125" bestFit="1" customWidth="1"/>
    <col min="12295" max="12295" width="16.42578125" bestFit="1" customWidth="1"/>
    <col min="12296" max="12296" width="10.28515625" bestFit="1" customWidth="1"/>
    <col min="12297" max="12297" width="6.85546875" bestFit="1" customWidth="1"/>
    <col min="12298" max="12298" width="13.7109375" bestFit="1" customWidth="1"/>
    <col min="12299" max="12299" width="4.42578125" bestFit="1" customWidth="1"/>
    <col min="12300" max="12300" width="9.5703125" bestFit="1" customWidth="1"/>
    <col min="12301" max="12301" width="10.5703125" bestFit="1" customWidth="1"/>
    <col min="12302" max="12302" width="45.7109375" bestFit="1" customWidth="1"/>
    <col min="12303" max="12303" width="16.5703125" bestFit="1" customWidth="1"/>
    <col min="12304" max="12304" width="8.7109375" bestFit="1" customWidth="1"/>
    <col min="12305" max="12308" width="13.85546875" bestFit="1" customWidth="1"/>
    <col min="12309" max="12309" width="16.85546875" bestFit="1" customWidth="1"/>
    <col min="12310" max="12310" width="7" bestFit="1" customWidth="1"/>
    <col min="12311" max="12311" width="9" bestFit="1" customWidth="1"/>
    <col min="12312" max="12312" width="9.5703125" bestFit="1" customWidth="1"/>
    <col min="12313" max="12313" width="8.7109375" bestFit="1" customWidth="1"/>
    <col min="12314" max="12314" width="7.85546875" bestFit="1" customWidth="1"/>
    <col min="12315" max="12315" width="8.7109375" bestFit="1" customWidth="1"/>
    <col min="12316" max="12316" width="7" bestFit="1" customWidth="1"/>
    <col min="12545" max="12545" width="10.28515625" bestFit="1" customWidth="1"/>
    <col min="12546" max="12546" width="9.140625" customWidth="1"/>
    <col min="12547" max="12547" width="11.5703125" customWidth="1"/>
    <col min="12548" max="12548" width="13.5703125" customWidth="1"/>
    <col min="12549" max="12549" width="10.28515625" bestFit="1" customWidth="1"/>
    <col min="12550" max="12550" width="9.5703125" bestFit="1" customWidth="1"/>
    <col min="12551" max="12551" width="16.42578125" bestFit="1" customWidth="1"/>
    <col min="12552" max="12552" width="10.28515625" bestFit="1" customWidth="1"/>
    <col min="12553" max="12553" width="6.85546875" bestFit="1" customWidth="1"/>
    <col min="12554" max="12554" width="13.7109375" bestFit="1" customWidth="1"/>
    <col min="12555" max="12555" width="4.42578125" bestFit="1" customWidth="1"/>
    <col min="12556" max="12556" width="9.5703125" bestFit="1" customWidth="1"/>
    <col min="12557" max="12557" width="10.5703125" bestFit="1" customWidth="1"/>
    <col min="12558" max="12558" width="45.7109375" bestFit="1" customWidth="1"/>
    <col min="12559" max="12559" width="16.5703125" bestFit="1" customWidth="1"/>
    <col min="12560" max="12560" width="8.7109375" bestFit="1" customWidth="1"/>
    <col min="12561" max="12564" width="13.85546875" bestFit="1" customWidth="1"/>
    <col min="12565" max="12565" width="16.85546875" bestFit="1" customWidth="1"/>
    <col min="12566" max="12566" width="7" bestFit="1" customWidth="1"/>
    <col min="12567" max="12567" width="9" bestFit="1" customWidth="1"/>
    <col min="12568" max="12568" width="9.5703125" bestFit="1" customWidth="1"/>
    <col min="12569" max="12569" width="8.7109375" bestFit="1" customWidth="1"/>
    <col min="12570" max="12570" width="7.85546875" bestFit="1" customWidth="1"/>
    <col min="12571" max="12571" width="8.7109375" bestFit="1" customWidth="1"/>
    <col min="12572" max="12572" width="7" bestFit="1" customWidth="1"/>
    <col min="12801" max="12801" width="10.28515625" bestFit="1" customWidth="1"/>
    <col min="12802" max="12802" width="9.140625" customWidth="1"/>
    <col min="12803" max="12803" width="11.5703125" customWidth="1"/>
    <col min="12804" max="12804" width="13.5703125" customWidth="1"/>
    <col min="12805" max="12805" width="10.28515625" bestFit="1" customWidth="1"/>
    <col min="12806" max="12806" width="9.5703125" bestFit="1" customWidth="1"/>
    <col min="12807" max="12807" width="16.42578125" bestFit="1" customWidth="1"/>
    <col min="12808" max="12808" width="10.28515625" bestFit="1" customWidth="1"/>
    <col min="12809" max="12809" width="6.85546875" bestFit="1" customWidth="1"/>
    <col min="12810" max="12810" width="13.7109375" bestFit="1" customWidth="1"/>
    <col min="12811" max="12811" width="4.42578125" bestFit="1" customWidth="1"/>
    <col min="12812" max="12812" width="9.5703125" bestFit="1" customWidth="1"/>
    <col min="12813" max="12813" width="10.5703125" bestFit="1" customWidth="1"/>
    <col min="12814" max="12814" width="45.7109375" bestFit="1" customWidth="1"/>
    <col min="12815" max="12815" width="16.5703125" bestFit="1" customWidth="1"/>
    <col min="12816" max="12816" width="8.7109375" bestFit="1" customWidth="1"/>
    <col min="12817" max="12820" width="13.85546875" bestFit="1" customWidth="1"/>
    <col min="12821" max="12821" width="16.85546875" bestFit="1" customWidth="1"/>
    <col min="12822" max="12822" width="7" bestFit="1" customWidth="1"/>
    <col min="12823" max="12823" width="9" bestFit="1" customWidth="1"/>
    <col min="12824" max="12824" width="9.5703125" bestFit="1" customWidth="1"/>
    <col min="12825" max="12825" width="8.7109375" bestFit="1" customWidth="1"/>
    <col min="12826" max="12826" width="7.85546875" bestFit="1" customWidth="1"/>
    <col min="12827" max="12827" width="8.7109375" bestFit="1" customWidth="1"/>
    <col min="12828" max="12828" width="7" bestFit="1" customWidth="1"/>
    <col min="13057" max="13057" width="10.28515625" bestFit="1" customWidth="1"/>
    <col min="13058" max="13058" width="9.140625" customWidth="1"/>
    <col min="13059" max="13059" width="11.5703125" customWidth="1"/>
    <col min="13060" max="13060" width="13.5703125" customWidth="1"/>
    <col min="13061" max="13061" width="10.28515625" bestFit="1" customWidth="1"/>
    <col min="13062" max="13062" width="9.5703125" bestFit="1" customWidth="1"/>
    <col min="13063" max="13063" width="16.42578125" bestFit="1" customWidth="1"/>
    <col min="13064" max="13064" width="10.28515625" bestFit="1" customWidth="1"/>
    <col min="13065" max="13065" width="6.85546875" bestFit="1" customWidth="1"/>
    <col min="13066" max="13066" width="13.7109375" bestFit="1" customWidth="1"/>
    <col min="13067" max="13067" width="4.42578125" bestFit="1" customWidth="1"/>
    <col min="13068" max="13068" width="9.5703125" bestFit="1" customWidth="1"/>
    <col min="13069" max="13069" width="10.5703125" bestFit="1" customWidth="1"/>
    <col min="13070" max="13070" width="45.7109375" bestFit="1" customWidth="1"/>
    <col min="13071" max="13071" width="16.5703125" bestFit="1" customWidth="1"/>
    <col min="13072" max="13072" width="8.7109375" bestFit="1" customWidth="1"/>
    <col min="13073" max="13076" width="13.85546875" bestFit="1" customWidth="1"/>
    <col min="13077" max="13077" width="16.85546875" bestFit="1" customWidth="1"/>
    <col min="13078" max="13078" width="7" bestFit="1" customWidth="1"/>
    <col min="13079" max="13079" width="9" bestFit="1" customWidth="1"/>
    <col min="13080" max="13080" width="9.5703125" bestFit="1" customWidth="1"/>
    <col min="13081" max="13081" width="8.7109375" bestFit="1" customWidth="1"/>
    <col min="13082" max="13082" width="7.85546875" bestFit="1" customWidth="1"/>
    <col min="13083" max="13083" width="8.7109375" bestFit="1" customWidth="1"/>
    <col min="13084" max="13084" width="7" bestFit="1" customWidth="1"/>
    <col min="13313" max="13313" width="10.28515625" bestFit="1" customWidth="1"/>
    <col min="13314" max="13314" width="9.140625" customWidth="1"/>
    <col min="13315" max="13315" width="11.5703125" customWidth="1"/>
    <col min="13316" max="13316" width="13.5703125" customWidth="1"/>
    <col min="13317" max="13317" width="10.28515625" bestFit="1" customWidth="1"/>
    <col min="13318" max="13318" width="9.5703125" bestFit="1" customWidth="1"/>
    <col min="13319" max="13319" width="16.42578125" bestFit="1" customWidth="1"/>
    <col min="13320" max="13320" width="10.28515625" bestFit="1" customWidth="1"/>
    <col min="13321" max="13321" width="6.85546875" bestFit="1" customWidth="1"/>
    <col min="13322" max="13322" width="13.7109375" bestFit="1" customWidth="1"/>
    <col min="13323" max="13323" width="4.42578125" bestFit="1" customWidth="1"/>
    <col min="13324" max="13324" width="9.5703125" bestFit="1" customWidth="1"/>
    <col min="13325" max="13325" width="10.5703125" bestFit="1" customWidth="1"/>
    <col min="13326" max="13326" width="45.7109375" bestFit="1" customWidth="1"/>
    <col min="13327" max="13327" width="16.5703125" bestFit="1" customWidth="1"/>
    <col min="13328" max="13328" width="8.7109375" bestFit="1" customWidth="1"/>
    <col min="13329" max="13332" width="13.85546875" bestFit="1" customWidth="1"/>
    <col min="13333" max="13333" width="16.85546875" bestFit="1" customWidth="1"/>
    <col min="13334" max="13334" width="7" bestFit="1" customWidth="1"/>
    <col min="13335" max="13335" width="9" bestFit="1" customWidth="1"/>
    <col min="13336" max="13336" width="9.5703125" bestFit="1" customWidth="1"/>
    <col min="13337" max="13337" width="8.7109375" bestFit="1" customWidth="1"/>
    <col min="13338" max="13338" width="7.85546875" bestFit="1" customWidth="1"/>
    <col min="13339" max="13339" width="8.7109375" bestFit="1" customWidth="1"/>
    <col min="13340" max="13340" width="7" bestFit="1" customWidth="1"/>
    <col min="13569" max="13569" width="10.28515625" bestFit="1" customWidth="1"/>
    <col min="13570" max="13570" width="9.140625" customWidth="1"/>
    <col min="13571" max="13571" width="11.5703125" customWidth="1"/>
    <col min="13572" max="13572" width="13.5703125" customWidth="1"/>
    <col min="13573" max="13573" width="10.28515625" bestFit="1" customWidth="1"/>
    <col min="13574" max="13574" width="9.5703125" bestFit="1" customWidth="1"/>
    <col min="13575" max="13575" width="16.42578125" bestFit="1" customWidth="1"/>
    <col min="13576" max="13576" width="10.28515625" bestFit="1" customWidth="1"/>
    <col min="13577" max="13577" width="6.85546875" bestFit="1" customWidth="1"/>
    <col min="13578" max="13578" width="13.7109375" bestFit="1" customWidth="1"/>
    <col min="13579" max="13579" width="4.42578125" bestFit="1" customWidth="1"/>
    <col min="13580" max="13580" width="9.5703125" bestFit="1" customWidth="1"/>
    <col min="13581" max="13581" width="10.5703125" bestFit="1" customWidth="1"/>
    <col min="13582" max="13582" width="45.7109375" bestFit="1" customWidth="1"/>
    <col min="13583" max="13583" width="16.5703125" bestFit="1" customWidth="1"/>
    <col min="13584" max="13584" width="8.7109375" bestFit="1" customWidth="1"/>
    <col min="13585" max="13588" width="13.85546875" bestFit="1" customWidth="1"/>
    <col min="13589" max="13589" width="16.85546875" bestFit="1" customWidth="1"/>
    <col min="13590" max="13590" width="7" bestFit="1" customWidth="1"/>
    <col min="13591" max="13591" width="9" bestFit="1" customWidth="1"/>
    <col min="13592" max="13592" width="9.5703125" bestFit="1" customWidth="1"/>
    <col min="13593" max="13593" width="8.7109375" bestFit="1" customWidth="1"/>
    <col min="13594" max="13594" width="7.85546875" bestFit="1" customWidth="1"/>
    <col min="13595" max="13595" width="8.7109375" bestFit="1" customWidth="1"/>
    <col min="13596" max="13596" width="7" bestFit="1" customWidth="1"/>
    <col min="13825" max="13825" width="10.28515625" bestFit="1" customWidth="1"/>
    <col min="13826" max="13826" width="9.140625" customWidth="1"/>
    <col min="13827" max="13827" width="11.5703125" customWidth="1"/>
    <col min="13828" max="13828" width="13.5703125" customWidth="1"/>
    <col min="13829" max="13829" width="10.28515625" bestFit="1" customWidth="1"/>
    <col min="13830" max="13830" width="9.5703125" bestFit="1" customWidth="1"/>
    <col min="13831" max="13831" width="16.42578125" bestFit="1" customWidth="1"/>
    <col min="13832" max="13832" width="10.28515625" bestFit="1" customWidth="1"/>
    <col min="13833" max="13833" width="6.85546875" bestFit="1" customWidth="1"/>
    <col min="13834" max="13834" width="13.7109375" bestFit="1" customWidth="1"/>
    <col min="13835" max="13835" width="4.42578125" bestFit="1" customWidth="1"/>
    <col min="13836" max="13836" width="9.5703125" bestFit="1" customWidth="1"/>
    <col min="13837" max="13837" width="10.5703125" bestFit="1" customWidth="1"/>
    <col min="13838" max="13838" width="45.7109375" bestFit="1" customWidth="1"/>
    <col min="13839" max="13839" width="16.5703125" bestFit="1" customWidth="1"/>
    <col min="13840" max="13840" width="8.7109375" bestFit="1" customWidth="1"/>
    <col min="13841" max="13844" width="13.85546875" bestFit="1" customWidth="1"/>
    <col min="13845" max="13845" width="16.85546875" bestFit="1" customWidth="1"/>
    <col min="13846" max="13846" width="7" bestFit="1" customWidth="1"/>
    <col min="13847" max="13847" width="9" bestFit="1" customWidth="1"/>
    <col min="13848" max="13848" width="9.5703125" bestFit="1" customWidth="1"/>
    <col min="13849" max="13849" width="8.7109375" bestFit="1" customWidth="1"/>
    <col min="13850" max="13850" width="7.85546875" bestFit="1" customWidth="1"/>
    <col min="13851" max="13851" width="8.7109375" bestFit="1" customWidth="1"/>
    <col min="13852" max="13852" width="7" bestFit="1" customWidth="1"/>
    <col min="14081" max="14081" width="10.28515625" bestFit="1" customWidth="1"/>
    <col min="14082" max="14082" width="9.140625" customWidth="1"/>
    <col min="14083" max="14083" width="11.5703125" customWidth="1"/>
    <col min="14084" max="14084" width="13.5703125" customWidth="1"/>
    <col min="14085" max="14085" width="10.28515625" bestFit="1" customWidth="1"/>
    <col min="14086" max="14086" width="9.5703125" bestFit="1" customWidth="1"/>
    <col min="14087" max="14087" width="16.42578125" bestFit="1" customWidth="1"/>
    <col min="14088" max="14088" width="10.28515625" bestFit="1" customWidth="1"/>
    <col min="14089" max="14089" width="6.85546875" bestFit="1" customWidth="1"/>
    <col min="14090" max="14090" width="13.7109375" bestFit="1" customWidth="1"/>
    <col min="14091" max="14091" width="4.42578125" bestFit="1" customWidth="1"/>
    <col min="14092" max="14092" width="9.5703125" bestFit="1" customWidth="1"/>
    <col min="14093" max="14093" width="10.5703125" bestFit="1" customWidth="1"/>
    <col min="14094" max="14094" width="45.7109375" bestFit="1" customWidth="1"/>
    <col min="14095" max="14095" width="16.5703125" bestFit="1" customWidth="1"/>
    <col min="14096" max="14096" width="8.7109375" bestFit="1" customWidth="1"/>
    <col min="14097" max="14100" width="13.85546875" bestFit="1" customWidth="1"/>
    <col min="14101" max="14101" width="16.85546875" bestFit="1" customWidth="1"/>
    <col min="14102" max="14102" width="7" bestFit="1" customWidth="1"/>
    <col min="14103" max="14103" width="9" bestFit="1" customWidth="1"/>
    <col min="14104" max="14104" width="9.5703125" bestFit="1" customWidth="1"/>
    <col min="14105" max="14105" width="8.7109375" bestFit="1" customWidth="1"/>
    <col min="14106" max="14106" width="7.85546875" bestFit="1" customWidth="1"/>
    <col min="14107" max="14107" width="8.7109375" bestFit="1" customWidth="1"/>
    <col min="14108" max="14108" width="7" bestFit="1" customWidth="1"/>
    <col min="14337" max="14337" width="10.28515625" bestFit="1" customWidth="1"/>
    <col min="14338" max="14338" width="9.140625" customWidth="1"/>
    <col min="14339" max="14339" width="11.5703125" customWidth="1"/>
    <col min="14340" max="14340" width="13.5703125" customWidth="1"/>
    <col min="14341" max="14341" width="10.28515625" bestFit="1" customWidth="1"/>
    <col min="14342" max="14342" width="9.5703125" bestFit="1" customWidth="1"/>
    <col min="14343" max="14343" width="16.42578125" bestFit="1" customWidth="1"/>
    <col min="14344" max="14344" width="10.28515625" bestFit="1" customWidth="1"/>
    <col min="14345" max="14345" width="6.85546875" bestFit="1" customWidth="1"/>
    <col min="14346" max="14346" width="13.7109375" bestFit="1" customWidth="1"/>
    <col min="14347" max="14347" width="4.42578125" bestFit="1" customWidth="1"/>
    <col min="14348" max="14348" width="9.5703125" bestFit="1" customWidth="1"/>
    <col min="14349" max="14349" width="10.5703125" bestFit="1" customWidth="1"/>
    <col min="14350" max="14350" width="45.7109375" bestFit="1" customWidth="1"/>
    <col min="14351" max="14351" width="16.5703125" bestFit="1" customWidth="1"/>
    <col min="14352" max="14352" width="8.7109375" bestFit="1" customWidth="1"/>
    <col min="14353" max="14356" width="13.85546875" bestFit="1" customWidth="1"/>
    <col min="14357" max="14357" width="16.85546875" bestFit="1" customWidth="1"/>
    <col min="14358" max="14358" width="7" bestFit="1" customWidth="1"/>
    <col min="14359" max="14359" width="9" bestFit="1" customWidth="1"/>
    <col min="14360" max="14360" width="9.5703125" bestFit="1" customWidth="1"/>
    <col min="14361" max="14361" width="8.7109375" bestFit="1" customWidth="1"/>
    <col min="14362" max="14362" width="7.85546875" bestFit="1" customWidth="1"/>
    <col min="14363" max="14363" width="8.7109375" bestFit="1" customWidth="1"/>
    <col min="14364" max="14364" width="7" bestFit="1" customWidth="1"/>
    <col min="14593" max="14593" width="10.28515625" bestFit="1" customWidth="1"/>
    <col min="14594" max="14594" width="9.140625" customWidth="1"/>
    <col min="14595" max="14595" width="11.5703125" customWidth="1"/>
    <col min="14596" max="14596" width="13.5703125" customWidth="1"/>
    <col min="14597" max="14597" width="10.28515625" bestFit="1" customWidth="1"/>
    <col min="14598" max="14598" width="9.5703125" bestFit="1" customWidth="1"/>
    <col min="14599" max="14599" width="16.42578125" bestFit="1" customWidth="1"/>
    <col min="14600" max="14600" width="10.28515625" bestFit="1" customWidth="1"/>
    <col min="14601" max="14601" width="6.85546875" bestFit="1" customWidth="1"/>
    <col min="14602" max="14602" width="13.7109375" bestFit="1" customWidth="1"/>
    <col min="14603" max="14603" width="4.42578125" bestFit="1" customWidth="1"/>
    <col min="14604" max="14604" width="9.5703125" bestFit="1" customWidth="1"/>
    <col min="14605" max="14605" width="10.5703125" bestFit="1" customWidth="1"/>
    <col min="14606" max="14606" width="45.7109375" bestFit="1" customWidth="1"/>
    <col min="14607" max="14607" width="16.5703125" bestFit="1" customWidth="1"/>
    <col min="14608" max="14608" width="8.7109375" bestFit="1" customWidth="1"/>
    <col min="14609" max="14612" width="13.85546875" bestFit="1" customWidth="1"/>
    <col min="14613" max="14613" width="16.85546875" bestFit="1" customWidth="1"/>
    <col min="14614" max="14614" width="7" bestFit="1" customWidth="1"/>
    <col min="14615" max="14615" width="9" bestFit="1" customWidth="1"/>
    <col min="14616" max="14616" width="9.5703125" bestFit="1" customWidth="1"/>
    <col min="14617" max="14617" width="8.7109375" bestFit="1" customWidth="1"/>
    <col min="14618" max="14618" width="7.85546875" bestFit="1" customWidth="1"/>
    <col min="14619" max="14619" width="8.7109375" bestFit="1" customWidth="1"/>
    <col min="14620" max="14620" width="7" bestFit="1" customWidth="1"/>
    <col min="14849" max="14849" width="10.28515625" bestFit="1" customWidth="1"/>
    <col min="14850" max="14850" width="9.140625" customWidth="1"/>
    <col min="14851" max="14851" width="11.5703125" customWidth="1"/>
    <col min="14852" max="14852" width="13.5703125" customWidth="1"/>
    <col min="14853" max="14853" width="10.28515625" bestFit="1" customWidth="1"/>
    <col min="14854" max="14854" width="9.5703125" bestFit="1" customWidth="1"/>
    <col min="14855" max="14855" width="16.42578125" bestFit="1" customWidth="1"/>
    <col min="14856" max="14856" width="10.28515625" bestFit="1" customWidth="1"/>
    <col min="14857" max="14857" width="6.85546875" bestFit="1" customWidth="1"/>
    <col min="14858" max="14858" width="13.7109375" bestFit="1" customWidth="1"/>
    <col min="14859" max="14859" width="4.42578125" bestFit="1" customWidth="1"/>
    <col min="14860" max="14860" width="9.5703125" bestFit="1" customWidth="1"/>
    <col min="14861" max="14861" width="10.5703125" bestFit="1" customWidth="1"/>
    <col min="14862" max="14862" width="45.7109375" bestFit="1" customWidth="1"/>
    <col min="14863" max="14863" width="16.5703125" bestFit="1" customWidth="1"/>
    <col min="14864" max="14864" width="8.7109375" bestFit="1" customWidth="1"/>
    <col min="14865" max="14868" width="13.85546875" bestFit="1" customWidth="1"/>
    <col min="14869" max="14869" width="16.85546875" bestFit="1" customWidth="1"/>
    <col min="14870" max="14870" width="7" bestFit="1" customWidth="1"/>
    <col min="14871" max="14871" width="9" bestFit="1" customWidth="1"/>
    <col min="14872" max="14872" width="9.5703125" bestFit="1" customWidth="1"/>
    <col min="14873" max="14873" width="8.7109375" bestFit="1" customWidth="1"/>
    <col min="14874" max="14874" width="7.85546875" bestFit="1" customWidth="1"/>
    <col min="14875" max="14875" width="8.7109375" bestFit="1" customWidth="1"/>
    <col min="14876" max="14876" width="7" bestFit="1" customWidth="1"/>
    <col min="15105" max="15105" width="10.28515625" bestFit="1" customWidth="1"/>
    <col min="15106" max="15106" width="9.140625" customWidth="1"/>
    <col min="15107" max="15107" width="11.5703125" customWidth="1"/>
    <col min="15108" max="15108" width="13.5703125" customWidth="1"/>
    <col min="15109" max="15109" width="10.28515625" bestFit="1" customWidth="1"/>
    <col min="15110" max="15110" width="9.5703125" bestFit="1" customWidth="1"/>
    <col min="15111" max="15111" width="16.42578125" bestFit="1" customWidth="1"/>
    <col min="15112" max="15112" width="10.28515625" bestFit="1" customWidth="1"/>
    <col min="15113" max="15113" width="6.85546875" bestFit="1" customWidth="1"/>
    <col min="15114" max="15114" width="13.7109375" bestFit="1" customWidth="1"/>
    <col min="15115" max="15115" width="4.42578125" bestFit="1" customWidth="1"/>
    <col min="15116" max="15116" width="9.5703125" bestFit="1" customWidth="1"/>
    <col min="15117" max="15117" width="10.5703125" bestFit="1" customWidth="1"/>
    <col min="15118" max="15118" width="45.7109375" bestFit="1" customWidth="1"/>
    <col min="15119" max="15119" width="16.5703125" bestFit="1" customWidth="1"/>
    <col min="15120" max="15120" width="8.7109375" bestFit="1" customWidth="1"/>
    <col min="15121" max="15124" width="13.85546875" bestFit="1" customWidth="1"/>
    <col min="15125" max="15125" width="16.85546875" bestFit="1" customWidth="1"/>
    <col min="15126" max="15126" width="7" bestFit="1" customWidth="1"/>
    <col min="15127" max="15127" width="9" bestFit="1" customWidth="1"/>
    <col min="15128" max="15128" width="9.5703125" bestFit="1" customWidth="1"/>
    <col min="15129" max="15129" width="8.7109375" bestFit="1" customWidth="1"/>
    <col min="15130" max="15130" width="7.85546875" bestFit="1" customWidth="1"/>
    <col min="15131" max="15131" width="8.7109375" bestFit="1" customWidth="1"/>
    <col min="15132" max="15132" width="7" bestFit="1" customWidth="1"/>
    <col min="15361" max="15361" width="10.28515625" bestFit="1" customWidth="1"/>
    <col min="15362" max="15362" width="9.140625" customWidth="1"/>
    <col min="15363" max="15363" width="11.5703125" customWidth="1"/>
    <col min="15364" max="15364" width="13.5703125" customWidth="1"/>
    <col min="15365" max="15365" width="10.28515625" bestFit="1" customWidth="1"/>
    <col min="15366" max="15366" width="9.5703125" bestFit="1" customWidth="1"/>
    <col min="15367" max="15367" width="16.42578125" bestFit="1" customWidth="1"/>
    <col min="15368" max="15368" width="10.28515625" bestFit="1" customWidth="1"/>
    <col min="15369" max="15369" width="6.85546875" bestFit="1" customWidth="1"/>
    <col min="15370" max="15370" width="13.7109375" bestFit="1" customWidth="1"/>
    <col min="15371" max="15371" width="4.42578125" bestFit="1" customWidth="1"/>
    <col min="15372" max="15372" width="9.5703125" bestFit="1" customWidth="1"/>
    <col min="15373" max="15373" width="10.5703125" bestFit="1" customWidth="1"/>
    <col min="15374" max="15374" width="45.7109375" bestFit="1" customWidth="1"/>
    <col min="15375" max="15375" width="16.5703125" bestFit="1" customWidth="1"/>
    <col min="15376" max="15376" width="8.7109375" bestFit="1" customWidth="1"/>
    <col min="15377" max="15380" width="13.85546875" bestFit="1" customWidth="1"/>
    <col min="15381" max="15381" width="16.85546875" bestFit="1" customWidth="1"/>
    <col min="15382" max="15382" width="7" bestFit="1" customWidth="1"/>
    <col min="15383" max="15383" width="9" bestFit="1" customWidth="1"/>
    <col min="15384" max="15384" width="9.5703125" bestFit="1" customWidth="1"/>
    <col min="15385" max="15385" width="8.7109375" bestFit="1" customWidth="1"/>
    <col min="15386" max="15386" width="7.85546875" bestFit="1" customWidth="1"/>
    <col min="15387" max="15387" width="8.7109375" bestFit="1" customWidth="1"/>
    <col min="15388" max="15388" width="7" bestFit="1" customWidth="1"/>
    <col min="15617" max="15617" width="10.28515625" bestFit="1" customWidth="1"/>
    <col min="15618" max="15618" width="9.140625" customWidth="1"/>
    <col min="15619" max="15619" width="11.5703125" customWidth="1"/>
    <col min="15620" max="15620" width="13.5703125" customWidth="1"/>
    <col min="15621" max="15621" width="10.28515625" bestFit="1" customWidth="1"/>
    <col min="15622" max="15622" width="9.5703125" bestFit="1" customWidth="1"/>
    <col min="15623" max="15623" width="16.42578125" bestFit="1" customWidth="1"/>
    <col min="15624" max="15624" width="10.28515625" bestFit="1" customWidth="1"/>
    <col min="15625" max="15625" width="6.85546875" bestFit="1" customWidth="1"/>
    <col min="15626" max="15626" width="13.7109375" bestFit="1" customWidth="1"/>
    <col min="15627" max="15627" width="4.42578125" bestFit="1" customWidth="1"/>
    <col min="15628" max="15628" width="9.5703125" bestFit="1" customWidth="1"/>
    <col min="15629" max="15629" width="10.5703125" bestFit="1" customWidth="1"/>
    <col min="15630" max="15630" width="45.7109375" bestFit="1" customWidth="1"/>
    <col min="15631" max="15631" width="16.5703125" bestFit="1" customWidth="1"/>
    <col min="15632" max="15632" width="8.7109375" bestFit="1" customWidth="1"/>
    <col min="15633" max="15636" width="13.85546875" bestFit="1" customWidth="1"/>
    <col min="15637" max="15637" width="16.85546875" bestFit="1" customWidth="1"/>
    <col min="15638" max="15638" width="7" bestFit="1" customWidth="1"/>
    <col min="15639" max="15639" width="9" bestFit="1" customWidth="1"/>
    <col min="15640" max="15640" width="9.5703125" bestFit="1" customWidth="1"/>
    <col min="15641" max="15641" width="8.7109375" bestFit="1" customWidth="1"/>
    <col min="15642" max="15642" width="7.85546875" bestFit="1" customWidth="1"/>
    <col min="15643" max="15643" width="8.7109375" bestFit="1" customWidth="1"/>
    <col min="15644" max="15644" width="7" bestFit="1" customWidth="1"/>
    <col min="15873" max="15873" width="10.28515625" bestFit="1" customWidth="1"/>
    <col min="15874" max="15874" width="9.140625" customWidth="1"/>
    <col min="15875" max="15875" width="11.5703125" customWidth="1"/>
    <col min="15876" max="15876" width="13.5703125" customWidth="1"/>
    <col min="15877" max="15877" width="10.28515625" bestFit="1" customWidth="1"/>
    <col min="15878" max="15878" width="9.5703125" bestFit="1" customWidth="1"/>
    <col min="15879" max="15879" width="16.42578125" bestFit="1" customWidth="1"/>
    <col min="15880" max="15880" width="10.28515625" bestFit="1" customWidth="1"/>
    <col min="15881" max="15881" width="6.85546875" bestFit="1" customWidth="1"/>
    <col min="15882" max="15882" width="13.7109375" bestFit="1" customWidth="1"/>
    <col min="15883" max="15883" width="4.42578125" bestFit="1" customWidth="1"/>
    <col min="15884" max="15884" width="9.5703125" bestFit="1" customWidth="1"/>
    <col min="15885" max="15885" width="10.5703125" bestFit="1" customWidth="1"/>
    <col min="15886" max="15886" width="45.7109375" bestFit="1" customWidth="1"/>
    <col min="15887" max="15887" width="16.5703125" bestFit="1" customWidth="1"/>
    <col min="15888" max="15888" width="8.7109375" bestFit="1" customWidth="1"/>
    <col min="15889" max="15892" width="13.85546875" bestFit="1" customWidth="1"/>
    <col min="15893" max="15893" width="16.85546875" bestFit="1" customWidth="1"/>
    <col min="15894" max="15894" width="7" bestFit="1" customWidth="1"/>
    <col min="15895" max="15895" width="9" bestFit="1" customWidth="1"/>
    <col min="15896" max="15896" width="9.5703125" bestFit="1" customWidth="1"/>
    <col min="15897" max="15897" width="8.7109375" bestFit="1" customWidth="1"/>
    <col min="15898" max="15898" width="7.85546875" bestFit="1" customWidth="1"/>
    <col min="15899" max="15899" width="8.7109375" bestFit="1" customWidth="1"/>
    <col min="15900" max="15900" width="7" bestFit="1" customWidth="1"/>
    <col min="16129" max="16129" width="10.28515625" bestFit="1" customWidth="1"/>
    <col min="16130" max="16130" width="9.140625" customWidth="1"/>
    <col min="16131" max="16131" width="11.5703125" customWidth="1"/>
    <col min="16132" max="16132" width="13.5703125" customWidth="1"/>
    <col min="16133" max="16133" width="10.28515625" bestFit="1" customWidth="1"/>
    <col min="16134" max="16134" width="9.5703125" bestFit="1" customWidth="1"/>
    <col min="16135" max="16135" width="16.42578125" bestFit="1" customWidth="1"/>
    <col min="16136" max="16136" width="10.28515625" bestFit="1" customWidth="1"/>
    <col min="16137" max="16137" width="6.85546875" bestFit="1" customWidth="1"/>
    <col min="16138" max="16138" width="13.7109375" bestFit="1" customWidth="1"/>
    <col min="16139" max="16139" width="4.42578125" bestFit="1" customWidth="1"/>
    <col min="16140" max="16140" width="9.5703125" bestFit="1" customWidth="1"/>
    <col min="16141" max="16141" width="10.5703125" bestFit="1" customWidth="1"/>
    <col min="16142" max="16142" width="45.7109375" bestFit="1" customWidth="1"/>
    <col min="16143" max="16143" width="16.5703125" bestFit="1" customWidth="1"/>
    <col min="16144" max="16144" width="8.7109375" bestFit="1" customWidth="1"/>
    <col min="16145" max="16148" width="13.85546875" bestFit="1" customWidth="1"/>
    <col min="16149" max="16149" width="16.85546875" bestFit="1" customWidth="1"/>
    <col min="16150" max="16150" width="7" bestFit="1" customWidth="1"/>
    <col min="16151" max="16151" width="9" bestFit="1" customWidth="1"/>
    <col min="16152" max="16152" width="9.5703125" bestFit="1" customWidth="1"/>
    <col min="16153" max="16153" width="8.7109375" bestFit="1" customWidth="1"/>
    <col min="16154" max="16154" width="7.85546875" bestFit="1" customWidth="1"/>
    <col min="16155" max="16155" width="8.7109375" bestFit="1" customWidth="1"/>
    <col min="16156" max="16156" width="7" bestFit="1" customWidth="1"/>
  </cols>
  <sheetData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1">
      <c r="A8" s="22" t="s">
        <v>0</v>
      </c>
      <c r="B8" s="22" t="s">
        <v>0</v>
      </c>
      <c r="C8" s="22" t="s">
        <v>1</v>
      </c>
      <c r="D8" s="22" t="s">
        <v>1</v>
      </c>
      <c r="E8" s="22"/>
      <c r="F8" s="22" t="s">
        <v>1</v>
      </c>
      <c r="G8" s="22"/>
      <c r="H8" s="22"/>
      <c r="I8" s="22"/>
      <c r="J8" s="22"/>
      <c r="K8" s="22"/>
      <c r="L8" s="22" t="s">
        <v>0</v>
      </c>
      <c r="M8" s="22" t="s">
        <v>0</v>
      </c>
      <c r="N8" s="22"/>
      <c r="O8" s="22"/>
      <c r="P8" s="22"/>
      <c r="Q8" s="22" t="s">
        <v>2</v>
      </c>
      <c r="R8" s="22" t="s">
        <v>3</v>
      </c>
      <c r="S8" s="22" t="s">
        <v>4</v>
      </c>
      <c r="T8" s="22" t="s">
        <v>5</v>
      </c>
      <c r="U8" s="22"/>
      <c r="V8" s="22" t="s">
        <v>6</v>
      </c>
      <c r="W8" s="22" t="s">
        <v>6</v>
      </c>
      <c r="X8" s="22" t="s">
        <v>7</v>
      </c>
      <c r="Y8" s="22"/>
      <c r="Z8" s="22"/>
      <c r="AA8" s="22"/>
      <c r="AB8" s="23"/>
    </row>
    <row r="9" spans="1:31">
      <c r="A9" s="22" t="s">
        <v>8</v>
      </c>
      <c r="B9" s="22" t="s">
        <v>9</v>
      </c>
      <c r="C9" s="22" t="s">
        <v>9</v>
      </c>
      <c r="D9" s="22" t="s">
        <v>10</v>
      </c>
      <c r="E9" s="22" t="s">
        <v>11</v>
      </c>
      <c r="F9" s="22" t="s">
        <v>12</v>
      </c>
      <c r="G9" s="22" t="s">
        <v>13</v>
      </c>
      <c r="H9" s="22" t="s">
        <v>8</v>
      </c>
      <c r="I9" s="22" t="s">
        <v>14</v>
      </c>
      <c r="J9" s="22" t="s">
        <v>15</v>
      </c>
      <c r="K9" s="22" t="s">
        <v>16</v>
      </c>
      <c r="L9" s="22" t="s">
        <v>12</v>
      </c>
      <c r="M9" s="22" t="s">
        <v>17</v>
      </c>
      <c r="N9" s="22" t="s">
        <v>18</v>
      </c>
      <c r="O9" s="22" t="s">
        <v>19</v>
      </c>
      <c r="P9" s="22" t="s">
        <v>20</v>
      </c>
      <c r="Q9" s="22" t="s">
        <v>21</v>
      </c>
      <c r="R9" s="22" t="s">
        <v>21</v>
      </c>
      <c r="S9" s="22" t="s">
        <v>21</v>
      </c>
      <c r="T9" s="22" t="s">
        <v>21</v>
      </c>
      <c r="U9" s="22" t="s">
        <v>22</v>
      </c>
      <c r="V9" s="22" t="s">
        <v>23</v>
      </c>
      <c r="W9" s="22" t="s">
        <v>24</v>
      </c>
      <c r="X9" s="22" t="s">
        <v>25</v>
      </c>
      <c r="Y9" s="22" t="s">
        <v>26</v>
      </c>
      <c r="Z9" s="22" t="s">
        <v>27</v>
      </c>
      <c r="AA9" s="22" t="s">
        <v>5</v>
      </c>
      <c r="AB9" s="23" t="s">
        <v>28</v>
      </c>
    </row>
    <row r="10" spans="1:31">
      <c r="A10" s="16">
        <v>57040</v>
      </c>
      <c r="B10" s="24" t="s">
        <v>1067</v>
      </c>
      <c r="C10" s="18">
        <v>42068</v>
      </c>
      <c r="D10" s="18">
        <v>42068</v>
      </c>
      <c r="E10" s="16" t="s">
        <v>30</v>
      </c>
      <c r="F10" s="18">
        <v>42048</v>
      </c>
      <c r="G10" s="16" t="s">
        <v>186</v>
      </c>
      <c r="H10" s="16">
        <v>57040</v>
      </c>
      <c r="I10" s="16" t="s">
        <v>631</v>
      </c>
      <c r="J10" s="16" t="s">
        <v>110</v>
      </c>
      <c r="K10" s="16">
        <v>2015</v>
      </c>
      <c r="L10" s="19" t="s">
        <v>1068</v>
      </c>
      <c r="M10" s="16" t="s">
        <v>1069</v>
      </c>
      <c r="N10" s="16" t="s">
        <v>190</v>
      </c>
      <c r="O10" s="16" t="s">
        <v>1070</v>
      </c>
      <c r="P10" s="20" t="s">
        <v>1071</v>
      </c>
      <c r="Q10" s="16"/>
      <c r="R10" s="16"/>
      <c r="S10" s="16"/>
      <c r="T10" s="16"/>
      <c r="U10" s="20">
        <v>161601.67000000001</v>
      </c>
      <c r="V10" s="20">
        <v>4978.8</v>
      </c>
      <c r="W10" s="20">
        <v>1160</v>
      </c>
      <c r="X10" s="20">
        <v>360</v>
      </c>
      <c r="Y10" s="20">
        <v>166580.47</v>
      </c>
      <c r="Z10" s="20">
        <v>26652.880000000001</v>
      </c>
      <c r="AA10" s="20">
        <v>194753.35</v>
      </c>
      <c r="AB10" s="19" t="s">
        <v>123</v>
      </c>
      <c r="AC10" t="s">
        <v>1335</v>
      </c>
      <c r="AD10" s="13">
        <v>194753.35</v>
      </c>
      <c r="AE10" s="13">
        <f>AA10-AD10</f>
        <v>0</v>
      </c>
    </row>
    <row r="11" spans="1:31">
      <c r="A11" s="16">
        <v>57040</v>
      </c>
      <c r="B11" s="24" t="s">
        <v>1072</v>
      </c>
      <c r="C11" s="18">
        <v>42068</v>
      </c>
      <c r="D11" s="18">
        <v>42068</v>
      </c>
      <c r="E11" s="16" t="s">
        <v>30</v>
      </c>
      <c r="F11" s="18">
        <v>42044</v>
      </c>
      <c r="G11" s="16" t="s">
        <v>75</v>
      </c>
      <c r="H11" s="16">
        <v>57040</v>
      </c>
      <c r="I11" s="16" t="s">
        <v>218</v>
      </c>
      <c r="J11" s="16" t="s">
        <v>219</v>
      </c>
      <c r="K11" s="16">
        <v>2015</v>
      </c>
      <c r="L11" s="19" t="s">
        <v>1073</v>
      </c>
      <c r="M11" s="16" t="s">
        <v>1074</v>
      </c>
      <c r="N11" s="16" t="s">
        <v>222</v>
      </c>
      <c r="O11" s="16" t="s">
        <v>1075</v>
      </c>
      <c r="P11" s="20" t="s">
        <v>1076</v>
      </c>
      <c r="Q11" s="16"/>
      <c r="R11" s="16"/>
      <c r="S11" s="16"/>
      <c r="T11" s="16"/>
      <c r="U11" s="20">
        <v>202482.21</v>
      </c>
      <c r="V11" s="20">
        <v>3668.52</v>
      </c>
      <c r="W11" s="20">
        <v>1160</v>
      </c>
      <c r="X11" s="20">
        <v>360</v>
      </c>
      <c r="Y11" s="20">
        <v>206150.72999999998</v>
      </c>
      <c r="Z11" s="20">
        <v>32984.120000000003</v>
      </c>
      <c r="AA11" s="20">
        <v>240654.84999999998</v>
      </c>
      <c r="AB11" s="19" t="s">
        <v>224</v>
      </c>
      <c r="AC11" t="s">
        <v>1336</v>
      </c>
      <c r="AD11" s="13">
        <v>240654.85</v>
      </c>
      <c r="AE11" s="13">
        <f t="shared" ref="AE11:AE69" si="0">AA11-AD11</f>
        <v>0</v>
      </c>
    </row>
    <row r="12" spans="1:31">
      <c r="A12" s="16">
        <v>57040</v>
      </c>
      <c r="B12" s="24" t="s">
        <v>1077</v>
      </c>
      <c r="C12" s="18">
        <v>42068</v>
      </c>
      <c r="D12" s="18">
        <v>42068</v>
      </c>
      <c r="E12" s="16" t="s">
        <v>30</v>
      </c>
      <c r="F12" s="18">
        <v>42048</v>
      </c>
      <c r="G12" s="16" t="s">
        <v>75</v>
      </c>
      <c r="H12" s="16">
        <v>57040</v>
      </c>
      <c r="I12" s="16" t="s">
        <v>85</v>
      </c>
      <c r="J12" s="16" t="s">
        <v>86</v>
      </c>
      <c r="K12" s="16">
        <v>2015</v>
      </c>
      <c r="L12" s="19" t="s">
        <v>1078</v>
      </c>
      <c r="M12" s="16" t="s">
        <v>1079</v>
      </c>
      <c r="N12" s="16" t="s">
        <v>172</v>
      </c>
      <c r="O12" s="16" t="s">
        <v>1080</v>
      </c>
      <c r="P12" s="20" t="s">
        <v>1081</v>
      </c>
      <c r="Q12" s="16"/>
      <c r="R12" s="16"/>
      <c r="S12" s="16"/>
      <c r="T12" s="16"/>
      <c r="U12" s="20">
        <v>361486.73</v>
      </c>
      <c r="V12" s="20">
        <v>3668.52</v>
      </c>
      <c r="W12" s="20">
        <v>2900</v>
      </c>
      <c r="X12" s="20">
        <v>360</v>
      </c>
      <c r="Y12" s="20">
        <v>365155.25</v>
      </c>
      <c r="Z12" s="20">
        <v>58424.84</v>
      </c>
      <c r="AA12" s="20">
        <v>426840.08999999997</v>
      </c>
      <c r="AB12" s="19" t="s">
        <v>92</v>
      </c>
      <c r="AC12" t="s">
        <v>1337</v>
      </c>
      <c r="AD12" s="13">
        <v>426840.09</v>
      </c>
      <c r="AE12" s="13">
        <f t="shared" si="0"/>
        <v>0</v>
      </c>
    </row>
    <row r="13" spans="1:31">
      <c r="A13" s="16">
        <v>57040</v>
      </c>
      <c r="B13" s="24" t="s">
        <v>1082</v>
      </c>
      <c r="C13" s="18">
        <v>42069</v>
      </c>
      <c r="D13" s="18">
        <v>42069</v>
      </c>
      <c r="E13" s="16" t="s">
        <v>30</v>
      </c>
      <c r="F13" s="18">
        <v>42065</v>
      </c>
      <c r="G13" s="16" t="s">
        <v>31</v>
      </c>
      <c r="H13" s="16">
        <v>57040</v>
      </c>
      <c r="I13" s="16" t="s">
        <v>118</v>
      </c>
      <c r="J13" s="16" t="s">
        <v>110</v>
      </c>
      <c r="K13" s="16">
        <v>2015</v>
      </c>
      <c r="L13" s="19" t="s">
        <v>1083</v>
      </c>
      <c r="M13" s="16" t="s">
        <v>1084</v>
      </c>
      <c r="N13" s="16" t="s">
        <v>762</v>
      </c>
      <c r="O13" s="16" t="s">
        <v>1085</v>
      </c>
      <c r="P13" s="20" t="s">
        <v>1086</v>
      </c>
      <c r="Q13" s="16"/>
      <c r="R13" s="16"/>
      <c r="S13" s="16"/>
      <c r="T13" s="16"/>
      <c r="U13" s="20">
        <v>150109.97</v>
      </c>
      <c r="V13" s="20">
        <v>4988.7299999999996</v>
      </c>
      <c r="W13" s="20">
        <v>1160</v>
      </c>
      <c r="X13" s="20">
        <v>360</v>
      </c>
      <c r="Y13" s="20">
        <v>155098.70000000001</v>
      </c>
      <c r="Z13" s="20">
        <v>24815.79</v>
      </c>
      <c r="AA13" s="20">
        <v>181434.49000000002</v>
      </c>
      <c r="AB13" s="19" t="s">
        <v>123</v>
      </c>
      <c r="AC13" t="s">
        <v>1338</v>
      </c>
      <c r="AD13" s="13">
        <v>181434.49</v>
      </c>
      <c r="AE13" s="13">
        <f t="shared" si="0"/>
        <v>0</v>
      </c>
    </row>
    <row r="14" spans="1:31">
      <c r="A14" s="16">
        <v>57040</v>
      </c>
      <c r="B14" s="24" t="s">
        <v>1087</v>
      </c>
      <c r="C14" s="18">
        <v>42069</v>
      </c>
      <c r="D14" s="18">
        <v>42069</v>
      </c>
      <c r="E14" s="16" t="s">
        <v>30</v>
      </c>
      <c r="F14" s="18">
        <v>42065</v>
      </c>
      <c r="G14" s="16" t="s">
        <v>31</v>
      </c>
      <c r="H14" s="16">
        <v>57040</v>
      </c>
      <c r="I14" s="16" t="s">
        <v>159</v>
      </c>
      <c r="J14" s="16" t="s">
        <v>131</v>
      </c>
      <c r="K14" s="16">
        <v>2015</v>
      </c>
      <c r="L14" s="19" t="s">
        <v>1088</v>
      </c>
      <c r="M14" s="16" t="s">
        <v>1089</v>
      </c>
      <c r="N14" s="16" t="s">
        <v>345</v>
      </c>
      <c r="O14" s="16" t="s">
        <v>1090</v>
      </c>
      <c r="P14" s="20" t="s">
        <v>1091</v>
      </c>
      <c r="Q14" s="16"/>
      <c r="R14" s="16"/>
      <c r="S14" s="16"/>
      <c r="T14" s="16"/>
      <c r="U14" s="20">
        <v>157635.82999999999</v>
      </c>
      <c r="V14" s="20">
        <v>4988.7299999999996</v>
      </c>
      <c r="W14" s="20">
        <v>1160</v>
      </c>
      <c r="X14" s="20">
        <v>360</v>
      </c>
      <c r="Y14" s="20">
        <v>162624.56</v>
      </c>
      <c r="Z14" s="20">
        <v>26019.93</v>
      </c>
      <c r="AA14" s="20">
        <v>190164.49</v>
      </c>
      <c r="AB14" s="19" t="s">
        <v>53</v>
      </c>
      <c r="AC14" t="s">
        <v>1339</v>
      </c>
      <c r="AD14" s="13">
        <v>190164.49</v>
      </c>
      <c r="AE14" s="13">
        <f t="shared" si="0"/>
        <v>0</v>
      </c>
    </row>
    <row r="15" spans="1:31">
      <c r="A15" s="16">
        <v>57040</v>
      </c>
      <c r="B15" s="24" t="s">
        <v>1092</v>
      </c>
      <c r="C15" s="18">
        <v>42069</v>
      </c>
      <c r="D15" s="18">
        <v>42069</v>
      </c>
      <c r="E15" s="16" t="s">
        <v>30</v>
      </c>
      <c r="F15" s="18">
        <v>42065</v>
      </c>
      <c r="G15" s="16" t="s">
        <v>31</v>
      </c>
      <c r="H15" s="16">
        <v>57040</v>
      </c>
      <c r="I15" s="16" t="s">
        <v>148</v>
      </c>
      <c r="J15" s="16" t="s">
        <v>60</v>
      </c>
      <c r="K15" s="16">
        <v>2015</v>
      </c>
      <c r="L15" s="19" t="s">
        <v>1093</v>
      </c>
      <c r="M15" s="16" t="s">
        <v>1094</v>
      </c>
      <c r="N15" s="16" t="s">
        <v>151</v>
      </c>
      <c r="O15" s="16" t="s">
        <v>1095</v>
      </c>
      <c r="P15" s="20" t="s">
        <v>1096</v>
      </c>
      <c r="Q15" s="16"/>
      <c r="R15" s="16"/>
      <c r="S15" s="16"/>
      <c r="T15" s="16"/>
      <c r="U15" s="20">
        <v>178824.84</v>
      </c>
      <c r="V15" s="20">
        <v>4988.7299999999996</v>
      </c>
      <c r="W15" s="20">
        <v>2320</v>
      </c>
      <c r="X15" s="20">
        <v>360</v>
      </c>
      <c r="Y15" s="20">
        <v>183813.57</v>
      </c>
      <c r="Z15" s="20">
        <v>29410.17</v>
      </c>
      <c r="AA15" s="20">
        <v>215903.74</v>
      </c>
      <c r="AB15" s="19" t="s">
        <v>184</v>
      </c>
      <c r="AC15" t="s">
        <v>1340</v>
      </c>
      <c r="AD15" s="13">
        <v>215905.74</v>
      </c>
      <c r="AE15" s="13">
        <f t="shared" si="0"/>
        <v>-2</v>
      </c>
    </row>
    <row r="16" spans="1:31">
      <c r="A16" s="16">
        <v>57040</v>
      </c>
      <c r="B16" s="24" t="s">
        <v>1097</v>
      </c>
      <c r="C16" s="18">
        <v>42070</v>
      </c>
      <c r="D16" s="18">
        <v>42070</v>
      </c>
      <c r="E16" s="16" t="s">
        <v>30</v>
      </c>
      <c r="F16" s="18">
        <v>42065</v>
      </c>
      <c r="G16" s="16" t="s">
        <v>31</v>
      </c>
      <c r="H16" s="16">
        <v>57040</v>
      </c>
      <c r="I16" s="16" t="s">
        <v>130</v>
      </c>
      <c r="J16" s="16" t="s">
        <v>131</v>
      </c>
      <c r="K16" s="16">
        <v>2015</v>
      </c>
      <c r="L16" s="19" t="s">
        <v>1088</v>
      </c>
      <c r="M16" s="16" t="s">
        <v>1098</v>
      </c>
      <c r="N16" s="16" t="s">
        <v>937</v>
      </c>
      <c r="O16" s="16" t="s">
        <v>1099</v>
      </c>
      <c r="P16" s="20" t="s">
        <v>1100</v>
      </c>
      <c r="Q16" s="16"/>
      <c r="R16" s="16"/>
      <c r="S16" s="16"/>
      <c r="T16" s="16"/>
      <c r="U16" s="20">
        <v>150109.97</v>
      </c>
      <c r="V16" s="20">
        <v>4988.7299999999996</v>
      </c>
      <c r="W16" s="20">
        <v>1160</v>
      </c>
      <c r="X16" s="20">
        <v>360</v>
      </c>
      <c r="Y16" s="20">
        <v>155098.70000000001</v>
      </c>
      <c r="Z16" s="20">
        <v>24815.79</v>
      </c>
      <c r="AA16" s="20">
        <v>181434.49000000002</v>
      </c>
      <c r="AB16" s="19" t="s">
        <v>184</v>
      </c>
      <c r="AC16" s="14" t="s">
        <v>1341</v>
      </c>
      <c r="AD16" s="13">
        <v>181434.49</v>
      </c>
      <c r="AE16" s="13">
        <f t="shared" si="0"/>
        <v>0</v>
      </c>
    </row>
    <row r="17" spans="1:32">
      <c r="A17" s="16">
        <v>57040</v>
      </c>
      <c r="B17" s="24" t="s">
        <v>1101</v>
      </c>
      <c r="C17" s="18">
        <v>42070</v>
      </c>
      <c r="D17" s="18">
        <v>42070</v>
      </c>
      <c r="E17" s="16" t="s">
        <v>30</v>
      </c>
      <c r="F17" s="18">
        <v>42065</v>
      </c>
      <c r="G17" s="16" t="s">
        <v>31</v>
      </c>
      <c r="H17" s="16">
        <v>57040</v>
      </c>
      <c r="I17" s="16" t="s">
        <v>47</v>
      </c>
      <c r="J17" s="16" t="s">
        <v>48</v>
      </c>
      <c r="K17" s="16">
        <v>2015</v>
      </c>
      <c r="L17" s="19" t="s">
        <v>1083</v>
      </c>
      <c r="M17" s="16" t="s">
        <v>1102</v>
      </c>
      <c r="N17" s="16" t="s">
        <v>140</v>
      </c>
      <c r="O17" s="16" t="s">
        <v>1103</v>
      </c>
      <c r="P17" s="20" t="s">
        <v>1104</v>
      </c>
      <c r="Q17" s="16"/>
      <c r="R17" s="16"/>
      <c r="S17" s="16"/>
      <c r="T17" s="16"/>
      <c r="U17" s="20">
        <v>310783.71999999997</v>
      </c>
      <c r="V17" s="20">
        <v>4988.7299999999996</v>
      </c>
      <c r="W17" s="20">
        <v>2320</v>
      </c>
      <c r="X17" s="20">
        <v>360</v>
      </c>
      <c r="Y17" s="20">
        <v>315772.44999999995</v>
      </c>
      <c r="Z17" s="20">
        <v>50523.59</v>
      </c>
      <c r="AA17" s="20">
        <v>368976.03999999992</v>
      </c>
      <c r="AB17" s="19" t="s">
        <v>184</v>
      </c>
      <c r="AC17" t="s">
        <v>1342</v>
      </c>
      <c r="AD17" s="13">
        <v>368978.05</v>
      </c>
      <c r="AE17" s="13">
        <f t="shared" si="0"/>
        <v>-2.0100000000675209</v>
      </c>
    </row>
    <row r="18" spans="1:32">
      <c r="A18" s="16">
        <v>57040</v>
      </c>
      <c r="B18" s="24" t="s">
        <v>1105</v>
      </c>
      <c r="C18" s="18">
        <v>42070</v>
      </c>
      <c r="D18" s="18">
        <v>42070</v>
      </c>
      <c r="E18" s="16" t="s">
        <v>30</v>
      </c>
      <c r="F18" s="18">
        <v>42065</v>
      </c>
      <c r="G18" s="16" t="s">
        <v>31</v>
      </c>
      <c r="H18" s="16">
        <v>57040</v>
      </c>
      <c r="I18" s="16" t="s">
        <v>47</v>
      </c>
      <c r="J18" s="16" t="s">
        <v>48</v>
      </c>
      <c r="K18" s="16">
        <v>2015</v>
      </c>
      <c r="L18" s="19" t="s">
        <v>1083</v>
      </c>
      <c r="M18" s="16" t="s">
        <v>1106</v>
      </c>
      <c r="N18" s="16" t="s">
        <v>140</v>
      </c>
      <c r="O18" s="16" t="s">
        <v>1107</v>
      </c>
      <c r="P18" s="20" t="s">
        <v>1108</v>
      </c>
      <c r="Q18" s="16"/>
      <c r="R18" s="16"/>
      <c r="S18" s="16"/>
      <c r="T18" s="16"/>
      <c r="U18" s="20">
        <v>310783.71999999997</v>
      </c>
      <c r="V18" s="20">
        <v>4988.7299999999996</v>
      </c>
      <c r="W18" s="20">
        <v>2320</v>
      </c>
      <c r="X18" s="20">
        <v>360</v>
      </c>
      <c r="Y18" s="20">
        <v>315772.44999999995</v>
      </c>
      <c r="Z18" s="20">
        <v>50523.59</v>
      </c>
      <c r="AA18" s="20">
        <v>368976.03999999992</v>
      </c>
      <c r="AB18" s="19" t="s">
        <v>83</v>
      </c>
      <c r="AC18" t="s">
        <v>1343</v>
      </c>
      <c r="AD18" s="13">
        <v>368978.02</v>
      </c>
      <c r="AE18" s="13">
        <f t="shared" si="0"/>
        <v>-1.9800000000977889</v>
      </c>
      <c r="AF18" t="s">
        <v>878</v>
      </c>
    </row>
    <row r="19" spans="1:32">
      <c r="A19" s="16">
        <v>57040</v>
      </c>
      <c r="B19" s="24" t="s">
        <v>1109</v>
      </c>
      <c r="C19" s="18">
        <v>42070</v>
      </c>
      <c r="D19" s="18">
        <v>42070</v>
      </c>
      <c r="E19" s="16" t="s">
        <v>30</v>
      </c>
      <c r="F19" s="18">
        <v>42065</v>
      </c>
      <c r="G19" s="16" t="s">
        <v>31</v>
      </c>
      <c r="H19" s="16">
        <v>57040</v>
      </c>
      <c r="I19" s="16" t="s">
        <v>47</v>
      </c>
      <c r="J19" s="16" t="s">
        <v>48</v>
      </c>
      <c r="K19" s="16">
        <v>2015</v>
      </c>
      <c r="L19" s="19" t="s">
        <v>1083</v>
      </c>
      <c r="M19" s="16" t="s">
        <v>1110</v>
      </c>
      <c r="N19" s="16" t="s">
        <v>140</v>
      </c>
      <c r="O19" s="16" t="s">
        <v>1111</v>
      </c>
      <c r="P19" s="20" t="s">
        <v>1112</v>
      </c>
      <c r="Q19" s="16"/>
      <c r="R19" s="16"/>
      <c r="S19" s="16"/>
      <c r="T19" s="16"/>
      <c r="U19" s="20">
        <v>310783.71999999997</v>
      </c>
      <c r="V19" s="20">
        <v>4988.7299999999996</v>
      </c>
      <c r="W19" s="20">
        <v>2320</v>
      </c>
      <c r="X19" s="20">
        <v>360</v>
      </c>
      <c r="Y19" s="20">
        <v>315772.44999999995</v>
      </c>
      <c r="Z19" s="20">
        <v>50523.59</v>
      </c>
      <c r="AA19" s="20">
        <v>368976.03999999992</v>
      </c>
      <c r="AB19" s="19" t="s">
        <v>100</v>
      </c>
      <c r="AC19" t="s">
        <v>1344</v>
      </c>
      <c r="AD19" s="13">
        <v>368978.05</v>
      </c>
      <c r="AE19" s="13">
        <f t="shared" si="0"/>
        <v>-2.0100000000675209</v>
      </c>
      <c r="AF19" t="s">
        <v>878</v>
      </c>
    </row>
    <row r="20" spans="1:32">
      <c r="A20" s="16">
        <v>57040</v>
      </c>
      <c r="B20" s="24" t="s">
        <v>1113</v>
      </c>
      <c r="C20" s="18">
        <v>42070</v>
      </c>
      <c r="D20" s="18">
        <v>42070</v>
      </c>
      <c r="E20" s="16" t="s">
        <v>30</v>
      </c>
      <c r="F20" s="18">
        <v>42065</v>
      </c>
      <c r="G20" s="16" t="s">
        <v>31</v>
      </c>
      <c r="H20" s="16">
        <v>57040</v>
      </c>
      <c r="I20" s="16" t="s">
        <v>59</v>
      </c>
      <c r="J20" s="16" t="s">
        <v>60</v>
      </c>
      <c r="K20" s="16">
        <v>2015</v>
      </c>
      <c r="L20" s="19" t="s">
        <v>1093</v>
      </c>
      <c r="M20" s="16" t="s">
        <v>1114</v>
      </c>
      <c r="N20" s="16" t="s">
        <v>63</v>
      </c>
      <c r="O20" s="16" t="s">
        <v>1115</v>
      </c>
      <c r="P20" s="20" t="s">
        <v>1116</v>
      </c>
      <c r="Q20" s="16"/>
      <c r="R20" s="16"/>
      <c r="S20" s="16"/>
      <c r="T20" s="16"/>
      <c r="U20" s="20">
        <v>218641.48</v>
      </c>
      <c r="V20" s="20">
        <v>4988.7299999999996</v>
      </c>
      <c r="W20" s="20">
        <v>2320</v>
      </c>
      <c r="X20" s="20">
        <v>360</v>
      </c>
      <c r="Y20" s="20">
        <v>223630.21000000002</v>
      </c>
      <c r="Z20" s="20">
        <v>35780.83</v>
      </c>
      <c r="AA20" s="20">
        <v>262091.04000000004</v>
      </c>
      <c r="AB20" s="19" t="s">
        <v>100</v>
      </c>
      <c r="AC20" t="s">
        <v>1345</v>
      </c>
      <c r="AD20" s="13">
        <v>262091.04</v>
      </c>
      <c r="AE20" s="13">
        <f t="shared" si="0"/>
        <v>0</v>
      </c>
    </row>
    <row r="21" spans="1:32">
      <c r="A21" s="16">
        <v>57040</v>
      </c>
      <c r="B21" s="24" t="s">
        <v>1117</v>
      </c>
      <c r="C21" s="18">
        <v>42078</v>
      </c>
      <c r="D21" s="18">
        <v>42078</v>
      </c>
      <c r="E21" s="16" t="s">
        <v>30</v>
      </c>
      <c r="F21" s="18">
        <v>42068</v>
      </c>
      <c r="G21" s="16" t="s">
        <v>31</v>
      </c>
      <c r="H21" s="16">
        <v>57040</v>
      </c>
      <c r="I21" s="16" t="s">
        <v>130</v>
      </c>
      <c r="J21" s="16" t="s">
        <v>131</v>
      </c>
      <c r="K21" s="16">
        <v>2015</v>
      </c>
      <c r="L21" s="19" t="s">
        <v>1118</v>
      </c>
      <c r="M21" s="16" t="s">
        <v>1119</v>
      </c>
      <c r="N21" s="16" t="s">
        <v>134</v>
      </c>
      <c r="O21" s="16" t="s">
        <v>1120</v>
      </c>
      <c r="P21" s="20" t="s">
        <v>1121</v>
      </c>
      <c r="Q21" s="16"/>
      <c r="R21" s="16"/>
      <c r="S21" s="16"/>
      <c r="T21" s="16"/>
      <c r="U21" s="20">
        <v>150109.97</v>
      </c>
      <c r="V21" s="20">
        <v>4988.7299999999996</v>
      </c>
      <c r="W21" s="20">
        <v>1160</v>
      </c>
      <c r="X21" s="20">
        <v>360</v>
      </c>
      <c r="Y21" s="20">
        <v>155098.70000000001</v>
      </c>
      <c r="Z21" s="20">
        <v>24815.79</v>
      </c>
      <c r="AA21" s="20">
        <v>181434.49000000002</v>
      </c>
      <c r="AB21" s="19" t="s">
        <v>137</v>
      </c>
      <c r="AC21" t="s">
        <v>1346</v>
      </c>
      <c r="AD21" s="13">
        <v>181434.49</v>
      </c>
      <c r="AE21" s="13">
        <f t="shared" si="0"/>
        <v>0</v>
      </c>
    </row>
    <row r="22" spans="1:32">
      <c r="A22" s="16">
        <v>57040</v>
      </c>
      <c r="B22" s="24" t="s">
        <v>1122</v>
      </c>
      <c r="C22" s="18">
        <v>42078</v>
      </c>
      <c r="D22" s="18">
        <v>42078</v>
      </c>
      <c r="E22" s="16" t="s">
        <v>30</v>
      </c>
      <c r="F22" s="18">
        <v>42068</v>
      </c>
      <c r="G22" s="16" t="s">
        <v>31</v>
      </c>
      <c r="H22" s="16">
        <v>57040</v>
      </c>
      <c r="I22" s="16" t="s">
        <v>159</v>
      </c>
      <c r="J22" s="16" t="s">
        <v>131</v>
      </c>
      <c r="K22" s="16">
        <v>2015</v>
      </c>
      <c r="L22" s="19" t="s">
        <v>1118</v>
      </c>
      <c r="M22" s="16" t="s">
        <v>1123</v>
      </c>
      <c r="N22" s="16" t="s">
        <v>161</v>
      </c>
      <c r="O22" s="16" t="s">
        <v>1124</v>
      </c>
      <c r="P22" s="20" t="s">
        <v>1125</v>
      </c>
      <c r="Q22" s="16"/>
      <c r="R22" s="16"/>
      <c r="S22" s="16"/>
      <c r="T22" s="16"/>
      <c r="U22" s="20">
        <v>157635.82999999999</v>
      </c>
      <c r="V22" s="20">
        <v>4988.7299999999996</v>
      </c>
      <c r="W22" s="20">
        <v>1160</v>
      </c>
      <c r="X22" s="20">
        <v>360</v>
      </c>
      <c r="Y22" s="20">
        <v>162624.56</v>
      </c>
      <c r="Z22" s="20">
        <v>26019.93</v>
      </c>
      <c r="AA22" s="20">
        <v>190164.49</v>
      </c>
      <c r="AB22" s="19" t="s">
        <v>164</v>
      </c>
      <c r="AC22" t="s">
        <v>1347</v>
      </c>
      <c r="AD22" s="13">
        <v>190164.49</v>
      </c>
      <c r="AE22" s="13">
        <f t="shared" si="0"/>
        <v>0</v>
      </c>
    </row>
    <row r="23" spans="1:32">
      <c r="A23" s="16">
        <v>57040</v>
      </c>
      <c r="B23" s="24" t="s">
        <v>1126</v>
      </c>
      <c r="C23" s="18">
        <v>42078</v>
      </c>
      <c r="D23" s="18">
        <v>42078</v>
      </c>
      <c r="E23" s="16" t="s">
        <v>30</v>
      </c>
      <c r="F23" s="18">
        <v>42068</v>
      </c>
      <c r="G23" s="16" t="s">
        <v>31</v>
      </c>
      <c r="H23" s="16">
        <v>57040</v>
      </c>
      <c r="I23" s="16" t="s">
        <v>159</v>
      </c>
      <c r="J23" s="16" t="s">
        <v>131</v>
      </c>
      <c r="K23" s="16">
        <v>2015</v>
      </c>
      <c r="L23" s="19" t="s">
        <v>1118</v>
      </c>
      <c r="M23" s="16" t="s">
        <v>1127</v>
      </c>
      <c r="N23" s="16" t="s">
        <v>937</v>
      </c>
      <c r="O23" s="16" t="s">
        <v>1128</v>
      </c>
      <c r="P23" s="20" t="s">
        <v>1129</v>
      </c>
      <c r="Q23" s="16"/>
      <c r="R23" s="16"/>
      <c r="S23" s="16"/>
      <c r="T23" s="16"/>
      <c r="U23" s="20">
        <v>157635.82999999999</v>
      </c>
      <c r="V23" s="20">
        <v>4988.7299999999996</v>
      </c>
      <c r="W23" s="20">
        <v>1160</v>
      </c>
      <c r="X23" s="20">
        <v>360</v>
      </c>
      <c r="Y23" s="20">
        <v>162624.56</v>
      </c>
      <c r="Z23" s="20">
        <v>26019.93</v>
      </c>
      <c r="AA23" s="20">
        <v>190164.49</v>
      </c>
      <c r="AB23" s="19" t="s">
        <v>164</v>
      </c>
      <c r="AC23" t="s">
        <v>1348</v>
      </c>
      <c r="AD23" s="13">
        <v>190164.49</v>
      </c>
      <c r="AE23" s="13">
        <f t="shared" si="0"/>
        <v>0</v>
      </c>
    </row>
    <row r="24" spans="1:32">
      <c r="A24" s="16">
        <v>57040</v>
      </c>
      <c r="B24" s="24" t="s">
        <v>1130</v>
      </c>
      <c r="C24" s="18">
        <v>42078</v>
      </c>
      <c r="D24" s="18">
        <v>42078</v>
      </c>
      <c r="E24" s="16" t="s">
        <v>30</v>
      </c>
      <c r="F24" s="18">
        <v>42068</v>
      </c>
      <c r="G24" s="16" t="s">
        <v>31</v>
      </c>
      <c r="H24" s="16">
        <v>57040</v>
      </c>
      <c r="I24" s="16" t="s">
        <v>159</v>
      </c>
      <c r="J24" s="16" t="s">
        <v>131</v>
      </c>
      <c r="K24" s="16">
        <v>2015</v>
      </c>
      <c r="L24" s="19" t="s">
        <v>1118</v>
      </c>
      <c r="M24" s="16" t="s">
        <v>1131</v>
      </c>
      <c r="N24" s="16" t="s">
        <v>161</v>
      </c>
      <c r="O24" s="16" t="s">
        <v>1132</v>
      </c>
      <c r="P24" s="20" t="s">
        <v>1133</v>
      </c>
      <c r="Q24" s="16"/>
      <c r="R24" s="16"/>
      <c r="S24" s="16"/>
      <c r="T24" s="16"/>
      <c r="U24" s="20">
        <v>157635.82999999999</v>
      </c>
      <c r="V24" s="20">
        <v>4988.7299999999996</v>
      </c>
      <c r="W24" s="20">
        <v>1160</v>
      </c>
      <c r="X24" s="20">
        <v>360</v>
      </c>
      <c r="Y24" s="20">
        <v>162624.56</v>
      </c>
      <c r="Z24" s="20">
        <v>26019.93</v>
      </c>
      <c r="AA24" s="20">
        <v>190164.49</v>
      </c>
      <c r="AB24" s="19" t="s">
        <v>164</v>
      </c>
      <c r="AC24" t="s">
        <v>1349</v>
      </c>
      <c r="AD24" s="13">
        <v>190164.49</v>
      </c>
      <c r="AE24" s="13">
        <f t="shared" si="0"/>
        <v>0</v>
      </c>
    </row>
    <row r="25" spans="1:32">
      <c r="A25" s="16">
        <v>57040</v>
      </c>
      <c r="B25" s="24" t="s">
        <v>1134</v>
      </c>
      <c r="C25" s="18">
        <v>42078</v>
      </c>
      <c r="D25" s="18">
        <v>42078</v>
      </c>
      <c r="E25" s="16" t="s">
        <v>30</v>
      </c>
      <c r="F25" s="18">
        <v>42068</v>
      </c>
      <c r="G25" s="16" t="s">
        <v>31</v>
      </c>
      <c r="H25" s="16">
        <v>57040</v>
      </c>
      <c r="I25" s="16" t="s">
        <v>159</v>
      </c>
      <c r="J25" s="16" t="s">
        <v>131</v>
      </c>
      <c r="K25" s="16">
        <v>2015</v>
      </c>
      <c r="L25" s="19" t="s">
        <v>1118</v>
      </c>
      <c r="M25" s="16" t="s">
        <v>1135</v>
      </c>
      <c r="N25" s="16" t="s">
        <v>1136</v>
      </c>
      <c r="O25" s="16" t="s">
        <v>1137</v>
      </c>
      <c r="P25" s="20" t="s">
        <v>1138</v>
      </c>
      <c r="Q25" s="16"/>
      <c r="R25" s="16"/>
      <c r="S25" s="16"/>
      <c r="T25" s="16"/>
      <c r="U25" s="20">
        <v>157635.82999999999</v>
      </c>
      <c r="V25" s="20">
        <v>4988.7299999999996</v>
      </c>
      <c r="W25" s="20">
        <v>1160</v>
      </c>
      <c r="X25" s="20">
        <v>360</v>
      </c>
      <c r="Y25" s="20">
        <v>162624.56</v>
      </c>
      <c r="Z25" s="20">
        <v>26019.93</v>
      </c>
      <c r="AA25" s="20">
        <v>190164.49</v>
      </c>
      <c r="AB25" s="19" t="s">
        <v>164</v>
      </c>
      <c r="AC25" t="s">
        <v>1350</v>
      </c>
      <c r="AD25" s="13">
        <v>190166.49</v>
      </c>
      <c r="AE25" s="13">
        <f t="shared" si="0"/>
        <v>-2</v>
      </c>
    </row>
    <row r="26" spans="1:32">
      <c r="A26" s="16">
        <v>57040</v>
      </c>
      <c r="B26" s="24" t="s">
        <v>1139</v>
      </c>
      <c r="C26" s="18">
        <v>42078</v>
      </c>
      <c r="D26" s="18">
        <v>42078</v>
      </c>
      <c r="E26" s="16" t="s">
        <v>30</v>
      </c>
      <c r="F26" s="18">
        <v>42068</v>
      </c>
      <c r="G26" s="16" t="s">
        <v>31</v>
      </c>
      <c r="H26" s="16">
        <v>57040</v>
      </c>
      <c r="I26" s="16" t="s">
        <v>159</v>
      </c>
      <c r="J26" s="16" t="s">
        <v>131</v>
      </c>
      <c r="K26" s="16">
        <v>2015</v>
      </c>
      <c r="L26" s="19" t="s">
        <v>1118</v>
      </c>
      <c r="M26" s="16" t="s">
        <v>1140</v>
      </c>
      <c r="N26" s="16" t="s">
        <v>937</v>
      </c>
      <c r="O26" s="16" t="s">
        <v>1141</v>
      </c>
      <c r="P26" s="20" t="s">
        <v>1142</v>
      </c>
      <c r="Q26" s="16"/>
      <c r="R26" s="16"/>
      <c r="S26" s="16"/>
      <c r="T26" s="16"/>
      <c r="U26" s="20">
        <v>157635.82999999999</v>
      </c>
      <c r="V26" s="20">
        <v>4988.7299999999996</v>
      </c>
      <c r="W26" s="20">
        <v>1160</v>
      </c>
      <c r="X26" s="20">
        <v>360</v>
      </c>
      <c r="Y26" s="20">
        <v>162624.56</v>
      </c>
      <c r="Z26" s="20">
        <v>26019.93</v>
      </c>
      <c r="AA26" s="20">
        <v>190164.49</v>
      </c>
      <c r="AB26" s="19" t="s">
        <v>164</v>
      </c>
      <c r="AC26" t="s">
        <v>1351</v>
      </c>
      <c r="AD26" s="13">
        <v>190164.49</v>
      </c>
      <c r="AE26" s="13">
        <f t="shared" si="0"/>
        <v>0</v>
      </c>
    </row>
    <row r="27" spans="1:32">
      <c r="A27" s="16">
        <v>57040</v>
      </c>
      <c r="B27" s="24" t="s">
        <v>1143</v>
      </c>
      <c r="C27" s="18">
        <v>42078</v>
      </c>
      <c r="D27" s="18">
        <v>42078</v>
      </c>
      <c r="E27" s="16" t="s">
        <v>30</v>
      </c>
      <c r="F27" s="18">
        <v>42068</v>
      </c>
      <c r="G27" s="16" t="s">
        <v>31</v>
      </c>
      <c r="H27" s="16">
        <v>57040</v>
      </c>
      <c r="I27" s="16" t="s">
        <v>159</v>
      </c>
      <c r="J27" s="16" t="s">
        <v>131</v>
      </c>
      <c r="K27" s="16">
        <v>2015</v>
      </c>
      <c r="L27" s="19" t="s">
        <v>1118</v>
      </c>
      <c r="M27" s="16" t="s">
        <v>1144</v>
      </c>
      <c r="N27" s="16" t="s">
        <v>134</v>
      </c>
      <c r="O27" s="16" t="s">
        <v>1145</v>
      </c>
      <c r="P27" s="20" t="s">
        <v>1146</v>
      </c>
      <c r="Q27" s="16"/>
      <c r="R27" s="16"/>
      <c r="S27" s="16"/>
      <c r="T27" s="16"/>
      <c r="U27" s="20">
        <v>157635.82999999999</v>
      </c>
      <c r="V27" s="20">
        <v>4988.7299999999996</v>
      </c>
      <c r="W27" s="20">
        <v>1160</v>
      </c>
      <c r="X27" s="20">
        <v>360</v>
      </c>
      <c r="Y27" s="20">
        <v>162624.56</v>
      </c>
      <c r="Z27" s="20">
        <v>26019.93</v>
      </c>
      <c r="AA27" s="20">
        <v>190164.49</v>
      </c>
      <c r="AB27" s="19" t="s">
        <v>164</v>
      </c>
      <c r="AC27" t="s">
        <v>1352</v>
      </c>
      <c r="AD27" s="13">
        <v>190164.49</v>
      </c>
      <c r="AE27" s="13">
        <f t="shared" si="0"/>
        <v>0</v>
      </c>
    </row>
    <row r="28" spans="1:32">
      <c r="A28" s="16">
        <v>57040</v>
      </c>
      <c r="B28" s="24" t="s">
        <v>1147</v>
      </c>
      <c r="C28" s="18">
        <v>42078</v>
      </c>
      <c r="D28" s="18">
        <v>42078</v>
      </c>
      <c r="E28" s="16" t="s">
        <v>30</v>
      </c>
      <c r="F28" s="18">
        <v>42068</v>
      </c>
      <c r="G28" s="16" t="s">
        <v>31</v>
      </c>
      <c r="H28" s="16">
        <v>57040</v>
      </c>
      <c r="I28" s="16" t="s">
        <v>47</v>
      </c>
      <c r="J28" s="16" t="s">
        <v>48</v>
      </c>
      <c r="K28" s="16">
        <v>2015</v>
      </c>
      <c r="L28" s="19" t="s">
        <v>1148</v>
      </c>
      <c r="M28" s="16" t="s">
        <v>1149</v>
      </c>
      <c r="N28" s="16" t="s">
        <v>140</v>
      </c>
      <c r="O28" s="16" t="s">
        <v>1150</v>
      </c>
      <c r="P28" s="20" t="s">
        <v>1151</v>
      </c>
      <c r="Q28" s="16"/>
      <c r="R28" s="16"/>
      <c r="S28" s="16"/>
      <c r="T28" s="16"/>
      <c r="U28" s="20">
        <v>310783.71999999997</v>
      </c>
      <c r="V28" s="20">
        <v>4988.7299999999996</v>
      </c>
      <c r="W28" s="20">
        <v>2320</v>
      </c>
      <c r="X28" s="20">
        <v>360</v>
      </c>
      <c r="Y28" s="20">
        <v>315772.44999999995</v>
      </c>
      <c r="Z28" s="20">
        <v>50523.59</v>
      </c>
      <c r="AA28" s="20">
        <v>368976.03999999992</v>
      </c>
      <c r="AB28" s="19" t="s">
        <v>53</v>
      </c>
      <c r="AC28" t="s">
        <v>1353</v>
      </c>
      <c r="AD28" s="13">
        <v>368978.05</v>
      </c>
      <c r="AE28" s="13">
        <f t="shared" si="0"/>
        <v>-2.0100000000675209</v>
      </c>
    </row>
    <row r="29" spans="1:32">
      <c r="A29" s="16">
        <v>57040</v>
      </c>
      <c r="B29" s="24" t="s">
        <v>1152</v>
      </c>
      <c r="C29" s="18">
        <v>42078</v>
      </c>
      <c r="D29" s="18">
        <v>42078</v>
      </c>
      <c r="E29" s="16" t="s">
        <v>30</v>
      </c>
      <c r="F29" s="18">
        <v>42068</v>
      </c>
      <c r="G29" s="16" t="s">
        <v>31</v>
      </c>
      <c r="H29" s="16">
        <v>57040</v>
      </c>
      <c r="I29" s="16" t="s">
        <v>148</v>
      </c>
      <c r="J29" s="16" t="s">
        <v>60</v>
      </c>
      <c r="K29" s="16">
        <v>2015</v>
      </c>
      <c r="L29" s="19" t="s">
        <v>1153</v>
      </c>
      <c r="M29" s="16" t="s">
        <v>1154</v>
      </c>
      <c r="N29" s="16" t="s">
        <v>1155</v>
      </c>
      <c r="O29" s="16" t="s">
        <v>1156</v>
      </c>
      <c r="P29" s="20" t="s">
        <v>1157</v>
      </c>
      <c r="Q29" s="16"/>
      <c r="R29" s="16"/>
      <c r="S29" s="16"/>
      <c r="T29" s="16"/>
      <c r="U29" s="20">
        <v>178824.84</v>
      </c>
      <c r="V29" s="20">
        <v>4988.7299999999996</v>
      </c>
      <c r="W29" s="20">
        <v>2320</v>
      </c>
      <c r="X29" s="20">
        <v>360</v>
      </c>
      <c r="Y29" s="20">
        <v>183813.57</v>
      </c>
      <c r="Z29" s="20">
        <v>29410.17</v>
      </c>
      <c r="AA29" s="20">
        <v>215903.74</v>
      </c>
      <c r="AB29" s="19" t="s">
        <v>66</v>
      </c>
      <c r="AC29" t="s">
        <v>1354</v>
      </c>
      <c r="AD29" s="13">
        <v>215903.74</v>
      </c>
      <c r="AE29" s="13">
        <f t="shared" si="0"/>
        <v>0</v>
      </c>
    </row>
    <row r="30" spans="1:32">
      <c r="A30" s="16">
        <v>57040</v>
      </c>
      <c r="B30" s="24" t="s">
        <v>1158</v>
      </c>
      <c r="C30" s="18">
        <v>42078</v>
      </c>
      <c r="D30" s="18">
        <v>42078</v>
      </c>
      <c r="E30" s="16" t="s">
        <v>30</v>
      </c>
      <c r="F30" s="18">
        <v>42068</v>
      </c>
      <c r="G30" s="16" t="s">
        <v>31</v>
      </c>
      <c r="H30" s="16">
        <v>57040</v>
      </c>
      <c r="I30" s="16" t="s">
        <v>148</v>
      </c>
      <c r="J30" s="16" t="s">
        <v>60</v>
      </c>
      <c r="K30" s="16">
        <v>2015</v>
      </c>
      <c r="L30" s="19" t="s">
        <v>1153</v>
      </c>
      <c r="M30" s="16" t="s">
        <v>1159</v>
      </c>
      <c r="N30" s="16" t="s">
        <v>151</v>
      </c>
      <c r="O30" s="16" t="s">
        <v>1160</v>
      </c>
      <c r="P30" s="20" t="s">
        <v>1161</v>
      </c>
      <c r="Q30" s="16"/>
      <c r="R30" s="16"/>
      <c r="S30" s="16"/>
      <c r="T30" s="16"/>
      <c r="U30" s="20">
        <v>178824.84</v>
      </c>
      <c r="V30" s="20">
        <v>4988.7299999999996</v>
      </c>
      <c r="W30" s="20">
        <v>2320</v>
      </c>
      <c r="X30" s="20">
        <v>360</v>
      </c>
      <c r="Y30" s="20">
        <v>183813.57</v>
      </c>
      <c r="Z30" s="20">
        <v>29410.17</v>
      </c>
      <c r="AA30" s="20">
        <v>215903.74</v>
      </c>
      <c r="AB30" s="19" t="s">
        <v>66</v>
      </c>
      <c r="AC30" t="s">
        <v>1355</v>
      </c>
      <c r="AD30" s="13">
        <v>215903.74</v>
      </c>
      <c r="AE30" s="13">
        <f t="shared" si="0"/>
        <v>0</v>
      </c>
    </row>
    <row r="31" spans="1:32">
      <c r="A31" s="16">
        <v>57040</v>
      </c>
      <c r="B31" s="24" t="s">
        <v>1162</v>
      </c>
      <c r="C31" s="18">
        <v>42078</v>
      </c>
      <c r="D31" s="18">
        <v>42078</v>
      </c>
      <c r="E31" s="16" t="s">
        <v>30</v>
      </c>
      <c r="F31" s="18">
        <v>42068</v>
      </c>
      <c r="G31" s="16" t="s">
        <v>31</v>
      </c>
      <c r="H31" s="16">
        <v>57040</v>
      </c>
      <c r="I31" s="16" t="s">
        <v>148</v>
      </c>
      <c r="J31" s="16" t="s">
        <v>60</v>
      </c>
      <c r="K31" s="16">
        <v>2015</v>
      </c>
      <c r="L31" s="19" t="s">
        <v>1153</v>
      </c>
      <c r="M31" s="16" t="s">
        <v>1163</v>
      </c>
      <c r="N31" s="16" t="s">
        <v>151</v>
      </c>
      <c r="O31" s="16" t="s">
        <v>1164</v>
      </c>
      <c r="P31" s="20" t="s">
        <v>1165</v>
      </c>
      <c r="Q31" s="16"/>
      <c r="R31" s="16"/>
      <c r="S31" s="16"/>
      <c r="T31" s="16"/>
      <c r="U31" s="20">
        <v>178824.84</v>
      </c>
      <c r="V31" s="20">
        <v>4988.7299999999996</v>
      </c>
      <c r="W31" s="20">
        <v>2320</v>
      </c>
      <c r="X31" s="20">
        <v>360</v>
      </c>
      <c r="Y31" s="20">
        <v>183813.57</v>
      </c>
      <c r="Z31" s="20">
        <v>29410.17</v>
      </c>
      <c r="AA31" s="20">
        <v>215903.74</v>
      </c>
      <c r="AB31" s="19" t="s">
        <v>66</v>
      </c>
      <c r="AC31" t="s">
        <v>1356</v>
      </c>
      <c r="AD31" s="13">
        <v>215903.74</v>
      </c>
      <c r="AE31" s="13">
        <f t="shared" si="0"/>
        <v>0</v>
      </c>
    </row>
    <row r="32" spans="1:32">
      <c r="A32" s="16">
        <v>57040</v>
      </c>
      <c r="B32" s="24" t="s">
        <v>1166</v>
      </c>
      <c r="C32" s="18">
        <v>42078</v>
      </c>
      <c r="D32" s="18">
        <v>42078</v>
      </c>
      <c r="E32" s="16" t="s">
        <v>30</v>
      </c>
      <c r="F32" s="18">
        <v>42068</v>
      </c>
      <c r="G32" s="16" t="s">
        <v>31</v>
      </c>
      <c r="H32" s="16">
        <v>57040</v>
      </c>
      <c r="I32" s="16" t="s">
        <v>148</v>
      </c>
      <c r="J32" s="16" t="s">
        <v>60</v>
      </c>
      <c r="K32" s="16">
        <v>2015</v>
      </c>
      <c r="L32" s="19" t="s">
        <v>1153</v>
      </c>
      <c r="M32" s="16" t="s">
        <v>1167</v>
      </c>
      <c r="N32" s="16" t="s">
        <v>151</v>
      </c>
      <c r="O32" s="16" t="s">
        <v>1168</v>
      </c>
      <c r="P32" s="20" t="s">
        <v>1169</v>
      </c>
      <c r="Q32" s="16"/>
      <c r="R32" s="16"/>
      <c r="S32" s="16"/>
      <c r="T32" s="16"/>
      <c r="U32" s="20">
        <v>178824.84</v>
      </c>
      <c r="V32" s="20">
        <v>4988.7299999999996</v>
      </c>
      <c r="W32" s="20">
        <v>2320</v>
      </c>
      <c r="X32" s="20">
        <v>360</v>
      </c>
      <c r="Y32" s="20">
        <v>183813.57</v>
      </c>
      <c r="Z32" s="20">
        <v>29410.17</v>
      </c>
      <c r="AA32" s="20">
        <v>215903.74</v>
      </c>
      <c r="AB32" s="19" t="s">
        <v>66</v>
      </c>
      <c r="AC32" t="s">
        <v>1357</v>
      </c>
      <c r="AD32" s="13">
        <v>215905.74</v>
      </c>
      <c r="AE32" s="13">
        <f t="shared" si="0"/>
        <v>-2</v>
      </c>
    </row>
    <row r="33" spans="1:33">
      <c r="A33" s="16">
        <v>57040</v>
      </c>
      <c r="B33" s="24" t="s">
        <v>1170</v>
      </c>
      <c r="C33" s="18">
        <v>42078</v>
      </c>
      <c r="D33" s="18">
        <v>42078</v>
      </c>
      <c r="E33" s="16" t="s">
        <v>30</v>
      </c>
      <c r="F33" s="18">
        <v>42068</v>
      </c>
      <c r="G33" s="16" t="s">
        <v>31</v>
      </c>
      <c r="H33" s="16">
        <v>57040</v>
      </c>
      <c r="I33" s="16" t="s">
        <v>59</v>
      </c>
      <c r="J33" s="16" t="s">
        <v>60</v>
      </c>
      <c r="K33" s="16">
        <v>2015</v>
      </c>
      <c r="L33" s="19" t="s">
        <v>1153</v>
      </c>
      <c r="M33" s="16" t="s">
        <v>1171</v>
      </c>
      <c r="N33" s="16" t="s">
        <v>719</v>
      </c>
      <c r="O33" s="16" t="s">
        <v>1172</v>
      </c>
      <c r="P33" s="20" t="s">
        <v>1173</v>
      </c>
      <c r="Q33" s="16"/>
      <c r="R33" s="16"/>
      <c r="S33" s="16"/>
      <c r="T33" s="16"/>
      <c r="U33" s="20">
        <v>218641.48</v>
      </c>
      <c r="V33" s="20">
        <v>4988.7299999999996</v>
      </c>
      <c r="W33" s="20">
        <v>2320</v>
      </c>
      <c r="X33" s="20">
        <v>360</v>
      </c>
      <c r="Y33" s="20">
        <v>223630.21000000002</v>
      </c>
      <c r="Z33" s="20">
        <v>35780.83</v>
      </c>
      <c r="AA33" s="20">
        <v>262091.04000000004</v>
      </c>
      <c r="AB33" s="19" t="s">
        <v>66</v>
      </c>
      <c r="AC33" t="s">
        <v>1358</v>
      </c>
      <c r="AD33" s="13">
        <v>262093.24</v>
      </c>
      <c r="AE33" s="13">
        <f t="shared" si="0"/>
        <v>-2.1999999999534339</v>
      </c>
    </row>
    <row r="34" spans="1:33">
      <c r="A34" s="16">
        <v>57040</v>
      </c>
      <c r="B34" s="24" t="s">
        <v>1174</v>
      </c>
      <c r="C34" s="18">
        <v>42078</v>
      </c>
      <c r="D34" s="18">
        <v>42078</v>
      </c>
      <c r="E34" s="16" t="s">
        <v>30</v>
      </c>
      <c r="F34" s="18">
        <v>42068</v>
      </c>
      <c r="G34" s="16" t="s">
        <v>31</v>
      </c>
      <c r="H34" s="16">
        <v>57040</v>
      </c>
      <c r="I34" s="16" t="s">
        <v>59</v>
      </c>
      <c r="J34" s="16" t="s">
        <v>60</v>
      </c>
      <c r="K34" s="16">
        <v>2015</v>
      </c>
      <c r="L34" s="19" t="s">
        <v>1153</v>
      </c>
      <c r="M34" s="16" t="s">
        <v>1175</v>
      </c>
      <c r="N34" s="16" t="s">
        <v>63</v>
      </c>
      <c r="O34" s="16" t="s">
        <v>1176</v>
      </c>
      <c r="P34" s="20" t="s">
        <v>1177</v>
      </c>
      <c r="Q34" s="16"/>
      <c r="R34" s="16"/>
      <c r="S34" s="16"/>
      <c r="T34" s="16"/>
      <c r="U34" s="20">
        <v>218641.48</v>
      </c>
      <c r="V34" s="20">
        <v>4988.7299999999996</v>
      </c>
      <c r="W34" s="20">
        <v>2320</v>
      </c>
      <c r="X34" s="20">
        <v>360</v>
      </c>
      <c r="Y34" s="20">
        <v>223630.21000000002</v>
      </c>
      <c r="Z34" s="20">
        <v>35780.83</v>
      </c>
      <c r="AA34" s="20">
        <v>262091.04000000004</v>
      </c>
      <c r="AB34" s="19" t="s">
        <v>66</v>
      </c>
      <c r="AC34" t="s">
        <v>1359</v>
      </c>
      <c r="AD34" s="13">
        <v>262093.04</v>
      </c>
      <c r="AE34" s="13">
        <f t="shared" si="0"/>
        <v>-1.9999999999708962</v>
      </c>
    </row>
    <row r="35" spans="1:33">
      <c r="A35" s="16">
        <v>57040</v>
      </c>
      <c r="B35" s="24" t="s">
        <v>1178</v>
      </c>
      <c r="C35" s="18">
        <v>42078</v>
      </c>
      <c r="D35" s="18">
        <v>42078</v>
      </c>
      <c r="E35" s="16" t="s">
        <v>30</v>
      </c>
      <c r="F35" s="18">
        <v>42068</v>
      </c>
      <c r="G35" s="16" t="s">
        <v>31</v>
      </c>
      <c r="H35" s="16">
        <v>57040</v>
      </c>
      <c r="I35" s="16" t="s">
        <v>59</v>
      </c>
      <c r="J35" s="16" t="s">
        <v>60</v>
      </c>
      <c r="K35" s="16">
        <v>2015</v>
      </c>
      <c r="L35" s="19" t="s">
        <v>1153</v>
      </c>
      <c r="M35" s="16" t="s">
        <v>1179</v>
      </c>
      <c r="N35" s="16" t="s">
        <v>70</v>
      </c>
      <c r="O35" s="16" t="s">
        <v>1180</v>
      </c>
      <c r="P35" s="20" t="s">
        <v>1181</v>
      </c>
      <c r="Q35" s="16"/>
      <c r="R35" s="16"/>
      <c r="S35" s="16"/>
      <c r="T35" s="16"/>
      <c r="U35" s="20">
        <v>218641.48</v>
      </c>
      <c r="V35" s="20">
        <v>4988.7299999999996</v>
      </c>
      <c r="W35" s="20">
        <v>2320</v>
      </c>
      <c r="X35" s="20">
        <v>360</v>
      </c>
      <c r="Y35" s="20">
        <v>223630.21000000002</v>
      </c>
      <c r="Z35" s="20">
        <v>35780.83</v>
      </c>
      <c r="AA35" s="20">
        <v>262091.04000000004</v>
      </c>
      <c r="AB35" s="19" t="s">
        <v>66</v>
      </c>
      <c r="AC35" t="s">
        <v>1361</v>
      </c>
      <c r="AD35" s="13">
        <v>262093.24</v>
      </c>
      <c r="AE35" s="13">
        <f t="shared" si="0"/>
        <v>-2.1999999999534339</v>
      </c>
    </row>
    <row r="36" spans="1:33">
      <c r="A36" s="16">
        <v>57040</v>
      </c>
      <c r="B36" s="24" t="s">
        <v>1182</v>
      </c>
      <c r="C36" s="18">
        <v>42078</v>
      </c>
      <c r="D36" s="18">
        <v>42078</v>
      </c>
      <c r="E36" s="16" t="s">
        <v>30</v>
      </c>
      <c r="F36" s="18">
        <v>42068</v>
      </c>
      <c r="G36" s="16" t="s">
        <v>31</v>
      </c>
      <c r="H36" s="16">
        <v>57040</v>
      </c>
      <c r="I36" s="16" t="s">
        <v>59</v>
      </c>
      <c r="J36" s="16" t="s">
        <v>60</v>
      </c>
      <c r="K36" s="16">
        <v>2015</v>
      </c>
      <c r="L36" s="19" t="s">
        <v>1153</v>
      </c>
      <c r="M36" s="16" t="s">
        <v>1183</v>
      </c>
      <c r="N36" s="16" t="s">
        <v>70</v>
      </c>
      <c r="O36" s="16" t="s">
        <v>1184</v>
      </c>
      <c r="P36" s="20" t="s">
        <v>1185</v>
      </c>
      <c r="Q36" s="16"/>
      <c r="R36" s="16"/>
      <c r="S36" s="16"/>
      <c r="T36" s="16"/>
      <c r="U36" s="20">
        <v>218641.48</v>
      </c>
      <c r="V36" s="20">
        <v>4988.7299999999996</v>
      </c>
      <c r="W36" s="20">
        <v>2320</v>
      </c>
      <c r="X36" s="20">
        <v>360</v>
      </c>
      <c r="Y36" s="20">
        <v>223630.21000000002</v>
      </c>
      <c r="Z36" s="20">
        <v>35780.83</v>
      </c>
      <c r="AA36" s="20">
        <v>262091.04000000004</v>
      </c>
      <c r="AB36" s="19" t="s">
        <v>66</v>
      </c>
      <c r="AC36" t="s">
        <v>1360</v>
      </c>
      <c r="AD36" s="13">
        <v>262093.04</v>
      </c>
      <c r="AE36" s="13">
        <f t="shared" si="0"/>
        <v>-1.9999999999708962</v>
      </c>
    </row>
    <row r="37" spans="1:33">
      <c r="A37" s="16">
        <v>57040</v>
      </c>
      <c r="B37" s="24" t="s">
        <v>1186</v>
      </c>
      <c r="C37" s="18">
        <v>42078</v>
      </c>
      <c r="D37" s="18">
        <v>42078</v>
      </c>
      <c r="E37" s="16" t="s">
        <v>30</v>
      </c>
      <c r="F37" s="18">
        <v>42068</v>
      </c>
      <c r="G37" s="16" t="s">
        <v>31</v>
      </c>
      <c r="H37" s="16">
        <v>57040</v>
      </c>
      <c r="I37" s="16" t="s">
        <v>68</v>
      </c>
      <c r="J37" s="16" t="s">
        <v>60</v>
      </c>
      <c r="K37" s="16">
        <v>2015</v>
      </c>
      <c r="L37" s="19" t="s">
        <v>1153</v>
      </c>
      <c r="M37" s="16" t="s">
        <v>1187</v>
      </c>
      <c r="N37" s="16" t="s">
        <v>63</v>
      </c>
      <c r="O37" s="16" t="s">
        <v>1188</v>
      </c>
      <c r="P37" s="20" t="s">
        <v>1189</v>
      </c>
      <c r="Q37" s="16"/>
      <c r="R37" s="16"/>
      <c r="S37" s="16"/>
      <c r="T37" s="16"/>
      <c r="U37" s="20">
        <v>209760.06</v>
      </c>
      <c r="V37" s="20">
        <v>4988.7299999999996</v>
      </c>
      <c r="W37" s="20">
        <v>2320</v>
      </c>
      <c r="X37" s="20">
        <v>360</v>
      </c>
      <c r="Y37" s="20">
        <v>214748.79</v>
      </c>
      <c r="Z37" s="20">
        <v>34359.81</v>
      </c>
      <c r="AA37" s="20">
        <v>251788.6</v>
      </c>
      <c r="AB37" s="19" t="s">
        <v>73</v>
      </c>
      <c r="AC37" t="s">
        <v>1362</v>
      </c>
      <c r="AD37" s="13">
        <v>251790.6</v>
      </c>
      <c r="AE37" s="13">
        <f t="shared" si="0"/>
        <v>-2</v>
      </c>
    </row>
    <row r="38" spans="1:33">
      <c r="A38" s="16">
        <v>57040</v>
      </c>
      <c r="B38" s="24" t="s">
        <v>1190</v>
      </c>
      <c r="C38" s="18">
        <v>42083</v>
      </c>
      <c r="D38" s="18">
        <v>42083</v>
      </c>
      <c r="E38" s="16" t="s">
        <v>30</v>
      </c>
      <c r="F38" s="18">
        <v>42065</v>
      </c>
      <c r="G38" s="16" t="s">
        <v>186</v>
      </c>
      <c r="H38" s="16">
        <v>57040</v>
      </c>
      <c r="I38" s="16" t="s">
        <v>631</v>
      </c>
      <c r="J38" s="16" t="s">
        <v>110</v>
      </c>
      <c r="K38" s="16">
        <v>2015</v>
      </c>
      <c r="L38" s="19" t="s">
        <v>1191</v>
      </c>
      <c r="M38" s="16" t="s">
        <v>1192</v>
      </c>
      <c r="N38" s="16" t="s">
        <v>534</v>
      </c>
      <c r="O38" s="16" t="s">
        <v>1193</v>
      </c>
      <c r="P38" s="20" t="s">
        <v>1194</v>
      </c>
      <c r="Q38" s="16"/>
      <c r="R38" s="16"/>
      <c r="S38" s="16"/>
      <c r="T38" s="16"/>
      <c r="U38" s="20">
        <v>161601.67000000001</v>
      </c>
      <c r="V38" s="20">
        <v>4978.8</v>
      </c>
      <c r="W38" s="20">
        <v>1160</v>
      </c>
      <c r="X38" s="20">
        <v>360</v>
      </c>
      <c r="Y38" s="20">
        <v>166580.47</v>
      </c>
      <c r="Z38" s="20">
        <v>26652.880000000001</v>
      </c>
      <c r="AA38" s="20">
        <v>194753.35</v>
      </c>
      <c r="AB38" s="19" t="s">
        <v>123</v>
      </c>
      <c r="AC38" t="s">
        <v>1363</v>
      </c>
      <c r="AD38" s="13">
        <v>194753.35</v>
      </c>
      <c r="AE38" s="13">
        <f t="shared" si="0"/>
        <v>0</v>
      </c>
    </row>
    <row r="39" spans="1:33">
      <c r="A39" s="16">
        <v>57040</v>
      </c>
      <c r="B39" s="24" t="s">
        <v>1195</v>
      </c>
      <c r="C39" s="18">
        <v>42083</v>
      </c>
      <c r="D39" s="18">
        <v>42083</v>
      </c>
      <c r="E39" s="16" t="s">
        <v>30</v>
      </c>
      <c r="F39" s="18">
        <v>42065</v>
      </c>
      <c r="G39" s="16" t="s">
        <v>186</v>
      </c>
      <c r="H39" s="16">
        <v>57040</v>
      </c>
      <c r="I39" s="16" t="s">
        <v>631</v>
      </c>
      <c r="J39" s="16" t="s">
        <v>110</v>
      </c>
      <c r="K39" s="16">
        <v>2015</v>
      </c>
      <c r="L39" s="19" t="s">
        <v>1191</v>
      </c>
      <c r="M39" s="16" t="s">
        <v>1196</v>
      </c>
      <c r="N39" s="16" t="s">
        <v>534</v>
      </c>
      <c r="O39" s="16" t="s">
        <v>1197</v>
      </c>
      <c r="P39" s="20" t="s">
        <v>1198</v>
      </c>
      <c r="Q39" s="16"/>
      <c r="R39" s="16"/>
      <c r="S39" s="16"/>
      <c r="T39" s="16"/>
      <c r="U39" s="20">
        <v>161601.67000000001</v>
      </c>
      <c r="V39" s="20">
        <v>4978.8</v>
      </c>
      <c r="W39" s="20">
        <v>1160</v>
      </c>
      <c r="X39" s="20">
        <v>360</v>
      </c>
      <c r="Y39" s="20">
        <v>166580.47</v>
      </c>
      <c r="Z39" s="20">
        <v>26652.880000000001</v>
      </c>
      <c r="AA39" s="20">
        <v>194753.35</v>
      </c>
      <c r="AB39" s="19" t="s">
        <v>123</v>
      </c>
      <c r="AC39" t="s">
        <v>1364</v>
      </c>
      <c r="AD39" s="13">
        <v>194753.35</v>
      </c>
      <c r="AE39" s="13">
        <f t="shared" si="0"/>
        <v>0</v>
      </c>
      <c r="AF39" t="s">
        <v>1365</v>
      </c>
    </row>
    <row r="40" spans="1:33">
      <c r="A40" s="16">
        <v>57040</v>
      </c>
      <c r="B40" s="24" t="s">
        <v>1199</v>
      </c>
      <c r="C40" s="18">
        <v>42083</v>
      </c>
      <c r="D40" s="18">
        <v>42083</v>
      </c>
      <c r="E40" s="16" t="s">
        <v>30</v>
      </c>
      <c r="F40" s="18">
        <v>42065</v>
      </c>
      <c r="G40" s="16" t="s">
        <v>186</v>
      </c>
      <c r="H40" s="16">
        <v>57040</v>
      </c>
      <c r="I40" s="16" t="s">
        <v>187</v>
      </c>
      <c r="J40" s="16" t="s">
        <v>110</v>
      </c>
      <c r="K40" s="16">
        <v>2015</v>
      </c>
      <c r="L40" s="19" t="s">
        <v>1191</v>
      </c>
      <c r="M40" s="16" t="s">
        <v>1200</v>
      </c>
      <c r="N40" s="16" t="s">
        <v>534</v>
      </c>
      <c r="O40" s="16" t="s">
        <v>1201</v>
      </c>
      <c r="P40" s="20" t="s">
        <v>1202</v>
      </c>
      <c r="Q40" s="16"/>
      <c r="R40" s="16"/>
      <c r="S40" s="16"/>
      <c r="T40" s="16"/>
      <c r="U40" s="20">
        <v>171067.18</v>
      </c>
      <c r="V40" s="20">
        <v>4978.8</v>
      </c>
      <c r="W40" s="20">
        <v>1160</v>
      </c>
      <c r="X40" s="20">
        <v>360</v>
      </c>
      <c r="Y40" s="20">
        <v>176045.97999999998</v>
      </c>
      <c r="Z40" s="20">
        <v>28167.360000000001</v>
      </c>
      <c r="AA40" s="20">
        <v>205733.33999999997</v>
      </c>
      <c r="AB40" s="19" t="s">
        <v>123</v>
      </c>
      <c r="AC40" t="s">
        <v>1366</v>
      </c>
      <c r="AD40" s="13">
        <v>205733.34</v>
      </c>
      <c r="AE40" s="13">
        <f t="shared" si="0"/>
        <v>0</v>
      </c>
    </row>
    <row r="41" spans="1:33">
      <c r="A41" s="16">
        <v>57040</v>
      </c>
      <c r="B41" s="24" t="s">
        <v>1203</v>
      </c>
      <c r="C41" s="18">
        <v>42083</v>
      </c>
      <c r="D41" s="18">
        <v>42083</v>
      </c>
      <c r="E41" s="16" t="s">
        <v>30</v>
      </c>
      <c r="F41" s="18">
        <v>42065</v>
      </c>
      <c r="G41" s="16" t="s">
        <v>186</v>
      </c>
      <c r="H41" s="16">
        <v>57040</v>
      </c>
      <c r="I41" s="16" t="s">
        <v>187</v>
      </c>
      <c r="J41" s="16" t="s">
        <v>110</v>
      </c>
      <c r="K41" s="16">
        <v>2015</v>
      </c>
      <c r="L41" s="19" t="s">
        <v>1191</v>
      </c>
      <c r="M41" s="16" t="s">
        <v>1204</v>
      </c>
      <c r="N41" s="16" t="s">
        <v>534</v>
      </c>
      <c r="O41" s="16" t="s">
        <v>1205</v>
      </c>
      <c r="P41" s="20" t="s">
        <v>1206</v>
      </c>
      <c r="Q41" s="16"/>
      <c r="R41" s="16"/>
      <c r="S41" s="16"/>
      <c r="T41" s="16"/>
      <c r="U41" s="20">
        <v>171067.18</v>
      </c>
      <c r="V41" s="20">
        <v>4978.8</v>
      </c>
      <c r="W41" s="20">
        <v>1160</v>
      </c>
      <c r="X41" s="20">
        <v>360</v>
      </c>
      <c r="Y41" s="20">
        <v>176045.97999999998</v>
      </c>
      <c r="Z41" s="20">
        <v>28167.360000000001</v>
      </c>
      <c r="AA41" s="20">
        <v>205733.33999999997</v>
      </c>
      <c r="AB41" s="19" t="s">
        <v>123</v>
      </c>
      <c r="AC41" t="s">
        <v>1367</v>
      </c>
      <c r="AD41" s="13">
        <v>205733.34</v>
      </c>
      <c r="AE41" s="13">
        <f t="shared" si="0"/>
        <v>0</v>
      </c>
    </row>
    <row r="42" spans="1:33">
      <c r="A42" s="16">
        <v>57040</v>
      </c>
      <c r="B42" s="24" t="s">
        <v>1207</v>
      </c>
      <c r="C42" s="18">
        <v>42083</v>
      </c>
      <c r="D42" s="18">
        <v>42083</v>
      </c>
      <c r="E42" s="16" t="s">
        <v>30</v>
      </c>
      <c r="F42" s="18">
        <v>42065</v>
      </c>
      <c r="G42" s="16" t="s">
        <v>186</v>
      </c>
      <c r="H42" s="16">
        <v>57040</v>
      </c>
      <c r="I42" s="16" t="s">
        <v>187</v>
      </c>
      <c r="J42" s="16" t="s">
        <v>110</v>
      </c>
      <c r="K42" s="16">
        <v>2015</v>
      </c>
      <c r="L42" s="19" t="s">
        <v>1191</v>
      </c>
      <c r="M42" s="16" t="s">
        <v>1208</v>
      </c>
      <c r="N42" s="16" t="s">
        <v>190</v>
      </c>
      <c r="O42" s="16" t="s">
        <v>1209</v>
      </c>
      <c r="P42" s="20" t="s">
        <v>1210</v>
      </c>
      <c r="Q42" s="16"/>
      <c r="R42" s="16"/>
      <c r="S42" s="16"/>
      <c r="T42" s="16"/>
      <c r="U42" s="20">
        <v>171067.18</v>
      </c>
      <c r="V42" s="20">
        <v>4978.8</v>
      </c>
      <c r="W42" s="20">
        <v>1160</v>
      </c>
      <c r="X42" s="20">
        <v>360</v>
      </c>
      <c r="Y42" s="20">
        <v>176045.97999999998</v>
      </c>
      <c r="Z42" s="20">
        <v>28167.360000000001</v>
      </c>
      <c r="AA42" s="20">
        <v>205733.33999999997</v>
      </c>
      <c r="AB42" s="19" t="s">
        <v>123</v>
      </c>
      <c r="AC42" t="s">
        <v>1368</v>
      </c>
      <c r="AD42" s="13">
        <v>205733.34</v>
      </c>
      <c r="AE42" s="13">
        <f t="shared" si="0"/>
        <v>0</v>
      </c>
    </row>
    <row r="43" spans="1:33">
      <c r="A43" s="16">
        <v>57040</v>
      </c>
      <c r="B43" s="24" t="s">
        <v>1211</v>
      </c>
      <c r="C43" s="18">
        <v>42083</v>
      </c>
      <c r="D43" s="18">
        <v>42083</v>
      </c>
      <c r="E43" s="16" t="s">
        <v>30</v>
      </c>
      <c r="F43" s="18">
        <v>42065</v>
      </c>
      <c r="G43" s="16" t="s">
        <v>186</v>
      </c>
      <c r="H43" s="16">
        <v>57040</v>
      </c>
      <c r="I43" s="16" t="s">
        <v>187</v>
      </c>
      <c r="J43" s="16" t="s">
        <v>110</v>
      </c>
      <c r="K43" s="16">
        <v>2015</v>
      </c>
      <c r="L43" s="19" t="s">
        <v>1191</v>
      </c>
      <c r="M43" s="16" t="s">
        <v>1212</v>
      </c>
      <c r="N43" s="16" t="s">
        <v>190</v>
      </c>
      <c r="O43" s="16" t="s">
        <v>1213</v>
      </c>
      <c r="P43" s="20" t="s">
        <v>1214</v>
      </c>
      <c r="Q43" s="16"/>
      <c r="R43" s="16"/>
      <c r="S43" s="16"/>
      <c r="T43" s="16"/>
      <c r="U43" s="20">
        <v>171067.18</v>
      </c>
      <c r="V43" s="20">
        <v>4978.8</v>
      </c>
      <c r="W43" s="20">
        <v>1160</v>
      </c>
      <c r="X43" s="20">
        <v>360</v>
      </c>
      <c r="Y43" s="20">
        <v>176045.97999999998</v>
      </c>
      <c r="Z43" s="20">
        <v>28167.360000000001</v>
      </c>
      <c r="AA43" s="20">
        <v>205733.33999999997</v>
      </c>
      <c r="AB43" s="19" t="s">
        <v>123</v>
      </c>
      <c r="AC43" t="s">
        <v>1369</v>
      </c>
      <c r="AD43" s="13">
        <v>205733.34</v>
      </c>
      <c r="AE43" s="13">
        <f t="shared" si="0"/>
        <v>0</v>
      </c>
    </row>
    <row r="44" spans="1:33">
      <c r="A44" s="16">
        <v>57040</v>
      </c>
      <c r="B44" s="24" t="s">
        <v>1215</v>
      </c>
      <c r="C44" s="18">
        <v>42083</v>
      </c>
      <c r="D44" s="18">
        <v>42083</v>
      </c>
      <c r="E44" s="16" t="s">
        <v>30</v>
      </c>
      <c r="F44" s="18">
        <v>42053</v>
      </c>
      <c r="G44" s="16" t="s">
        <v>176</v>
      </c>
      <c r="H44" s="16">
        <v>57040</v>
      </c>
      <c r="I44" s="16" t="s">
        <v>212</v>
      </c>
      <c r="J44" s="16" t="s">
        <v>178</v>
      </c>
      <c r="K44" s="16">
        <v>2015</v>
      </c>
      <c r="L44" s="19" t="s">
        <v>1216</v>
      </c>
      <c r="M44" s="16" t="s">
        <v>1217</v>
      </c>
      <c r="N44" s="16" t="s">
        <v>208</v>
      </c>
      <c r="O44" s="16" t="s">
        <v>1218</v>
      </c>
      <c r="P44" s="20" t="s">
        <v>1219</v>
      </c>
      <c r="Q44" s="16"/>
      <c r="R44" s="16"/>
      <c r="S44" s="16"/>
      <c r="T44" s="16"/>
      <c r="U44" s="20">
        <v>322639.09999999998</v>
      </c>
      <c r="V44" s="20">
        <v>3668.52</v>
      </c>
      <c r="W44" s="20">
        <v>2900</v>
      </c>
      <c r="X44" s="20">
        <v>360</v>
      </c>
      <c r="Y44" s="20">
        <v>326307.62</v>
      </c>
      <c r="Z44" s="20">
        <v>52209.22</v>
      </c>
      <c r="AA44" s="20">
        <v>381776.83999999997</v>
      </c>
      <c r="AB44" s="19" t="s">
        <v>184</v>
      </c>
      <c r="AC44" t="s">
        <v>1370</v>
      </c>
      <c r="AD44" s="13">
        <v>349176.93</v>
      </c>
      <c r="AE44" s="13">
        <f t="shared" si="0"/>
        <v>32599.909999999974</v>
      </c>
      <c r="AF44" t="s">
        <v>1629</v>
      </c>
      <c r="AG44" t="s">
        <v>878</v>
      </c>
    </row>
    <row r="45" spans="1:33">
      <c r="A45" s="16">
        <v>57040</v>
      </c>
      <c r="B45" s="24" t="s">
        <v>1220</v>
      </c>
      <c r="C45" s="18">
        <v>42083</v>
      </c>
      <c r="D45" s="18">
        <v>42083</v>
      </c>
      <c r="E45" s="16" t="s">
        <v>30</v>
      </c>
      <c r="F45" s="18">
        <v>42053</v>
      </c>
      <c r="G45" s="16" t="s">
        <v>176</v>
      </c>
      <c r="H45" s="16">
        <v>57040</v>
      </c>
      <c r="I45" s="16" t="s">
        <v>212</v>
      </c>
      <c r="J45" s="16" t="s">
        <v>178</v>
      </c>
      <c r="K45" s="16">
        <v>2015</v>
      </c>
      <c r="L45" s="19" t="s">
        <v>1221</v>
      </c>
      <c r="M45" s="16" t="s">
        <v>1222</v>
      </c>
      <c r="N45" s="16" t="s">
        <v>563</v>
      </c>
      <c r="O45" s="16" t="s">
        <v>1223</v>
      </c>
      <c r="P45" s="20" t="s">
        <v>1224</v>
      </c>
      <c r="Q45" s="16"/>
      <c r="R45" s="16"/>
      <c r="S45" s="16"/>
      <c r="T45" s="16"/>
      <c r="U45" s="20">
        <v>322639.09999999998</v>
      </c>
      <c r="V45" s="20">
        <v>3668.52</v>
      </c>
      <c r="W45" s="20">
        <v>2900</v>
      </c>
      <c r="X45" s="20">
        <v>360</v>
      </c>
      <c r="Y45" s="20">
        <v>326307.62</v>
      </c>
      <c r="Z45" s="20">
        <v>52209.22</v>
      </c>
      <c r="AA45" s="20">
        <v>381776.83999999997</v>
      </c>
      <c r="AB45" s="19" t="s">
        <v>184</v>
      </c>
      <c r="AC45" t="s">
        <v>1371</v>
      </c>
      <c r="AD45" s="13">
        <v>377818.33</v>
      </c>
      <c r="AE45" s="13">
        <f t="shared" si="0"/>
        <v>3958.5099999999511</v>
      </c>
      <c r="AF45" t="s">
        <v>1629</v>
      </c>
    </row>
    <row r="46" spans="1:33">
      <c r="A46" s="16">
        <v>57040</v>
      </c>
      <c r="B46" s="24" t="s">
        <v>1225</v>
      </c>
      <c r="C46" s="18">
        <v>42084</v>
      </c>
      <c r="D46" s="18">
        <v>42084</v>
      </c>
      <c r="E46" s="16" t="s">
        <v>30</v>
      </c>
      <c r="F46" s="18">
        <v>42065</v>
      </c>
      <c r="G46" s="16" t="s">
        <v>75</v>
      </c>
      <c r="H46" s="16">
        <v>57040</v>
      </c>
      <c r="I46" s="16" t="s">
        <v>218</v>
      </c>
      <c r="J46" s="16" t="s">
        <v>219</v>
      </c>
      <c r="K46" s="16">
        <v>2015</v>
      </c>
      <c r="L46" s="19" t="s">
        <v>1226</v>
      </c>
      <c r="M46" s="16" t="s">
        <v>1227</v>
      </c>
      <c r="N46" s="16" t="s">
        <v>811</v>
      </c>
      <c r="O46" s="16" t="s">
        <v>1228</v>
      </c>
      <c r="P46" s="20" t="s">
        <v>1229</v>
      </c>
      <c r="Q46" s="16"/>
      <c r="R46" s="16"/>
      <c r="S46" s="16"/>
      <c r="T46" s="16"/>
      <c r="U46" s="20">
        <v>202482.21</v>
      </c>
      <c r="V46" s="20">
        <v>3668.52</v>
      </c>
      <c r="W46" s="20">
        <v>1160</v>
      </c>
      <c r="X46" s="20">
        <v>360</v>
      </c>
      <c r="Y46" s="20">
        <v>206150.72999999998</v>
      </c>
      <c r="Z46" s="20">
        <v>32984.120000000003</v>
      </c>
      <c r="AA46" s="20">
        <v>240654.84999999998</v>
      </c>
      <c r="AB46" s="19" t="s">
        <v>224</v>
      </c>
      <c r="AC46" t="s">
        <v>1372</v>
      </c>
      <c r="AD46" s="13">
        <v>240654.85</v>
      </c>
      <c r="AE46" s="13">
        <f t="shared" si="0"/>
        <v>0</v>
      </c>
    </row>
    <row r="47" spans="1:33">
      <c r="A47" s="16">
        <v>57040</v>
      </c>
      <c r="B47" s="24" t="s">
        <v>1230</v>
      </c>
      <c r="C47" s="18">
        <v>42084</v>
      </c>
      <c r="D47" s="18">
        <v>42084</v>
      </c>
      <c r="E47" s="16" t="s">
        <v>30</v>
      </c>
      <c r="F47" s="18">
        <v>42059</v>
      </c>
      <c r="G47" s="16" t="s">
        <v>75</v>
      </c>
      <c r="H47" s="16">
        <v>57040</v>
      </c>
      <c r="I47" s="16" t="s">
        <v>198</v>
      </c>
      <c r="J47" s="16" t="s">
        <v>86</v>
      </c>
      <c r="K47" s="16">
        <v>2015</v>
      </c>
      <c r="L47" s="19" t="s">
        <v>1231</v>
      </c>
      <c r="M47" s="16" t="s">
        <v>1232</v>
      </c>
      <c r="N47" s="16" t="s">
        <v>1233</v>
      </c>
      <c r="O47" s="16" t="s">
        <v>1234</v>
      </c>
      <c r="P47" s="20" t="s">
        <v>1235</v>
      </c>
      <c r="Q47" s="16"/>
      <c r="R47" s="16"/>
      <c r="S47" s="16"/>
      <c r="T47" s="16"/>
      <c r="U47" s="20">
        <v>331735.61</v>
      </c>
      <c r="V47" s="20">
        <v>3668.52</v>
      </c>
      <c r="W47" s="20">
        <v>2900</v>
      </c>
      <c r="X47" s="20">
        <v>360</v>
      </c>
      <c r="Y47" s="20">
        <v>335404.13</v>
      </c>
      <c r="Z47" s="20">
        <v>53664.66</v>
      </c>
      <c r="AA47" s="20">
        <v>392328.79000000004</v>
      </c>
      <c r="AB47" s="19" t="s">
        <v>204</v>
      </c>
      <c r="AC47" t="s">
        <v>1373</v>
      </c>
      <c r="AD47" s="13">
        <v>392328.79</v>
      </c>
      <c r="AE47" s="13">
        <f t="shared" si="0"/>
        <v>0</v>
      </c>
    </row>
    <row r="48" spans="1:33">
      <c r="A48" s="16">
        <v>57040</v>
      </c>
      <c r="B48" s="24" t="s">
        <v>1236</v>
      </c>
      <c r="C48" s="18">
        <v>42084</v>
      </c>
      <c r="D48" s="18">
        <v>42084</v>
      </c>
      <c r="E48" s="16" t="s">
        <v>30</v>
      </c>
      <c r="F48" s="18">
        <v>42059</v>
      </c>
      <c r="G48" s="16" t="s">
        <v>75</v>
      </c>
      <c r="H48" s="16">
        <v>57040</v>
      </c>
      <c r="I48" s="16" t="s">
        <v>360</v>
      </c>
      <c r="J48" s="16" t="s">
        <v>86</v>
      </c>
      <c r="K48" s="16">
        <v>2015</v>
      </c>
      <c r="L48" s="19" t="s">
        <v>1237</v>
      </c>
      <c r="M48" s="16" t="s">
        <v>1238</v>
      </c>
      <c r="N48" s="16" t="s">
        <v>363</v>
      </c>
      <c r="O48" s="16" t="s">
        <v>1239</v>
      </c>
      <c r="P48" s="20" t="s">
        <v>1240</v>
      </c>
      <c r="Q48" s="16"/>
      <c r="R48" s="16"/>
      <c r="S48" s="16"/>
      <c r="T48" s="16"/>
      <c r="U48" s="20">
        <v>472891.46</v>
      </c>
      <c r="V48" s="20">
        <v>3668.52</v>
      </c>
      <c r="W48" s="20">
        <v>2900</v>
      </c>
      <c r="X48" s="20">
        <v>360</v>
      </c>
      <c r="Y48" s="20">
        <v>476559.98000000004</v>
      </c>
      <c r="Z48" s="20">
        <v>76249.600000000006</v>
      </c>
      <c r="AA48" s="20">
        <v>556069.58000000007</v>
      </c>
      <c r="AB48" s="19" t="s">
        <v>366</v>
      </c>
      <c r="AC48" t="s">
        <v>1374</v>
      </c>
      <c r="AD48" s="13">
        <v>556071.57999999996</v>
      </c>
      <c r="AE48" s="13">
        <f t="shared" si="0"/>
        <v>-1.9999999998835847</v>
      </c>
    </row>
    <row r="49" spans="1:32">
      <c r="A49" s="16">
        <v>57040</v>
      </c>
      <c r="B49" s="24" t="s">
        <v>1241</v>
      </c>
      <c r="C49" s="18">
        <v>42084</v>
      </c>
      <c r="D49" s="18">
        <v>42084</v>
      </c>
      <c r="E49" s="16" t="s">
        <v>30</v>
      </c>
      <c r="F49" s="18">
        <v>42059</v>
      </c>
      <c r="G49" s="16" t="s">
        <v>75</v>
      </c>
      <c r="H49" s="16">
        <v>57040</v>
      </c>
      <c r="I49" s="16" t="s">
        <v>94</v>
      </c>
      <c r="J49" s="16" t="s">
        <v>95</v>
      </c>
      <c r="K49" s="16">
        <v>2015</v>
      </c>
      <c r="L49" s="19" t="s">
        <v>1242</v>
      </c>
      <c r="M49" s="16" t="s">
        <v>1243</v>
      </c>
      <c r="N49" s="16" t="s">
        <v>506</v>
      </c>
      <c r="O49" s="16" t="s">
        <v>1244</v>
      </c>
      <c r="P49" s="20" t="s">
        <v>1245</v>
      </c>
      <c r="Q49" s="16"/>
      <c r="R49" s="16"/>
      <c r="S49" s="16"/>
      <c r="T49" s="16"/>
      <c r="U49" s="20">
        <v>381014.06</v>
      </c>
      <c r="V49" s="20">
        <v>3668.52</v>
      </c>
      <c r="W49" s="20">
        <v>2900</v>
      </c>
      <c r="X49" s="20">
        <v>360</v>
      </c>
      <c r="Y49" s="20">
        <v>384682.58</v>
      </c>
      <c r="Z49" s="20">
        <v>61549.21</v>
      </c>
      <c r="AA49" s="20">
        <v>449491.79000000004</v>
      </c>
      <c r="AB49" s="19" t="s">
        <v>100</v>
      </c>
      <c r="AC49" t="s">
        <v>1375</v>
      </c>
      <c r="AD49" s="13">
        <v>449491.79</v>
      </c>
      <c r="AE49" s="13">
        <f t="shared" si="0"/>
        <v>0</v>
      </c>
    </row>
    <row r="50" spans="1:32">
      <c r="A50" s="16">
        <v>57040</v>
      </c>
      <c r="B50" s="24" t="s">
        <v>1246</v>
      </c>
      <c r="C50" s="18">
        <v>42084</v>
      </c>
      <c r="D50" s="18">
        <v>42084</v>
      </c>
      <c r="E50" s="16" t="s">
        <v>30</v>
      </c>
      <c r="F50" s="18">
        <v>42055</v>
      </c>
      <c r="G50" s="16" t="s">
        <v>176</v>
      </c>
      <c r="H50" s="16">
        <v>57040</v>
      </c>
      <c r="I50" s="16" t="s">
        <v>177</v>
      </c>
      <c r="J50" s="16" t="s">
        <v>178</v>
      </c>
      <c r="K50" s="16">
        <v>2015</v>
      </c>
      <c r="L50" s="19" t="s">
        <v>1247</v>
      </c>
      <c r="M50" s="16" t="s">
        <v>1248</v>
      </c>
      <c r="N50" s="16" t="s">
        <v>208</v>
      </c>
      <c r="O50" s="16" t="s">
        <v>1249</v>
      </c>
      <c r="P50" s="20" t="s">
        <v>1250</v>
      </c>
      <c r="Q50" s="16"/>
      <c r="R50" s="16"/>
      <c r="S50" s="16"/>
      <c r="T50" s="16"/>
      <c r="U50" s="20">
        <v>294534.01</v>
      </c>
      <c r="V50" s="20">
        <v>3668.52</v>
      </c>
      <c r="W50" s="20">
        <v>2900</v>
      </c>
      <c r="X50" s="20">
        <v>360</v>
      </c>
      <c r="Y50" s="20">
        <v>298202.53000000003</v>
      </c>
      <c r="Z50" s="20">
        <v>47712.4</v>
      </c>
      <c r="AA50" s="20">
        <v>349174.93000000005</v>
      </c>
      <c r="AB50" s="19" t="s">
        <v>184</v>
      </c>
      <c r="AC50" t="s">
        <v>1376</v>
      </c>
      <c r="AD50" s="13">
        <v>349176.93</v>
      </c>
      <c r="AE50" s="13">
        <f t="shared" si="0"/>
        <v>-1.9999999999417923</v>
      </c>
    </row>
    <row r="51" spans="1:32">
      <c r="A51" s="16">
        <v>57040</v>
      </c>
      <c r="B51" s="24" t="s">
        <v>1251</v>
      </c>
      <c r="C51" s="18">
        <v>42084</v>
      </c>
      <c r="D51" s="18">
        <v>42084</v>
      </c>
      <c r="E51" s="16" t="s">
        <v>30</v>
      </c>
      <c r="F51" s="18">
        <v>42061</v>
      </c>
      <c r="G51" s="16" t="s">
        <v>176</v>
      </c>
      <c r="H51" s="16">
        <v>57040</v>
      </c>
      <c r="I51" s="16" t="s">
        <v>177</v>
      </c>
      <c r="J51" s="16" t="s">
        <v>178</v>
      </c>
      <c r="K51" s="16">
        <v>2015</v>
      </c>
      <c r="L51" s="19" t="s">
        <v>1252</v>
      </c>
      <c r="M51" s="16" t="s">
        <v>1253</v>
      </c>
      <c r="N51" s="16" t="s">
        <v>208</v>
      </c>
      <c r="O51" s="16" t="s">
        <v>1254</v>
      </c>
      <c r="P51" s="20" t="s">
        <v>1255</v>
      </c>
      <c r="Q51" s="16"/>
      <c r="R51" s="16"/>
      <c r="S51" s="16"/>
      <c r="T51" s="16"/>
      <c r="U51" s="20">
        <v>294534.01</v>
      </c>
      <c r="V51" s="20">
        <v>3668.52</v>
      </c>
      <c r="W51" s="20">
        <v>2900</v>
      </c>
      <c r="X51" s="20">
        <v>360</v>
      </c>
      <c r="Y51" s="20">
        <v>298202.53000000003</v>
      </c>
      <c r="Z51" s="20">
        <v>47712.4</v>
      </c>
      <c r="AA51" s="20">
        <v>349174.93000000005</v>
      </c>
      <c r="AB51" s="19" t="s">
        <v>184</v>
      </c>
      <c r="AC51" t="s">
        <v>1377</v>
      </c>
      <c r="AD51" s="13">
        <v>349176.93</v>
      </c>
      <c r="AE51" s="13">
        <f t="shared" si="0"/>
        <v>-1.9999999999417923</v>
      </c>
    </row>
    <row r="52" spans="1:32">
      <c r="A52" s="16">
        <v>57040</v>
      </c>
      <c r="B52" s="24" t="s">
        <v>1256</v>
      </c>
      <c r="C52" s="18">
        <v>42084</v>
      </c>
      <c r="D52" s="18">
        <v>42084</v>
      </c>
      <c r="E52" s="16" t="s">
        <v>30</v>
      </c>
      <c r="F52" s="18">
        <v>42066</v>
      </c>
      <c r="G52" s="16" t="s">
        <v>176</v>
      </c>
      <c r="H52" s="16">
        <v>57040</v>
      </c>
      <c r="I52" s="16" t="s">
        <v>177</v>
      </c>
      <c r="J52" s="16" t="s">
        <v>178</v>
      </c>
      <c r="K52" s="16">
        <v>2015</v>
      </c>
      <c r="L52" s="19" t="s">
        <v>1257</v>
      </c>
      <c r="M52" s="16" t="s">
        <v>1258</v>
      </c>
      <c r="N52" s="16" t="s">
        <v>208</v>
      </c>
      <c r="O52" s="16" t="s">
        <v>1259</v>
      </c>
      <c r="P52" s="20" t="s">
        <v>1260</v>
      </c>
      <c r="Q52" s="16"/>
      <c r="R52" s="16"/>
      <c r="S52" s="16"/>
      <c r="T52" s="16"/>
      <c r="U52" s="20">
        <v>294534.01</v>
      </c>
      <c r="V52" s="20">
        <v>3668.52</v>
      </c>
      <c r="W52" s="20">
        <v>2900</v>
      </c>
      <c r="X52" s="20">
        <v>360</v>
      </c>
      <c r="Y52" s="20">
        <v>298202.53000000003</v>
      </c>
      <c r="Z52" s="20">
        <v>47712.4</v>
      </c>
      <c r="AA52" s="20">
        <v>349174.93000000005</v>
      </c>
      <c r="AB52" s="19" t="s">
        <v>184</v>
      </c>
      <c r="AC52" t="s">
        <v>1378</v>
      </c>
      <c r="AD52" s="13">
        <v>349176.93</v>
      </c>
      <c r="AE52" s="13">
        <f t="shared" si="0"/>
        <v>-1.9999999999417923</v>
      </c>
    </row>
    <row r="53" spans="1:32">
      <c r="A53" s="16">
        <v>57040</v>
      </c>
      <c r="B53" s="24" t="s">
        <v>1261</v>
      </c>
      <c r="C53" s="18">
        <v>42084</v>
      </c>
      <c r="D53" s="18">
        <v>42084</v>
      </c>
      <c r="E53" s="16" t="s">
        <v>30</v>
      </c>
      <c r="F53" s="18">
        <v>42054</v>
      </c>
      <c r="G53" s="16" t="s">
        <v>176</v>
      </c>
      <c r="H53" s="16">
        <v>57040</v>
      </c>
      <c r="I53" s="16" t="s">
        <v>212</v>
      </c>
      <c r="J53" s="16" t="s">
        <v>178</v>
      </c>
      <c r="K53" s="16">
        <v>2015</v>
      </c>
      <c r="L53" s="19" t="s">
        <v>1262</v>
      </c>
      <c r="M53" s="16" t="s">
        <v>1263</v>
      </c>
      <c r="N53" s="16" t="s">
        <v>208</v>
      </c>
      <c r="O53" s="16" t="s">
        <v>1264</v>
      </c>
      <c r="P53" s="20" t="s">
        <v>1265</v>
      </c>
      <c r="Q53" s="16"/>
      <c r="R53" s="16"/>
      <c r="S53" s="16"/>
      <c r="T53" s="16"/>
      <c r="U53" s="20">
        <v>322639.09999999998</v>
      </c>
      <c r="V53" s="20">
        <v>3668.52</v>
      </c>
      <c r="W53" s="20">
        <v>2900</v>
      </c>
      <c r="X53" s="20">
        <v>360</v>
      </c>
      <c r="Y53" s="20">
        <v>326307.62</v>
      </c>
      <c r="Z53" s="20">
        <v>52209.22</v>
      </c>
      <c r="AA53" s="20">
        <v>381776.83999999997</v>
      </c>
      <c r="AB53" s="19" t="s">
        <v>184</v>
      </c>
      <c r="AC53" t="s">
        <v>1379</v>
      </c>
      <c r="AD53" s="13">
        <v>381776.84</v>
      </c>
      <c r="AE53" s="13">
        <f t="shared" si="0"/>
        <v>0</v>
      </c>
    </row>
    <row r="54" spans="1:32">
      <c r="A54" s="16">
        <v>57040</v>
      </c>
      <c r="B54" s="24" t="s">
        <v>1266</v>
      </c>
      <c r="C54" s="18">
        <v>42084</v>
      </c>
      <c r="D54" s="18">
        <v>42084</v>
      </c>
      <c r="E54" s="16" t="s">
        <v>30</v>
      </c>
      <c r="F54" s="18">
        <v>42082</v>
      </c>
      <c r="G54" s="16" t="s">
        <v>31</v>
      </c>
      <c r="H54" s="16">
        <v>57040</v>
      </c>
      <c r="I54" s="16" t="s">
        <v>148</v>
      </c>
      <c r="J54" s="16" t="s">
        <v>60</v>
      </c>
      <c r="K54" s="16">
        <v>2015</v>
      </c>
      <c r="L54" s="19" t="s">
        <v>1267</v>
      </c>
      <c r="M54" s="16" t="s">
        <v>1268</v>
      </c>
      <c r="N54" s="16" t="s">
        <v>151</v>
      </c>
      <c r="O54" s="16" t="s">
        <v>1269</v>
      </c>
      <c r="P54" s="20" t="s">
        <v>1270</v>
      </c>
      <c r="Q54" s="16"/>
      <c r="R54" s="16"/>
      <c r="S54" s="16"/>
      <c r="T54" s="16"/>
      <c r="U54" s="20">
        <v>178824.84</v>
      </c>
      <c r="V54" s="20">
        <v>4988.7299999999996</v>
      </c>
      <c r="W54" s="20">
        <v>2320</v>
      </c>
      <c r="X54" s="20">
        <v>360</v>
      </c>
      <c r="Y54" s="20">
        <v>183813.57</v>
      </c>
      <c r="Z54" s="20">
        <v>29410.17</v>
      </c>
      <c r="AA54" s="20">
        <v>215903.74</v>
      </c>
      <c r="AB54" s="19" t="s">
        <v>66</v>
      </c>
      <c r="AC54" t="s">
        <v>1380</v>
      </c>
      <c r="AD54" s="13">
        <v>215903.74</v>
      </c>
      <c r="AE54" s="13">
        <f t="shared" si="0"/>
        <v>0</v>
      </c>
    </row>
    <row r="55" spans="1:32">
      <c r="A55" s="16">
        <v>57040</v>
      </c>
      <c r="B55" s="24" t="s">
        <v>1271</v>
      </c>
      <c r="C55" s="18">
        <v>42084</v>
      </c>
      <c r="D55" s="18">
        <v>42084</v>
      </c>
      <c r="E55" s="16" t="s">
        <v>30</v>
      </c>
      <c r="F55" s="18">
        <v>42082</v>
      </c>
      <c r="G55" s="16" t="s">
        <v>31</v>
      </c>
      <c r="H55" s="16">
        <v>57040</v>
      </c>
      <c r="I55" s="16" t="s">
        <v>148</v>
      </c>
      <c r="J55" s="16" t="s">
        <v>60</v>
      </c>
      <c r="K55" s="16">
        <v>2015</v>
      </c>
      <c r="L55" s="19" t="s">
        <v>1267</v>
      </c>
      <c r="M55" s="16" t="s">
        <v>1272</v>
      </c>
      <c r="N55" s="16" t="s">
        <v>151</v>
      </c>
      <c r="O55" s="16" t="s">
        <v>1273</v>
      </c>
      <c r="P55" s="20" t="s">
        <v>1274</v>
      </c>
      <c r="Q55" s="16"/>
      <c r="R55" s="16"/>
      <c r="S55" s="16"/>
      <c r="T55" s="16"/>
      <c r="U55" s="20">
        <v>178824.84</v>
      </c>
      <c r="V55" s="20">
        <v>4988.7299999999996</v>
      </c>
      <c r="W55" s="20">
        <v>2320</v>
      </c>
      <c r="X55" s="20">
        <v>360</v>
      </c>
      <c r="Y55" s="20">
        <v>183813.57</v>
      </c>
      <c r="Z55" s="20">
        <v>29410.17</v>
      </c>
      <c r="AA55" s="20">
        <v>215903.74</v>
      </c>
      <c r="AB55" s="19" t="s">
        <v>66</v>
      </c>
      <c r="AC55" t="s">
        <v>1381</v>
      </c>
      <c r="AD55" s="13">
        <v>215903.74</v>
      </c>
      <c r="AE55" s="13">
        <f t="shared" si="0"/>
        <v>0</v>
      </c>
    </row>
    <row r="56" spans="1:32">
      <c r="A56" s="16">
        <v>57040</v>
      </c>
      <c r="B56" s="24" t="s">
        <v>1275</v>
      </c>
      <c r="C56" s="18">
        <v>42084</v>
      </c>
      <c r="D56" s="18">
        <v>42084</v>
      </c>
      <c r="E56" s="16" t="s">
        <v>30</v>
      </c>
      <c r="F56" s="18">
        <v>42080</v>
      </c>
      <c r="G56" s="16" t="s">
        <v>31</v>
      </c>
      <c r="H56" s="16">
        <v>57040</v>
      </c>
      <c r="I56" s="16" t="s">
        <v>109</v>
      </c>
      <c r="J56" s="16" t="s">
        <v>110</v>
      </c>
      <c r="K56" s="16">
        <v>2015</v>
      </c>
      <c r="L56" s="19" t="s">
        <v>1276</v>
      </c>
      <c r="M56" s="16" t="s">
        <v>1277</v>
      </c>
      <c r="N56" s="16" t="s">
        <v>120</v>
      </c>
      <c r="O56" s="16" t="s">
        <v>1278</v>
      </c>
      <c r="P56" s="20" t="s">
        <v>1279</v>
      </c>
      <c r="Q56" s="16"/>
      <c r="R56" s="16"/>
      <c r="S56" s="16"/>
      <c r="T56" s="16"/>
      <c r="U56" s="20">
        <v>142351.35</v>
      </c>
      <c r="V56" s="20">
        <v>4988.7299999999996</v>
      </c>
      <c r="W56" s="20">
        <v>1160</v>
      </c>
      <c r="X56" s="20">
        <v>360</v>
      </c>
      <c r="Y56" s="20">
        <v>147340.08000000002</v>
      </c>
      <c r="Z56" s="20">
        <v>23574.41</v>
      </c>
      <c r="AA56" s="20">
        <v>172434.49000000002</v>
      </c>
      <c r="AB56" s="19" t="s">
        <v>116</v>
      </c>
      <c r="AC56" t="s">
        <v>1382</v>
      </c>
      <c r="AD56" s="13">
        <v>172436.49</v>
      </c>
      <c r="AE56" s="13">
        <f t="shared" si="0"/>
        <v>-1.9999999999708962</v>
      </c>
    </row>
    <row r="57" spans="1:32">
      <c r="A57" s="16">
        <v>57040</v>
      </c>
      <c r="B57" s="24" t="s">
        <v>1280</v>
      </c>
      <c r="C57" s="18">
        <v>42084</v>
      </c>
      <c r="D57" s="18">
        <v>42084</v>
      </c>
      <c r="E57" s="16" t="s">
        <v>30</v>
      </c>
      <c r="F57" s="18">
        <v>42080</v>
      </c>
      <c r="G57" s="16" t="s">
        <v>31</v>
      </c>
      <c r="H57" s="16">
        <v>57040</v>
      </c>
      <c r="I57" s="16" t="s">
        <v>118</v>
      </c>
      <c r="J57" s="16" t="s">
        <v>110</v>
      </c>
      <c r="K57" s="16">
        <v>2015</v>
      </c>
      <c r="L57" s="19" t="s">
        <v>1276</v>
      </c>
      <c r="M57" s="16" t="s">
        <v>1281</v>
      </c>
      <c r="N57" s="16" t="s">
        <v>290</v>
      </c>
      <c r="O57" s="16" t="s">
        <v>1282</v>
      </c>
      <c r="P57" s="20" t="s">
        <v>1283</v>
      </c>
      <c r="Q57" s="16"/>
      <c r="R57" s="16"/>
      <c r="S57" s="16"/>
      <c r="T57" s="16"/>
      <c r="U57" s="20">
        <v>150109.97</v>
      </c>
      <c r="V57" s="20">
        <v>4988.7299999999996</v>
      </c>
      <c r="W57" s="20">
        <v>1160</v>
      </c>
      <c r="X57" s="20">
        <v>360</v>
      </c>
      <c r="Y57" s="20">
        <v>155098.70000000001</v>
      </c>
      <c r="Z57" s="20">
        <v>24815.79</v>
      </c>
      <c r="AA57" s="20">
        <v>181434.49000000002</v>
      </c>
      <c r="AB57" s="19" t="s">
        <v>123</v>
      </c>
      <c r="AC57" t="s">
        <v>1383</v>
      </c>
      <c r="AD57" s="13">
        <v>181434.49</v>
      </c>
      <c r="AE57" s="13">
        <f t="shared" si="0"/>
        <v>0</v>
      </c>
    </row>
    <row r="58" spans="1:32">
      <c r="A58" s="16">
        <v>57040</v>
      </c>
      <c r="B58" s="24" t="s">
        <v>1284</v>
      </c>
      <c r="C58" s="18">
        <v>42084</v>
      </c>
      <c r="D58" s="18">
        <v>42084</v>
      </c>
      <c r="E58" s="16" t="s">
        <v>30</v>
      </c>
      <c r="F58" s="18">
        <v>42080</v>
      </c>
      <c r="G58" s="16" t="s">
        <v>31</v>
      </c>
      <c r="H58" s="16">
        <v>57040</v>
      </c>
      <c r="I58" s="16" t="s">
        <v>130</v>
      </c>
      <c r="J58" s="16" t="s">
        <v>131</v>
      </c>
      <c r="K58" s="16">
        <v>2015</v>
      </c>
      <c r="L58" s="19" t="s">
        <v>1285</v>
      </c>
      <c r="M58" s="16" t="s">
        <v>1286</v>
      </c>
      <c r="N58" s="16" t="s">
        <v>134</v>
      </c>
      <c r="O58" s="16" t="s">
        <v>1287</v>
      </c>
      <c r="P58" s="20" t="s">
        <v>1288</v>
      </c>
      <c r="Q58" s="16"/>
      <c r="R58" s="16"/>
      <c r="S58" s="16"/>
      <c r="T58" s="16"/>
      <c r="U58" s="20">
        <v>150109.97</v>
      </c>
      <c r="V58" s="20">
        <v>4988.7299999999996</v>
      </c>
      <c r="W58" s="20">
        <v>1160</v>
      </c>
      <c r="X58" s="20">
        <v>360</v>
      </c>
      <c r="Y58" s="20">
        <v>155098.70000000001</v>
      </c>
      <c r="Z58" s="20">
        <v>24815.79</v>
      </c>
      <c r="AA58" s="20">
        <v>181434.49000000002</v>
      </c>
      <c r="AB58" s="19" t="s">
        <v>137</v>
      </c>
      <c r="AC58" t="s">
        <v>1384</v>
      </c>
      <c r="AD58" s="13">
        <v>181434.49</v>
      </c>
      <c r="AE58" s="13">
        <f t="shared" si="0"/>
        <v>0</v>
      </c>
    </row>
    <row r="59" spans="1:32">
      <c r="A59" s="16">
        <v>57040</v>
      </c>
      <c r="B59" s="24" t="s">
        <v>1289</v>
      </c>
      <c r="C59" s="18">
        <v>42084</v>
      </c>
      <c r="D59" s="18">
        <v>42084</v>
      </c>
      <c r="E59" s="16" t="s">
        <v>30</v>
      </c>
      <c r="F59" s="18">
        <v>42080</v>
      </c>
      <c r="G59" s="16" t="s">
        <v>31</v>
      </c>
      <c r="H59" s="16">
        <v>57040</v>
      </c>
      <c r="I59" s="16" t="s">
        <v>1290</v>
      </c>
      <c r="J59" s="16" t="s">
        <v>48</v>
      </c>
      <c r="K59" s="16">
        <v>2015</v>
      </c>
      <c r="L59" s="19" t="s">
        <v>1276</v>
      </c>
      <c r="M59" s="16" t="s">
        <v>1291</v>
      </c>
      <c r="N59" s="16" t="s">
        <v>1292</v>
      </c>
      <c r="O59" s="16" t="s">
        <v>1293</v>
      </c>
      <c r="P59" s="20" t="s">
        <v>1294</v>
      </c>
      <c r="Q59" s="16"/>
      <c r="R59" s="16"/>
      <c r="S59" s="16"/>
      <c r="T59" s="16"/>
      <c r="U59" s="20">
        <v>257464.18</v>
      </c>
      <c r="V59" s="20">
        <v>4988.7299999999996</v>
      </c>
      <c r="W59" s="20">
        <v>2320</v>
      </c>
      <c r="X59" s="20">
        <v>360</v>
      </c>
      <c r="Y59" s="20">
        <v>262452.90999999997</v>
      </c>
      <c r="Z59" s="20">
        <v>41992.47</v>
      </c>
      <c r="AA59" s="20">
        <v>307125.38</v>
      </c>
      <c r="AB59" s="19" t="s">
        <v>1295</v>
      </c>
      <c r="AC59" t="s">
        <v>1385</v>
      </c>
      <c r="AD59" s="13">
        <v>307127.17</v>
      </c>
      <c r="AE59" s="13">
        <f t="shared" si="0"/>
        <v>-1.7899999999790452</v>
      </c>
      <c r="AF59" t="s">
        <v>878</v>
      </c>
    </row>
    <row r="60" spans="1:32">
      <c r="A60" s="16">
        <v>57040</v>
      </c>
      <c r="B60" s="24" t="s">
        <v>1296</v>
      </c>
      <c r="C60" s="18">
        <v>42084</v>
      </c>
      <c r="D60" s="18">
        <v>42084</v>
      </c>
      <c r="E60" s="16" t="s">
        <v>30</v>
      </c>
      <c r="F60" s="18">
        <v>42080</v>
      </c>
      <c r="G60" s="16" t="s">
        <v>31</v>
      </c>
      <c r="H60" s="16">
        <v>57040</v>
      </c>
      <c r="I60" s="16" t="s">
        <v>47</v>
      </c>
      <c r="J60" s="16" t="s">
        <v>48</v>
      </c>
      <c r="K60" s="16">
        <v>2015</v>
      </c>
      <c r="L60" s="19" t="s">
        <v>1276</v>
      </c>
      <c r="M60" s="16" t="s">
        <v>1297</v>
      </c>
      <c r="N60" s="16" t="s">
        <v>140</v>
      </c>
      <c r="O60" s="16" t="s">
        <v>1298</v>
      </c>
      <c r="P60" s="20" t="s">
        <v>1299</v>
      </c>
      <c r="Q60" s="16"/>
      <c r="R60" s="16"/>
      <c r="S60" s="16"/>
      <c r="T60" s="16"/>
      <c r="U60" s="20">
        <v>310783.71999999997</v>
      </c>
      <c r="V60" s="20">
        <v>4988.7299999999996</v>
      </c>
      <c r="W60" s="20">
        <v>2320</v>
      </c>
      <c r="X60" s="20">
        <v>360</v>
      </c>
      <c r="Y60" s="20">
        <v>315772.44999999995</v>
      </c>
      <c r="Z60" s="20">
        <v>50523.59</v>
      </c>
      <c r="AA60" s="20">
        <v>368976.03999999992</v>
      </c>
      <c r="AB60" s="19" t="s">
        <v>53</v>
      </c>
      <c r="AC60" t="s">
        <v>1386</v>
      </c>
      <c r="AD60" s="13">
        <v>368978.05</v>
      </c>
      <c r="AE60" s="13">
        <f t="shared" si="0"/>
        <v>-2.0100000000675209</v>
      </c>
    </row>
    <row r="61" spans="1:32">
      <c r="A61" s="16">
        <v>57040</v>
      </c>
      <c r="B61" s="24" t="s">
        <v>1300</v>
      </c>
      <c r="C61" s="18">
        <v>42089</v>
      </c>
      <c r="D61" s="18">
        <v>42089</v>
      </c>
      <c r="E61" s="16" t="s">
        <v>30</v>
      </c>
      <c r="F61" s="18">
        <v>42059</v>
      </c>
      <c r="G61" s="16" t="s">
        <v>75</v>
      </c>
      <c r="H61" s="16">
        <v>57040</v>
      </c>
      <c r="I61" s="16" t="s">
        <v>398</v>
      </c>
      <c r="J61" s="16" t="s">
        <v>232</v>
      </c>
      <c r="K61" s="16">
        <v>2015</v>
      </c>
      <c r="L61" s="19" t="s">
        <v>1301</v>
      </c>
      <c r="M61" s="16" t="s">
        <v>1302</v>
      </c>
      <c r="N61" s="16" t="s">
        <v>1303</v>
      </c>
      <c r="O61" s="16" t="s">
        <v>1304</v>
      </c>
      <c r="P61" s="20" t="s">
        <v>1305</v>
      </c>
      <c r="Q61" s="16"/>
      <c r="R61" s="16"/>
      <c r="S61" s="16"/>
      <c r="T61" s="16"/>
      <c r="U61" s="20">
        <v>239344.49</v>
      </c>
      <c r="V61" s="20">
        <v>3668.52</v>
      </c>
      <c r="W61" s="20">
        <v>2320</v>
      </c>
      <c r="X61" s="20">
        <v>360</v>
      </c>
      <c r="Y61" s="20">
        <v>243013.00999999998</v>
      </c>
      <c r="Z61" s="20">
        <v>38882.080000000002</v>
      </c>
      <c r="AA61" s="20">
        <v>284575.08999999997</v>
      </c>
      <c r="AB61" s="19" t="s">
        <v>403</v>
      </c>
      <c r="AC61" t="s">
        <v>1387</v>
      </c>
      <c r="AD61" s="13">
        <v>285157.09000000003</v>
      </c>
      <c r="AE61" s="13">
        <f t="shared" si="0"/>
        <v>-582.00000000005821</v>
      </c>
      <c r="AF61" t="s">
        <v>1629</v>
      </c>
    </row>
    <row r="62" spans="1:32">
      <c r="A62" s="16">
        <v>57040</v>
      </c>
      <c r="B62" s="24" t="s">
        <v>1306</v>
      </c>
      <c r="C62" s="18">
        <v>42089</v>
      </c>
      <c r="D62" s="18">
        <v>42089</v>
      </c>
      <c r="E62" s="16" t="s">
        <v>30</v>
      </c>
      <c r="F62" s="18">
        <v>42068</v>
      </c>
      <c r="G62" s="16" t="s">
        <v>75</v>
      </c>
      <c r="H62" s="16">
        <v>57040</v>
      </c>
      <c r="I62" s="16" t="s">
        <v>405</v>
      </c>
      <c r="J62" s="16" t="s">
        <v>86</v>
      </c>
      <c r="K62" s="16">
        <v>2015</v>
      </c>
      <c r="L62" s="19" t="s">
        <v>1307</v>
      </c>
      <c r="M62" s="16" t="s">
        <v>1308</v>
      </c>
      <c r="N62" s="16" t="s">
        <v>518</v>
      </c>
      <c r="O62" s="16" t="s">
        <v>1309</v>
      </c>
      <c r="P62" s="20" t="s">
        <v>1310</v>
      </c>
      <c r="Q62" s="16"/>
      <c r="R62" s="16"/>
      <c r="S62" s="16"/>
      <c r="T62" s="16"/>
      <c r="U62" s="20">
        <v>396380.99</v>
      </c>
      <c r="V62" s="20">
        <v>3668.52</v>
      </c>
      <c r="W62" s="20">
        <v>2900</v>
      </c>
      <c r="X62" s="20">
        <v>360</v>
      </c>
      <c r="Y62" s="20">
        <v>400049.51</v>
      </c>
      <c r="Z62" s="20">
        <v>64007.92</v>
      </c>
      <c r="AA62" s="20">
        <v>467317.43</v>
      </c>
      <c r="AB62" s="19" t="s">
        <v>411</v>
      </c>
      <c r="AC62" t="s">
        <v>1388</v>
      </c>
      <c r="AD62" s="13">
        <v>467317.43</v>
      </c>
      <c r="AE62" s="13">
        <f t="shared" si="0"/>
        <v>0</v>
      </c>
    </row>
    <row r="63" spans="1:32">
      <c r="A63" s="16">
        <v>57040</v>
      </c>
      <c r="B63" s="24" t="s">
        <v>1311</v>
      </c>
      <c r="C63" s="18">
        <v>42094</v>
      </c>
      <c r="D63" s="18">
        <v>42094</v>
      </c>
      <c r="E63" s="16" t="s">
        <v>30</v>
      </c>
      <c r="F63" s="18">
        <v>42086</v>
      </c>
      <c r="G63" s="16" t="s">
        <v>31</v>
      </c>
      <c r="H63" s="16">
        <v>57040</v>
      </c>
      <c r="I63" s="16" t="s">
        <v>1312</v>
      </c>
      <c r="J63" s="16" t="s">
        <v>110</v>
      </c>
      <c r="K63" s="16">
        <v>2015</v>
      </c>
      <c r="L63" s="19" t="s">
        <v>1313</v>
      </c>
      <c r="M63" s="16" t="s">
        <v>1314</v>
      </c>
      <c r="N63" s="16" t="s">
        <v>1315</v>
      </c>
      <c r="O63" s="16" t="s">
        <v>1316</v>
      </c>
      <c r="P63" s="20"/>
      <c r="Q63" s="16"/>
      <c r="R63" s="16"/>
      <c r="S63" s="16"/>
      <c r="T63" s="16"/>
      <c r="U63" s="20">
        <v>133894.45000000001</v>
      </c>
      <c r="V63" s="20">
        <v>4988.7299999999996</v>
      </c>
      <c r="W63" s="20">
        <v>1160</v>
      </c>
      <c r="X63" s="20">
        <v>360</v>
      </c>
      <c r="Y63" s="20">
        <v>138883.18000000002</v>
      </c>
      <c r="Z63" s="20">
        <v>22221.31</v>
      </c>
      <c r="AA63" s="20">
        <v>162624.49000000002</v>
      </c>
      <c r="AB63" s="19" t="s">
        <v>116</v>
      </c>
      <c r="AC63" t="s">
        <v>1389</v>
      </c>
      <c r="AD63" s="13">
        <v>162624.49</v>
      </c>
      <c r="AE63" s="13">
        <f t="shared" si="0"/>
        <v>0</v>
      </c>
      <c r="AF63" t="s">
        <v>575</v>
      </c>
    </row>
    <row r="64" spans="1:32">
      <c r="A64" s="16">
        <v>57040</v>
      </c>
      <c r="B64" s="24" t="s">
        <v>1317</v>
      </c>
      <c r="C64" s="18">
        <v>42094</v>
      </c>
      <c r="D64" s="18">
        <v>42094</v>
      </c>
      <c r="E64" s="16" t="s">
        <v>30</v>
      </c>
      <c r="F64" s="18">
        <v>42086</v>
      </c>
      <c r="G64" s="16" t="s">
        <v>31</v>
      </c>
      <c r="H64" s="16">
        <v>57040</v>
      </c>
      <c r="I64" s="16" t="s">
        <v>47</v>
      </c>
      <c r="J64" s="16" t="s">
        <v>48</v>
      </c>
      <c r="K64" s="16">
        <v>2015</v>
      </c>
      <c r="L64" s="19" t="s">
        <v>1313</v>
      </c>
      <c r="M64" s="16" t="s">
        <v>1318</v>
      </c>
      <c r="N64" s="16" t="s">
        <v>140</v>
      </c>
      <c r="O64" s="16" t="s">
        <v>1319</v>
      </c>
      <c r="P64" s="20"/>
      <c r="Q64" s="16"/>
      <c r="R64" s="16"/>
      <c r="S64" s="16"/>
      <c r="T64" s="16"/>
      <c r="U64" s="20">
        <v>310783.71999999997</v>
      </c>
      <c r="V64" s="20">
        <v>4988.7299999999996</v>
      </c>
      <c r="W64" s="20">
        <v>2320</v>
      </c>
      <c r="X64" s="20">
        <v>360</v>
      </c>
      <c r="Y64" s="20">
        <v>315772.44999999995</v>
      </c>
      <c r="Z64" s="20">
        <v>50523.59</v>
      </c>
      <c r="AA64" s="20">
        <v>368976.03999999992</v>
      </c>
      <c r="AB64" s="19" t="s">
        <v>53</v>
      </c>
      <c r="AC64" t="s">
        <v>1390</v>
      </c>
      <c r="AD64" s="13">
        <v>368976.04</v>
      </c>
      <c r="AE64" s="13">
        <f t="shared" si="0"/>
        <v>0</v>
      </c>
      <c r="AF64" t="s">
        <v>575</v>
      </c>
    </row>
    <row r="65" spans="1:32">
      <c r="A65" s="16">
        <v>57040</v>
      </c>
      <c r="B65" s="24" t="s">
        <v>1320</v>
      </c>
      <c r="C65" s="18">
        <v>42094</v>
      </c>
      <c r="D65" s="18">
        <v>42094</v>
      </c>
      <c r="E65" s="16" t="s">
        <v>30</v>
      </c>
      <c r="F65" s="18">
        <v>42086</v>
      </c>
      <c r="G65" s="16" t="s">
        <v>31</v>
      </c>
      <c r="H65" s="16">
        <v>57040</v>
      </c>
      <c r="I65" s="16" t="s">
        <v>47</v>
      </c>
      <c r="J65" s="16" t="s">
        <v>48</v>
      </c>
      <c r="K65" s="16">
        <v>2015</v>
      </c>
      <c r="L65" s="19" t="s">
        <v>1313</v>
      </c>
      <c r="M65" s="16" t="s">
        <v>1321</v>
      </c>
      <c r="N65" s="16" t="s">
        <v>140</v>
      </c>
      <c r="O65" s="16" t="s">
        <v>1322</v>
      </c>
      <c r="P65" s="20"/>
      <c r="Q65" s="16"/>
      <c r="R65" s="16"/>
      <c r="S65" s="16"/>
      <c r="T65" s="16"/>
      <c r="U65" s="20">
        <v>310783.71999999997</v>
      </c>
      <c r="V65" s="20">
        <v>4988.7299999999996</v>
      </c>
      <c r="W65" s="20">
        <v>2320</v>
      </c>
      <c r="X65" s="20">
        <v>360</v>
      </c>
      <c r="Y65" s="20">
        <v>315772.44999999995</v>
      </c>
      <c r="Z65" s="20">
        <v>50523.59</v>
      </c>
      <c r="AA65" s="20">
        <v>368976.03999999992</v>
      </c>
      <c r="AB65" s="19" t="s">
        <v>53</v>
      </c>
      <c r="AC65" t="s">
        <v>1391</v>
      </c>
      <c r="AD65" s="13">
        <v>368978.05</v>
      </c>
      <c r="AE65" s="13">
        <f t="shared" si="0"/>
        <v>-2.0100000000675209</v>
      </c>
    </row>
    <row r="66" spans="1:32">
      <c r="A66" s="16">
        <v>57040</v>
      </c>
      <c r="B66" s="24" t="s">
        <v>1323</v>
      </c>
      <c r="C66" s="18">
        <v>42094</v>
      </c>
      <c r="D66" s="18">
        <v>42094</v>
      </c>
      <c r="E66" s="16" t="s">
        <v>30</v>
      </c>
      <c r="F66" s="18">
        <v>42086</v>
      </c>
      <c r="G66" s="16" t="s">
        <v>31</v>
      </c>
      <c r="H66" s="16">
        <v>57040</v>
      </c>
      <c r="I66" s="16" t="s">
        <v>109</v>
      </c>
      <c r="J66" s="16" t="s">
        <v>110</v>
      </c>
      <c r="K66" s="16">
        <v>2015</v>
      </c>
      <c r="L66" s="19" t="s">
        <v>1313</v>
      </c>
      <c r="M66" s="16" t="s">
        <v>1324</v>
      </c>
      <c r="N66" s="16" t="s">
        <v>290</v>
      </c>
      <c r="O66" s="16" t="s">
        <v>1325</v>
      </c>
      <c r="P66" s="20"/>
      <c r="Q66" s="16"/>
      <c r="R66" s="16"/>
      <c r="S66" s="16"/>
      <c r="T66" s="16"/>
      <c r="U66" s="20">
        <v>142351.35</v>
      </c>
      <c r="V66" s="20">
        <v>4988.7299999999996</v>
      </c>
      <c r="W66" s="20">
        <v>1160</v>
      </c>
      <c r="X66" s="20">
        <v>360</v>
      </c>
      <c r="Y66" s="20">
        <v>147340.08000000002</v>
      </c>
      <c r="Z66" s="20">
        <v>23574.41</v>
      </c>
      <c r="AA66" s="20">
        <v>172434.49000000002</v>
      </c>
      <c r="AB66" s="19" t="s">
        <v>116</v>
      </c>
      <c r="AC66" t="s">
        <v>1392</v>
      </c>
      <c r="AD66" s="13">
        <v>172434.49</v>
      </c>
      <c r="AE66" s="13">
        <f t="shared" si="0"/>
        <v>0</v>
      </c>
      <c r="AF66" t="s">
        <v>575</v>
      </c>
    </row>
    <row r="67" spans="1:32">
      <c r="A67" s="16">
        <v>57040</v>
      </c>
      <c r="B67" s="24" t="s">
        <v>1326</v>
      </c>
      <c r="C67" s="18">
        <v>42094</v>
      </c>
      <c r="D67" s="18">
        <v>42094</v>
      </c>
      <c r="E67" s="16" t="s">
        <v>30</v>
      </c>
      <c r="F67" s="18">
        <v>42086</v>
      </c>
      <c r="G67" s="16" t="s">
        <v>31</v>
      </c>
      <c r="H67" s="16">
        <v>57040</v>
      </c>
      <c r="I67" s="16" t="s">
        <v>118</v>
      </c>
      <c r="J67" s="16" t="s">
        <v>110</v>
      </c>
      <c r="K67" s="16">
        <v>2015</v>
      </c>
      <c r="L67" s="19" t="s">
        <v>1313</v>
      </c>
      <c r="M67" s="16" t="s">
        <v>1327</v>
      </c>
      <c r="N67" s="16" t="s">
        <v>120</v>
      </c>
      <c r="O67" s="16" t="s">
        <v>1328</v>
      </c>
      <c r="P67" s="20"/>
      <c r="Q67" s="16"/>
      <c r="R67" s="16"/>
      <c r="S67" s="16"/>
      <c r="T67" s="16"/>
      <c r="U67" s="20">
        <v>150109.97</v>
      </c>
      <c r="V67" s="20">
        <v>4988.7299999999996</v>
      </c>
      <c r="W67" s="20">
        <v>1160</v>
      </c>
      <c r="X67" s="20">
        <v>360</v>
      </c>
      <c r="Y67" s="20">
        <v>155098.70000000001</v>
      </c>
      <c r="Z67" s="20">
        <v>24815.79</v>
      </c>
      <c r="AA67" s="20">
        <v>181434.49000000002</v>
      </c>
      <c r="AB67" s="19" t="s">
        <v>123</v>
      </c>
      <c r="AC67" t="s">
        <v>1393</v>
      </c>
      <c r="AD67" s="13">
        <v>181436.49</v>
      </c>
      <c r="AE67" s="13">
        <f t="shared" si="0"/>
        <v>-1.9999999999708962</v>
      </c>
    </row>
    <row r="68" spans="1:32">
      <c r="A68" s="16">
        <v>57040</v>
      </c>
      <c r="B68" s="24" t="s">
        <v>1329</v>
      </c>
      <c r="C68" s="18">
        <v>42094</v>
      </c>
      <c r="D68" s="18">
        <v>42094</v>
      </c>
      <c r="E68" s="16" t="s">
        <v>30</v>
      </c>
      <c r="F68" s="18">
        <v>42086</v>
      </c>
      <c r="G68" s="16" t="s">
        <v>31</v>
      </c>
      <c r="H68" s="16">
        <v>57040</v>
      </c>
      <c r="I68" s="16" t="s">
        <v>118</v>
      </c>
      <c r="J68" s="16" t="s">
        <v>110</v>
      </c>
      <c r="K68" s="16">
        <v>2015</v>
      </c>
      <c r="L68" s="19" t="s">
        <v>1313</v>
      </c>
      <c r="M68" s="16" t="s">
        <v>1330</v>
      </c>
      <c r="N68" s="16" t="s">
        <v>120</v>
      </c>
      <c r="O68" s="16" t="s">
        <v>1331</v>
      </c>
      <c r="P68" s="20"/>
      <c r="Q68" s="16"/>
      <c r="R68" s="16"/>
      <c r="S68" s="16"/>
      <c r="T68" s="16"/>
      <c r="U68" s="20">
        <v>150109.97</v>
      </c>
      <c r="V68" s="20">
        <v>4988.7299999999996</v>
      </c>
      <c r="W68" s="20">
        <v>1160</v>
      </c>
      <c r="X68" s="20">
        <v>360</v>
      </c>
      <c r="Y68" s="20">
        <v>155098.70000000001</v>
      </c>
      <c r="Z68" s="20">
        <v>24815.79</v>
      </c>
      <c r="AA68" s="20">
        <v>181434.49000000002</v>
      </c>
      <c r="AB68" s="19" t="s">
        <v>123</v>
      </c>
      <c r="AC68" t="s">
        <v>1394</v>
      </c>
      <c r="AD68" s="13">
        <v>181436.49</v>
      </c>
      <c r="AE68" s="13">
        <f t="shared" si="0"/>
        <v>-1.9999999999708962</v>
      </c>
    </row>
    <row r="69" spans="1:32">
      <c r="A69" s="16">
        <v>57040</v>
      </c>
      <c r="B69" s="24" t="s">
        <v>1332</v>
      </c>
      <c r="C69" s="18">
        <v>42094</v>
      </c>
      <c r="D69" s="18">
        <v>42094</v>
      </c>
      <c r="E69" s="16" t="s">
        <v>30</v>
      </c>
      <c r="F69" s="18">
        <v>42086</v>
      </c>
      <c r="G69" s="16" t="s">
        <v>31</v>
      </c>
      <c r="H69" s="16">
        <v>57040</v>
      </c>
      <c r="I69" s="16" t="s">
        <v>118</v>
      </c>
      <c r="J69" s="16" t="s">
        <v>110</v>
      </c>
      <c r="K69" s="16">
        <v>2015</v>
      </c>
      <c r="L69" s="19" t="s">
        <v>1313</v>
      </c>
      <c r="M69" s="16" t="s">
        <v>1333</v>
      </c>
      <c r="N69" s="16" t="s">
        <v>290</v>
      </c>
      <c r="O69" s="16" t="s">
        <v>1334</v>
      </c>
      <c r="P69" s="20"/>
      <c r="Q69" s="16"/>
      <c r="R69" s="16"/>
      <c r="S69" s="16"/>
      <c r="T69" s="16"/>
      <c r="U69" s="20">
        <v>150109.97</v>
      </c>
      <c r="V69" s="20">
        <v>4988.7299999999996</v>
      </c>
      <c r="W69" s="20">
        <v>1160</v>
      </c>
      <c r="X69" s="20">
        <v>360</v>
      </c>
      <c r="Y69" s="20">
        <v>155098.70000000001</v>
      </c>
      <c r="Z69" s="20">
        <v>24815.79</v>
      </c>
      <c r="AA69" s="20">
        <v>181434.49000000002</v>
      </c>
      <c r="AB69" s="19" t="s">
        <v>123</v>
      </c>
      <c r="AC69" t="s">
        <v>1395</v>
      </c>
      <c r="AD69" s="13">
        <v>181434.49</v>
      </c>
      <c r="AE69" s="13">
        <f t="shared" si="0"/>
        <v>0</v>
      </c>
      <c r="AF69" t="s">
        <v>575</v>
      </c>
    </row>
    <row r="70" spans="1:3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3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3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3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3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3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3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3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32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32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32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F523"/>
  <sheetViews>
    <sheetView workbookViewId="0">
      <selection activeCell="AC16" sqref="AC16"/>
    </sheetView>
  </sheetViews>
  <sheetFormatPr baseColWidth="10" defaultColWidth="11.42578125" defaultRowHeight="15"/>
  <cols>
    <col min="1" max="1" width="10.28515625" bestFit="1" customWidth="1"/>
    <col min="2" max="2" width="12" bestFit="1" customWidth="1"/>
    <col min="3" max="3" width="11.5703125" customWidth="1"/>
    <col min="4" max="4" width="13.5703125" hidden="1" customWidth="1"/>
    <col min="5" max="5" width="10.28515625" hidden="1" customWidth="1"/>
    <col min="6" max="6" width="9.5703125" hidden="1" customWidth="1"/>
    <col min="7" max="7" width="16.42578125" hidden="1" customWidth="1"/>
    <col min="8" max="8" width="10.28515625" hidden="1" customWidth="1"/>
    <col min="9" max="9" width="6.85546875" hidden="1" customWidth="1"/>
    <col min="10" max="10" width="13.7109375" bestFit="1" customWidth="1"/>
    <col min="11" max="11" width="4.42578125" hidden="1" customWidth="1"/>
    <col min="12" max="12" width="9.5703125" hidden="1" customWidth="1"/>
    <col min="13" max="13" width="10.5703125" hidden="1" customWidth="1"/>
    <col min="14" max="14" width="45.7109375" hidden="1" customWidth="1"/>
    <col min="15" max="15" width="20.5703125" bestFit="1" customWidth="1"/>
    <col min="16" max="16" width="8.7109375" hidden="1" customWidth="1"/>
    <col min="17" max="20" width="13.85546875" hidden="1" customWidth="1"/>
    <col min="21" max="21" width="16.85546875" hidden="1" customWidth="1"/>
    <col min="22" max="22" width="8.7109375" bestFit="1" customWidth="1"/>
    <col min="23" max="23" width="9" bestFit="1" customWidth="1"/>
    <col min="24" max="24" width="9.5703125" bestFit="1" customWidth="1"/>
    <col min="25" max="25" width="10.85546875" bestFit="1" customWidth="1"/>
    <col min="26" max="27" width="9.85546875" bestFit="1" customWidth="1"/>
    <col min="28" max="28" width="8" bestFit="1" customWidth="1"/>
    <col min="257" max="257" width="10.28515625" bestFit="1" customWidth="1"/>
    <col min="258" max="258" width="9.140625" customWidth="1"/>
    <col min="259" max="259" width="11.5703125" customWidth="1"/>
    <col min="260" max="260" width="13.5703125" customWidth="1"/>
    <col min="261" max="261" width="10.28515625" bestFit="1" customWidth="1"/>
    <col min="262" max="262" width="9.5703125" bestFit="1" customWidth="1"/>
    <col min="263" max="263" width="16.42578125" bestFit="1" customWidth="1"/>
    <col min="264" max="264" width="10.28515625" bestFit="1" customWidth="1"/>
    <col min="265" max="265" width="6.85546875" bestFit="1" customWidth="1"/>
    <col min="266" max="266" width="13.7109375" bestFit="1" customWidth="1"/>
    <col min="267" max="267" width="4.42578125" bestFit="1" customWidth="1"/>
    <col min="268" max="268" width="9.5703125" bestFit="1" customWidth="1"/>
    <col min="269" max="269" width="10.5703125" bestFit="1" customWidth="1"/>
    <col min="270" max="270" width="45.7109375" bestFit="1" customWidth="1"/>
    <col min="271" max="271" width="16.5703125" bestFit="1" customWidth="1"/>
    <col min="272" max="272" width="8.7109375" bestFit="1" customWidth="1"/>
    <col min="273" max="276" width="13.85546875" bestFit="1" customWidth="1"/>
    <col min="277" max="277" width="16.85546875" bestFit="1" customWidth="1"/>
    <col min="278" max="278" width="7" bestFit="1" customWidth="1"/>
    <col min="279" max="279" width="9" bestFit="1" customWidth="1"/>
    <col min="280" max="280" width="9.5703125" bestFit="1" customWidth="1"/>
    <col min="281" max="281" width="8.7109375" bestFit="1" customWidth="1"/>
    <col min="282" max="282" width="7.85546875" bestFit="1" customWidth="1"/>
    <col min="283" max="283" width="8.7109375" bestFit="1" customWidth="1"/>
    <col min="284" max="284" width="7" bestFit="1" customWidth="1"/>
    <col min="513" max="513" width="10.28515625" bestFit="1" customWidth="1"/>
    <col min="514" max="514" width="9.140625" customWidth="1"/>
    <col min="515" max="515" width="11.5703125" customWidth="1"/>
    <col min="516" max="516" width="13.5703125" customWidth="1"/>
    <col min="517" max="517" width="10.28515625" bestFit="1" customWidth="1"/>
    <col min="518" max="518" width="9.5703125" bestFit="1" customWidth="1"/>
    <col min="519" max="519" width="16.42578125" bestFit="1" customWidth="1"/>
    <col min="520" max="520" width="10.28515625" bestFit="1" customWidth="1"/>
    <col min="521" max="521" width="6.85546875" bestFit="1" customWidth="1"/>
    <col min="522" max="522" width="13.7109375" bestFit="1" customWidth="1"/>
    <col min="523" max="523" width="4.42578125" bestFit="1" customWidth="1"/>
    <col min="524" max="524" width="9.5703125" bestFit="1" customWidth="1"/>
    <col min="525" max="525" width="10.5703125" bestFit="1" customWidth="1"/>
    <col min="526" max="526" width="45.7109375" bestFit="1" customWidth="1"/>
    <col min="527" max="527" width="16.5703125" bestFit="1" customWidth="1"/>
    <col min="528" max="528" width="8.7109375" bestFit="1" customWidth="1"/>
    <col min="529" max="532" width="13.85546875" bestFit="1" customWidth="1"/>
    <col min="533" max="533" width="16.85546875" bestFit="1" customWidth="1"/>
    <col min="534" max="534" width="7" bestFit="1" customWidth="1"/>
    <col min="535" max="535" width="9" bestFit="1" customWidth="1"/>
    <col min="536" max="536" width="9.5703125" bestFit="1" customWidth="1"/>
    <col min="537" max="537" width="8.7109375" bestFit="1" customWidth="1"/>
    <col min="538" max="538" width="7.85546875" bestFit="1" customWidth="1"/>
    <col min="539" max="539" width="8.7109375" bestFit="1" customWidth="1"/>
    <col min="540" max="540" width="7" bestFit="1" customWidth="1"/>
    <col min="769" max="769" width="10.28515625" bestFit="1" customWidth="1"/>
    <col min="770" max="770" width="9.140625" customWidth="1"/>
    <col min="771" max="771" width="11.5703125" customWidth="1"/>
    <col min="772" max="772" width="13.5703125" customWidth="1"/>
    <col min="773" max="773" width="10.28515625" bestFit="1" customWidth="1"/>
    <col min="774" max="774" width="9.5703125" bestFit="1" customWidth="1"/>
    <col min="775" max="775" width="16.42578125" bestFit="1" customWidth="1"/>
    <col min="776" max="776" width="10.28515625" bestFit="1" customWidth="1"/>
    <col min="777" max="777" width="6.85546875" bestFit="1" customWidth="1"/>
    <col min="778" max="778" width="13.7109375" bestFit="1" customWidth="1"/>
    <col min="779" max="779" width="4.42578125" bestFit="1" customWidth="1"/>
    <col min="780" max="780" width="9.5703125" bestFit="1" customWidth="1"/>
    <col min="781" max="781" width="10.5703125" bestFit="1" customWidth="1"/>
    <col min="782" max="782" width="45.7109375" bestFit="1" customWidth="1"/>
    <col min="783" max="783" width="16.5703125" bestFit="1" customWidth="1"/>
    <col min="784" max="784" width="8.7109375" bestFit="1" customWidth="1"/>
    <col min="785" max="788" width="13.85546875" bestFit="1" customWidth="1"/>
    <col min="789" max="789" width="16.85546875" bestFit="1" customWidth="1"/>
    <col min="790" max="790" width="7" bestFit="1" customWidth="1"/>
    <col min="791" max="791" width="9" bestFit="1" customWidth="1"/>
    <col min="792" max="792" width="9.5703125" bestFit="1" customWidth="1"/>
    <col min="793" max="793" width="8.7109375" bestFit="1" customWidth="1"/>
    <col min="794" max="794" width="7.85546875" bestFit="1" customWidth="1"/>
    <col min="795" max="795" width="8.7109375" bestFit="1" customWidth="1"/>
    <col min="796" max="796" width="7" bestFit="1" customWidth="1"/>
    <col min="1025" max="1025" width="10.28515625" bestFit="1" customWidth="1"/>
    <col min="1026" max="1026" width="9.140625" customWidth="1"/>
    <col min="1027" max="1027" width="11.5703125" customWidth="1"/>
    <col min="1028" max="1028" width="13.5703125" customWidth="1"/>
    <col min="1029" max="1029" width="10.28515625" bestFit="1" customWidth="1"/>
    <col min="1030" max="1030" width="9.5703125" bestFit="1" customWidth="1"/>
    <col min="1031" max="1031" width="16.42578125" bestFit="1" customWidth="1"/>
    <col min="1032" max="1032" width="10.28515625" bestFit="1" customWidth="1"/>
    <col min="1033" max="1033" width="6.85546875" bestFit="1" customWidth="1"/>
    <col min="1034" max="1034" width="13.7109375" bestFit="1" customWidth="1"/>
    <col min="1035" max="1035" width="4.42578125" bestFit="1" customWidth="1"/>
    <col min="1036" max="1036" width="9.5703125" bestFit="1" customWidth="1"/>
    <col min="1037" max="1037" width="10.5703125" bestFit="1" customWidth="1"/>
    <col min="1038" max="1038" width="45.7109375" bestFit="1" customWidth="1"/>
    <col min="1039" max="1039" width="16.5703125" bestFit="1" customWidth="1"/>
    <col min="1040" max="1040" width="8.7109375" bestFit="1" customWidth="1"/>
    <col min="1041" max="1044" width="13.85546875" bestFit="1" customWidth="1"/>
    <col min="1045" max="1045" width="16.85546875" bestFit="1" customWidth="1"/>
    <col min="1046" max="1046" width="7" bestFit="1" customWidth="1"/>
    <col min="1047" max="1047" width="9" bestFit="1" customWidth="1"/>
    <col min="1048" max="1048" width="9.5703125" bestFit="1" customWidth="1"/>
    <col min="1049" max="1049" width="8.7109375" bestFit="1" customWidth="1"/>
    <col min="1050" max="1050" width="7.85546875" bestFit="1" customWidth="1"/>
    <col min="1051" max="1051" width="8.7109375" bestFit="1" customWidth="1"/>
    <col min="1052" max="1052" width="7" bestFit="1" customWidth="1"/>
    <col min="1281" max="1281" width="10.28515625" bestFit="1" customWidth="1"/>
    <col min="1282" max="1282" width="9.140625" customWidth="1"/>
    <col min="1283" max="1283" width="11.5703125" customWidth="1"/>
    <col min="1284" max="1284" width="13.5703125" customWidth="1"/>
    <col min="1285" max="1285" width="10.28515625" bestFit="1" customWidth="1"/>
    <col min="1286" max="1286" width="9.5703125" bestFit="1" customWidth="1"/>
    <col min="1287" max="1287" width="16.42578125" bestFit="1" customWidth="1"/>
    <col min="1288" max="1288" width="10.28515625" bestFit="1" customWidth="1"/>
    <col min="1289" max="1289" width="6.85546875" bestFit="1" customWidth="1"/>
    <col min="1290" max="1290" width="13.7109375" bestFit="1" customWidth="1"/>
    <col min="1291" max="1291" width="4.42578125" bestFit="1" customWidth="1"/>
    <col min="1292" max="1292" width="9.5703125" bestFit="1" customWidth="1"/>
    <col min="1293" max="1293" width="10.5703125" bestFit="1" customWidth="1"/>
    <col min="1294" max="1294" width="45.7109375" bestFit="1" customWidth="1"/>
    <col min="1295" max="1295" width="16.5703125" bestFit="1" customWidth="1"/>
    <col min="1296" max="1296" width="8.7109375" bestFit="1" customWidth="1"/>
    <col min="1297" max="1300" width="13.85546875" bestFit="1" customWidth="1"/>
    <col min="1301" max="1301" width="16.85546875" bestFit="1" customWidth="1"/>
    <col min="1302" max="1302" width="7" bestFit="1" customWidth="1"/>
    <col min="1303" max="1303" width="9" bestFit="1" customWidth="1"/>
    <col min="1304" max="1304" width="9.5703125" bestFit="1" customWidth="1"/>
    <col min="1305" max="1305" width="8.7109375" bestFit="1" customWidth="1"/>
    <col min="1306" max="1306" width="7.85546875" bestFit="1" customWidth="1"/>
    <col min="1307" max="1307" width="8.7109375" bestFit="1" customWidth="1"/>
    <col min="1308" max="1308" width="7" bestFit="1" customWidth="1"/>
    <col min="1537" max="1537" width="10.28515625" bestFit="1" customWidth="1"/>
    <col min="1538" max="1538" width="9.140625" customWidth="1"/>
    <col min="1539" max="1539" width="11.5703125" customWidth="1"/>
    <col min="1540" max="1540" width="13.5703125" customWidth="1"/>
    <col min="1541" max="1541" width="10.28515625" bestFit="1" customWidth="1"/>
    <col min="1542" max="1542" width="9.5703125" bestFit="1" customWidth="1"/>
    <col min="1543" max="1543" width="16.42578125" bestFit="1" customWidth="1"/>
    <col min="1544" max="1544" width="10.28515625" bestFit="1" customWidth="1"/>
    <col min="1545" max="1545" width="6.85546875" bestFit="1" customWidth="1"/>
    <col min="1546" max="1546" width="13.7109375" bestFit="1" customWidth="1"/>
    <col min="1547" max="1547" width="4.42578125" bestFit="1" customWidth="1"/>
    <col min="1548" max="1548" width="9.5703125" bestFit="1" customWidth="1"/>
    <col min="1549" max="1549" width="10.5703125" bestFit="1" customWidth="1"/>
    <col min="1550" max="1550" width="45.7109375" bestFit="1" customWidth="1"/>
    <col min="1551" max="1551" width="16.5703125" bestFit="1" customWidth="1"/>
    <col min="1552" max="1552" width="8.7109375" bestFit="1" customWidth="1"/>
    <col min="1553" max="1556" width="13.85546875" bestFit="1" customWidth="1"/>
    <col min="1557" max="1557" width="16.85546875" bestFit="1" customWidth="1"/>
    <col min="1558" max="1558" width="7" bestFit="1" customWidth="1"/>
    <col min="1559" max="1559" width="9" bestFit="1" customWidth="1"/>
    <col min="1560" max="1560" width="9.5703125" bestFit="1" customWidth="1"/>
    <col min="1561" max="1561" width="8.7109375" bestFit="1" customWidth="1"/>
    <col min="1562" max="1562" width="7.85546875" bestFit="1" customWidth="1"/>
    <col min="1563" max="1563" width="8.7109375" bestFit="1" customWidth="1"/>
    <col min="1564" max="1564" width="7" bestFit="1" customWidth="1"/>
    <col min="1793" max="1793" width="10.28515625" bestFit="1" customWidth="1"/>
    <col min="1794" max="1794" width="9.140625" customWidth="1"/>
    <col min="1795" max="1795" width="11.5703125" customWidth="1"/>
    <col min="1796" max="1796" width="13.5703125" customWidth="1"/>
    <col min="1797" max="1797" width="10.28515625" bestFit="1" customWidth="1"/>
    <col min="1798" max="1798" width="9.5703125" bestFit="1" customWidth="1"/>
    <col min="1799" max="1799" width="16.42578125" bestFit="1" customWidth="1"/>
    <col min="1800" max="1800" width="10.28515625" bestFit="1" customWidth="1"/>
    <col min="1801" max="1801" width="6.85546875" bestFit="1" customWidth="1"/>
    <col min="1802" max="1802" width="13.7109375" bestFit="1" customWidth="1"/>
    <col min="1803" max="1803" width="4.42578125" bestFit="1" customWidth="1"/>
    <col min="1804" max="1804" width="9.5703125" bestFit="1" customWidth="1"/>
    <col min="1805" max="1805" width="10.5703125" bestFit="1" customWidth="1"/>
    <col min="1806" max="1806" width="45.7109375" bestFit="1" customWidth="1"/>
    <col min="1807" max="1807" width="16.5703125" bestFit="1" customWidth="1"/>
    <col min="1808" max="1808" width="8.7109375" bestFit="1" customWidth="1"/>
    <col min="1809" max="1812" width="13.85546875" bestFit="1" customWidth="1"/>
    <col min="1813" max="1813" width="16.85546875" bestFit="1" customWidth="1"/>
    <col min="1814" max="1814" width="7" bestFit="1" customWidth="1"/>
    <col min="1815" max="1815" width="9" bestFit="1" customWidth="1"/>
    <col min="1816" max="1816" width="9.5703125" bestFit="1" customWidth="1"/>
    <col min="1817" max="1817" width="8.7109375" bestFit="1" customWidth="1"/>
    <col min="1818" max="1818" width="7.85546875" bestFit="1" customWidth="1"/>
    <col min="1819" max="1819" width="8.7109375" bestFit="1" customWidth="1"/>
    <col min="1820" max="1820" width="7" bestFit="1" customWidth="1"/>
    <col min="2049" max="2049" width="10.28515625" bestFit="1" customWidth="1"/>
    <col min="2050" max="2050" width="9.140625" customWidth="1"/>
    <col min="2051" max="2051" width="11.5703125" customWidth="1"/>
    <col min="2052" max="2052" width="13.5703125" customWidth="1"/>
    <col min="2053" max="2053" width="10.28515625" bestFit="1" customWidth="1"/>
    <col min="2054" max="2054" width="9.5703125" bestFit="1" customWidth="1"/>
    <col min="2055" max="2055" width="16.42578125" bestFit="1" customWidth="1"/>
    <col min="2056" max="2056" width="10.28515625" bestFit="1" customWidth="1"/>
    <col min="2057" max="2057" width="6.85546875" bestFit="1" customWidth="1"/>
    <col min="2058" max="2058" width="13.7109375" bestFit="1" customWidth="1"/>
    <col min="2059" max="2059" width="4.42578125" bestFit="1" customWidth="1"/>
    <col min="2060" max="2060" width="9.5703125" bestFit="1" customWidth="1"/>
    <col min="2061" max="2061" width="10.5703125" bestFit="1" customWidth="1"/>
    <col min="2062" max="2062" width="45.7109375" bestFit="1" customWidth="1"/>
    <col min="2063" max="2063" width="16.5703125" bestFit="1" customWidth="1"/>
    <col min="2064" max="2064" width="8.7109375" bestFit="1" customWidth="1"/>
    <col min="2065" max="2068" width="13.85546875" bestFit="1" customWidth="1"/>
    <col min="2069" max="2069" width="16.85546875" bestFit="1" customWidth="1"/>
    <col min="2070" max="2070" width="7" bestFit="1" customWidth="1"/>
    <col min="2071" max="2071" width="9" bestFit="1" customWidth="1"/>
    <col min="2072" max="2072" width="9.5703125" bestFit="1" customWidth="1"/>
    <col min="2073" max="2073" width="8.7109375" bestFit="1" customWidth="1"/>
    <col min="2074" max="2074" width="7.85546875" bestFit="1" customWidth="1"/>
    <col min="2075" max="2075" width="8.7109375" bestFit="1" customWidth="1"/>
    <col min="2076" max="2076" width="7" bestFit="1" customWidth="1"/>
    <col min="2305" max="2305" width="10.28515625" bestFit="1" customWidth="1"/>
    <col min="2306" max="2306" width="9.140625" customWidth="1"/>
    <col min="2307" max="2307" width="11.5703125" customWidth="1"/>
    <col min="2308" max="2308" width="13.5703125" customWidth="1"/>
    <col min="2309" max="2309" width="10.28515625" bestFit="1" customWidth="1"/>
    <col min="2310" max="2310" width="9.5703125" bestFit="1" customWidth="1"/>
    <col min="2311" max="2311" width="16.42578125" bestFit="1" customWidth="1"/>
    <col min="2312" max="2312" width="10.28515625" bestFit="1" customWidth="1"/>
    <col min="2313" max="2313" width="6.85546875" bestFit="1" customWidth="1"/>
    <col min="2314" max="2314" width="13.7109375" bestFit="1" customWidth="1"/>
    <col min="2315" max="2315" width="4.42578125" bestFit="1" customWidth="1"/>
    <col min="2316" max="2316" width="9.5703125" bestFit="1" customWidth="1"/>
    <col min="2317" max="2317" width="10.5703125" bestFit="1" customWidth="1"/>
    <col min="2318" max="2318" width="45.7109375" bestFit="1" customWidth="1"/>
    <col min="2319" max="2319" width="16.5703125" bestFit="1" customWidth="1"/>
    <col min="2320" max="2320" width="8.7109375" bestFit="1" customWidth="1"/>
    <col min="2321" max="2324" width="13.85546875" bestFit="1" customWidth="1"/>
    <col min="2325" max="2325" width="16.85546875" bestFit="1" customWidth="1"/>
    <col min="2326" max="2326" width="7" bestFit="1" customWidth="1"/>
    <col min="2327" max="2327" width="9" bestFit="1" customWidth="1"/>
    <col min="2328" max="2328" width="9.5703125" bestFit="1" customWidth="1"/>
    <col min="2329" max="2329" width="8.7109375" bestFit="1" customWidth="1"/>
    <col min="2330" max="2330" width="7.85546875" bestFit="1" customWidth="1"/>
    <col min="2331" max="2331" width="8.7109375" bestFit="1" customWidth="1"/>
    <col min="2332" max="2332" width="7" bestFit="1" customWidth="1"/>
    <col min="2561" max="2561" width="10.28515625" bestFit="1" customWidth="1"/>
    <col min="2562" max="2562" width="9.140625" customWidth="1"/>
    <col min="2563" max="2563" width="11.5703125" customWidth="1"/>
    <col min="2564" max="2564" width="13.5703125" customWidth="1"/>
    <col min="2565" max="2565" width="10.28515625" bestFit="1" customWidth="1"/>
    <col min="2566" max="2566" width="9.5703125" bestFit="1" customWidth="1"/>
    <col min="2567" max="2567" width="16.42578125" bestFit="1" customWidth="1"/>
    <col min="2568" max="2568" width="10.28515625" bestFit="1" customWidth="1"/>
    <col min="2569" max="2569" width="6.85546875" bestFit="1" customWidth="1"/>
    <col min="2570" max="2570" width="13.7109375" bestFit="1" customWidth="1"/>
    <col min="2571" max="2571" width="4.42578125" bestFit="1" customWidth="1"/>
    <col min="2572" max="2572" width="9.5703125" bestFit="1" customWidth="1"/>
    <col min="2573" max="2573" width="10.5703125" bestFit="1" customWidth="1"/>
    <col min="2574" max="2574" width="45.7109375" bestFit="1" customWidth="1"/>
    <col min="2575" max="2575" width="16.5703125" bestFit="1" customWidth="1"/>
    <col min="2576" max="2576" width="8.7109375" bestFit="1" customWidth="1"/>
    <col min="2577" max="2580" width="13.85546875" bestFit="1" customWidth="1"/>
    <col min="2581" max="2581" width="16.85546875" bestFit="1" customWidth="1"/>
    <col min="2582" max="2582" width="7" bestFit="1" customWidth="1"/>
    <col min="2583" max="2583" width="9" bestFit="1" customWidth="1"/>
    <col min="2584" max="2584" width="9.5703125" bestFit="1" customWidth="1"/>
    <col min="2585" max="2585" width="8.7109375" bestFit="1" customWidth="1"/>
    <col min="2586" max="2586" width="7.85546875" bestFit="1" customWidth="1"/>
    <col min="2587" max="2587" width="8.7109375" bestFit="1" customWidth="1"/>
    <col min="2588" max="2588" width="7" bestFit="1" customWidth="1"/>
    <col min="2817" max="2817" width="10.28515625" bestFit="1" customWidth="1"/>
    <col min="2818" max="2818" width="9.140625" customWidth="1"/>
    <col min="2819" max="2819" width="11.5703125" customWidth="1"/>
    <col min="2820" max="2820" width="13.5703125" customWidth="1"/>
    <col min="2821" max="2821" width="10.28515625" bestFit="1" customWidth="1"/>
    <col min="2822" max="2822" width="9.5703125" bestFit="1" customWidth="1"/>
    <col min="2823" max="2823" width="16.42578125" bestFit="1" customWidth="1"/>
    <col min="2824" max="2824" width="10.28515625" bestFit="1" customWidth="1"/>
    <col min="2825" max="2825" width="6.85546875" bestFit="1" customWidth="1"/>
    <col min="2826" max="2826" width="13.7109375" bestFit="1" customWidth="1"/>
    <col min="2827" max="2827" width="4.42578125" bestFit="1" customWidth="1"/>
    <col min="2828" max="2828" width="9.5703125" bestFit="1" customWidth="1"/>
    <col min="2829" max="2829" width="10.5703125" bestFit="1" customWidth="1"/>
    <col min="2830" max="2830" width="45.7109375" bestFit="1" customWidth="1"/>
    <col min="2831" max="2831" width="16.5703125" bestFit="1" customWidth="1"/>
    <col min="2832" max="2832" width="8.7109375" bestFit="1" customWidth="1"/>
    <col min="2833" max="2836" width="13.85546875" bestFit="1" customWidth="1"/>
    <col min="2837" max="2837" width="16.85546875" bestFit="1" customWidth="1"/>
    <col min="2838" max="2838" width="7" bestFit="1" customWidth="1"/>
    <col min="2839" max="2839" width="9" bestFit="1" customWidth="1"/>
    <col min="2840" max="2840" width="9.5703125" bestFit="1" customWidth="1"/>
    <col min="2841" max="2841" width="8.7109375" bestFit="1" customWidth="1"/>
    <col min="2842" max="2842" width="7.85546875" bestFit="1" customWidth="1"/>
    <col min="2843" max="2843" width="8.7109375" bestFit="1" customWidth="1"/>
    <col min="2844" max="2844" width="7" bestFit="1" customWidth="1"/>
    <col min="3073" max="3073" width="10.28515625" bestFit="1" customWidth="1"/>
    <col min="3074" max="3074" width="9.140625" customWidth="1"/>
    <col min="3075" max="3075" width="11.5703125" customWidth="1"/>
    <col min="3076" max="3076" width="13.5703125" customWidth="1"/>
    <col min="3077" max="3077" width="10.28515625" bestFit="1" customWidth="1"/>
    <col min="3078" max="3078" width="9.5703125" bestFit="1" customWidth="1"/>
    <col min="3079" max="3079" width="16.42578125" bestFit="1" customWidth="1"/>
    <col min="3080" max="3080" width="10.28515625" bestFit="1" customWidth="1"/>
    <col min="3081" max="3081" width="6.85546875" bestFit="1" customWidth="1"/>
    <col min="3082" max="3082" width="13.7109375" bestFit="1" customWidth="1"/>
    <col min="3083" max="3083" width="4.42578125" bestFit="1" customWidth="1"/>
    <col min="3084" max="3084" width="9.5703125" bestFit="1" customWidth="1"/>
    <col min="3085" max="3085" width="10.5703125" bestFit="1" customWidth="1"/>
    <col min="3086" max="3086" width="45.7109375" bestFit="1" customWidth="1"/>
    <col min="3087" max="3087" width="16.5703125" bestFit="1" customWidth="1"/>
    <col min="3088" max="3088" width="8.7109375" bestFit="1" customWidth="1"/>
    <col min="3089" max="3092" width="13.85546875" bestFit="1" customWidth="1"/>
    <col min="3093" max="3093" width="16.85546875" bestFit="1" customWidth="1"/>
    <col min="3094" max="3094" width="7" bestFit="1" customWidth="1"/>
    <col min="3095" max="3095" width="9" bestFit="1" customWidth="1"/>
    <col min="3096" max="3096" width="9.5703125" bestFit="1" customWidth="1"/>
    <col min="3097" max="3097" width="8.7109375" bestFit="1" customWidth="1"/>
    <col min="3098" max="3098" width="7.85546875" bestFit="1" customWidth="1"/>
    <col min="3099" max="3099" width="8.7109375" bestFit="1" customWidth="1"/>
    <col min="3100" max="3100" width="7" bestFit="1" customWidth="1"/>
    <col min="3329" max="3329" width="10.28515625" bestFit="1" customWidth="1"/>
    <col min="3330" max="3330" width="9.140625" customWidth="1"/>
    <col min="3331" max="3331" width="11.5703125" customWidth="1"/>
    <col min="3332" max="3332" width="13.5703125" customWidth="1"/>
    <col min="3333" max="3333" width="10.28515625" bestFit="1" customWidth="1"/>
    <col min="3334" max="3334" width="9.5703125" bestFit="1" customWidth="1"/>
    <col min="3335" max="3335" width="16.42578125" bestFit="1" customWidth="1"/>
    <col min="3336" max="3336" width="10.28515625" bestFit="1" customWidth="1"/>
    <col min="3337" max="3337" width="6.85546875" bestFit="1" customWidth="1"/>
    <col min="3338" max="3338" width="13.7109375" bestFit="1" customWidth="1"/>
    <col min="3339" max="3339" width="4.42578125" bestFit="1" customWidth="1"/>
    <col min="3340" max="3340" width="9.5703125" bestFit="1" customWidth="1"/>
    <col min="3341" max="3341" width="10.5703125" bestFit="1" customWidth="1"/>
    <col min="3342" max="3342" width="45.7109375" bestFit="1" customWidth="1"/>
    <col min="3343" max="3343" width="16.5703125" bestFit="1" customWidth="1"/>
    <col min="3344" max="3344" width="8.7109375" bestFit="1" customWidth="1"/>
    <col min="3345" max="3348" width="13.85546875" bestFit="1" customWidth="1"/>
    <col min="3349" max="3349" width="16.85546875" bestFit="1" customWidth="1"/>
    <col min="3350" max="3350" width="7" bestFit="1" customWidth="1"/>
    <col min="3351" max="3351" width="9" bestFit="1" customWidth="1"/>
    <col min="3352" max="3352" width="9.5703125" bestFit="1" customWidth="1"/>
    <col min="3353" max="3353" width="8.7109375" bestFit="1" customWidth="1"/>
    <col min="3354" max="3354" width="7.85546875" bestFit="1" customWidth="1"/>
    <col min="3355" max="3355" width="8.7109375" bestFit="1" customWidth="1"/>
    <col min="3356" max="3356" width="7" bestFit="1" customWidth="1"/>
    <col min="3585" max="3585" width="10.28515625" bestFit="1" customWidth="1"/>
    <col min="3586" max="3586" width="9.140625" customWidth="1"/>
    <col min="3587" max="3587" width="11.5703125" customWidth="1"/>
    <col min="3588" max="3588" width="13.5703125" customWidth="1"/>
    <col min="3589" max="3589" width="10.28515625" bestFit="1" customWidth="1"/>
    <col min="3590" max="3590" width="9.5703125" bestFit="1" customWidth="1"/>
    <col min="3591" max="3591" width="16.42578125" bestFit="1" customWidth="1"/>
    <col min="3592" max="3592" width="10.28515625" bestFit="1" customWidth="1"/>
    <col min="3593" max="3593" width="6.85546875" bestFit="1" customWidth="1"/>
    <col min="3594" max="3594" width="13.7109375" bestFit="1" customWidth="1"/>
    <col min="3595" max="3595" width="4.42578125" bestFit="1" customWidth="1"/>
    <col min="3596" max="3596" width="9.5703125" bestFit="1" customWidth="1"/>
    <col min="3597" max="3597" width="10.5703125" bestFit="1" customWidth="1"/>
    <col min="3598" max="3598" width="45.7109375" bestFit="1" customWidth="1"/>
    <col min="3599" max="3599" width="16.5703125" bestFit="1" customWidth="1"/>
    <col min="3600" max="3600" width="8.7109375" bestFit="1" customWidth="1"/>
    <col min="3601" max="3604" width="13.85546875" bestFit="1" customWidth="1"/>
    <col min="3605" max="3605" width="16.85546875" bestFit="1" customWidth="1"/>
    <col min="3606" max="3606" width="7" bestFit="1" customWidth="1"/>
    <col min="3607" max="3607" width="9" bestFit="1" customWidth="1"/>
    <col min="3608" max="3608" width="9.5703125" bestFit="1" customWidth="1"/>
    <col min="3609" max="3609" width="8.7109375" bestFit="1" customWidth="1"/>
    <col min="3610" max="3610" width="7.85546875" bestFit="1" customWidth="1"/>
    <col min="3611" max="3611" width="8.7109375" bestFit="1" customWidth="1"/>
    <col min="3612" max="3612" width="7" bestFit="1" customWidth="1"/>
    <col min="3841" max="3841" width="10.28515625" bestFit="1" customWidth="1"/>
    <col min="3842" max="3842" width="9.140625" customWidth="1"/>
    <col min="3843" max="3843" width="11.5703125" customWidth="1"/>
    <col min="3844" max="3844" width="13.5703125" customWidth="1"/>
    <col min="3845" max="3845" width="10.28515625" bestFit="1" customWidth="1"/>
    <col min="3846" max="3846" width="9.5703125" bestFit="1" customWidth="1"/>
    <col min="3847" max="3847" width="16.42578125" bestFit="1" customWidth="1"/>
    <col min="3848" max="3848" width="10.28515625" bestFit="1" customWidth="1"/>
    <col min="3849" max="3849" width="6.85546875" bestFit="1" customWidth="1"/>
    <col min="3850" max="3850" width="13.7109375" bestFit="1" customWidth="1"/>
    <col min="3851" max="3851" width="4.42578125" bestFit="1" customWidth="1"/>
    <col min="3852" max="3852" width="9.5703125" bestFit="1" customWidth="1"/>
    <col min="3853" max="3853" width="10.5703125" bestFit="1" customWidth="1"/>
    <col min="3854" max="3854" width="45.7109375" bestFit="1" customWidth="1"/>
    <col min="3855" max="3855" width="16.5703125" bestFit="1" customWidth="1"/>
    <col min="3856" max="3856" width="8.7109375" bestFit="1" customWidth="1"/>
    <col min="3857" max="3860" width="13.85546875" bestFit="1" customWidth="1"/>
    <col min="3861" max="3861" width="16.85546875" bestFit="1" customWidth="1"/>
    <col min="3862" max="3862" width="7" bestFit="1" customWidth="1"/>
    <col min="3863" max="3863" width="9" bestFit="1" customWidth="1"/>
    <col min="3864" max="3864" width="9.5703125" bestFit="1" customWidth="1"/>
    <col min="3865" max="3865" width="8.7109375" bestFit="1" customWidth="1"/>
    <col min="3866" max="3866" width="7.85546875" bestFit="1" customWidth="1"/>
    <col min="3867" max="3867" width="8.7109375" bestFit="1" customWidth="1"/>
    <col min="3868" max="3868" width="7" bestFit="1" customWidth="1"/>
    <col min="4097" max="4097" width="10.28515625" bestFit="1" customWidth="1"/>
    <col min="4098" max="4098" width="9.140625" customWidth="1"/>
    <col min="4099" max="4099" width="11.5703125" customWidth="1"/>
    <col min="4100" max="4100" width="13.5703125" customWidth="1"/>
    <col min="4101" max="4101" width="10.28515625" bestFit="1" customWidth="1"/>
    <col min="4102" max="4102" width="9.5703125" bestFit="1" customWidth="1"/>
    <col min="4103" max="4103" width="16.42578125" bestFit="1" customWidth="1"/>
    <col min="4104" max="4104" width="10.28515625" bestFit="1" customWidth="1"/>
    <col min="4105" max="4105" width="6.85546875" bestFit="1" customWidth="1"/>
    <col min="4106" max="4106" width="13.7109375" bestFit="1" customWidth="1"/>
    <col min="4107" max="4107" width="4.42578125" bestFit="1" customWidth="1"/>
    <col min="4108" max="4108" width="9.5703125" bestFit="1" customWidth="1"/>
    <col min="4109" max="4109" width="10.5703125" bestFit="1" customWidth="1"/>
    <col min="4110" max="4110" width="45.7109375" bestFit="1" customWidth="1"/>
    <col min="4111" max="4111" width="16.5703125" bestFit="1" customWidth="1"/>
    <col min="4112" max="4112" width="8.7109375" bestFit="1" customWidth="1"/>
    <col min="4113" max="4116" width="13.85546875" bestFit="1" customWidth="1"/>
    <col min="4117" max="4117" width="16.85546875" bestFit="1" customWidth="1"/>
    <col min="4118" max="4118" width="7" bestFit="1" customWidth="1"/>
    <col min="4119" max="4119" width="9" bestFit="1" customWidth="1"/>
    <col min="4120" max="4120" width="9.5703125" bestFit="1" customWidth="1"/>
    <col min="4121" max="4121" width="8.7109375" bestFit="1" customWidth="1"/>
    <col min="4122" max="4122" width="7.85546875" bestFit="1" customWidth="1"/>
    <col min="4123" max="4123" width="8.7109375" bestFit="1" customWidth="1"/>
    <col min="4124" max="4124" width="7" bestFit="1" customWidth="1"/>
    <col min="4353" max="4353" width="10.28515625" bestFit="1" customWidth="1"/>
    <col min="4354" max="4354" width="9.140625" customWidth="1"/>
    <col min="4355" max="4355" width="11.5703125" customWidth="1"/>
    <col min="4356" max="4356" width="13.5703125" customWidth="1"/>
    <col min="4357" max="4357" width="10.28515625" bestFit="1" customWidth="1"/>
    <col min="4358" max="4358" width="9.5703125" bestFit="1" customWidth="1"/>
    <col min="4359" max="4359" width="16.42578125" bestFit="1" customWidth="1"/>
    <col min="4360" max="4360" width="10.28515625" bestFit="1" customWidth="1"/>
    <col min="4361" max="4361" width="6.85546875" bestFit="1" customWidth="1"/>
    <col min="4362" max="4362" width="13.7109375" bestFit="1" customWidth="1"/>
    <col min="4363" max="4363" width="4.42578125" bestFit="1" customWidth="1"/>
    <col min="4364" max="4364" width="9.5703125" bestFit="1" customWidth="1"/>
    <col min="4365" max="4365" width="10.5703125" bestFit="1" customWidth="1"/>
    <col min="4366" max="4366" width="45.7109375" bestFit="1" customWidth="1"/>
    <col min="4367" max="4367" width="16.5703125" bestFit="1" customWidth="1"/>
    <col min="4368" max="4368" width="8.7109375" bestFit="1" customWidth="1"/>
    <col min="4369" max="4372" width="13.85546875" bestFit="1" customWidth="1"/>
    <col min="4373" max="4373" width="16.85546875" bestFit="1" customWidth="1"/>
    <col min="4374" max="4374" width="7" bestFit="1" customWidth="1"/>
    <col min="4375" max="4375" width="9" bestFit="1" customWidth="1"/>
    <col min="4376" max="4376" width="9.5703125" bestFit="1" customWidth="1"/>
    <col min="4377" max="4377" width="8.7109375" bestFit="1" customWidth="1"/>
    <col min="4378" max="4378" width="7.85546875" bestFit="1" customWidth="1"/>
    <col min="4379" max="4379" width="8.7109375" bestFit="1" customWidth="1"/>
    <col min="4380" max="4380" width="7" bestFit="1" customWidth="1"/>
    <col min="4609" max="4609" width="10.28515625" bestFit="1" customWidth="1"/>
    <col min="4610" max="4610" width="9.140625" customWidth="1"/>
    <col min="4611" max="4611" width="11.5703125" customWidth="1"/>
    <col min="4612" max="4612" width="13.5703125" customWidth="1"/>
    <col min="4613" max="4613" width="10.28515625" bestFit="1" customWidth="1"/>
    <col min="4614" max="4614" width="9.5703125" bestFit="1" customWidth="1"/>
    <col min="4615" max="4615" width="16.42578125" bestFit="1" customWidth="1"/>
    <col min="4616" max="4616" width="10.28515625" bestFit="1" customWidth="1"/>
    <col min="4617" max="4617" width="6.85546875" bestFit="1" customWidth="1"/>
    <col min="4618" max="4618" width="13.7109375" bestFit="1" customWidth="1"/>
    <col min="4619" max="4619" width="4.42578125" bestFit="1" customWidth="1"/>
    <col min="4620" max="4620" width="9.5703125" bestFit="1" customWidth="1"/>
    <col min="4621" max="4621" width="10.5703125" bestFit="1" customWidth="1"/>
    <col min="4622" max="4622" width="45.7109375" bestFit="1" customWidth="1"/>
    <col min="4623" max="4623" width="16.5703125" bestFit="1" customWidth="1"/>
    <col min="4624" max="4624" width="8.7109375" bestFit="1" customWidth="1"/>
    <col min="4625" max="4628" width="13.85546875" bestFit="1" customWidth="1"/>
    <col min="4629" max="4629" width="16.85546875" bestFit="1" customWidth="1"/>
    <col min="4630" max="4630" width="7" bestFit="1" customWidth="1"/>
    <col min="4631" max="4631" width="9" bestFit="1" customWidth="1"/>
    <col min="4632" max="4632" width="9.5703125" bestFit="1" customWidth="1"/>
    <col min="4633" max="4633" width="8.7109375" bestFit="1" customWidth="1"/>
    <col min="4634" max="4634" width="7.85546875" bestFit="1" customWidth="1"/>
    <col min="4635" max="4635" width="8.7109375" bestFit="1" customWidth="1"/>
    <col min="4636" max="4636" width="7" bestFit="1" customWidth="1"/>
    <col min="4865" max="4865" width="10.28515625" bestFit="1" customWidth="1"/>
    <col min="4866" max="4866" width="9.140625" customWidth="1"/>
    <col min="4867" max="4867" width="11.5703125" customWidth="1"/>
    <col min="4868" max="4868" width="13.5703125" customWidth="1"/>
    <col min="4869" max="4869" width="10.28515625" bestFit="1" customWidth="1"/>
    <col min="4870" max="4870" width="9.5703125" bestFit="1" customWidth="1"/>
    <col min="4871" max="4871" width="16.42578125" bestFit="1" customWidth="1"/>
    <col min="4872" max="4872" width="10.28515625" bestFit="1" customWidth="1"/>
    <col min="4873" max="4873" width="6.85546875" bestFit="1" customWidth="1"/>
    <col min="4874" max="4874" width="13.7109375" bestFit="1" customWidth="1"/>
    <col min="4875" max="4875" width="4.42578125" bestFit="1" customWidth="1"/>
    <col min="4876" max="4876" width="9.5703125" bestFit="1" customWidth="1"/>
    <col min="4877" max="4877" width="10.5703125" bestFit="1" customWidth="1"/>
    <col min="4878" max="4878" width="45.7109375" bestFit="1" customWidth="1"/>
    <col min="4879" max="4879" width="16.5703125" bestFit="1" customWidth="1"/>
    <col min="4880" max="4880" width="8.7109375" bestFit="1" customWidth="1"/>
    <col min="4881" max="4884" width="13.85546875" bestFit="1" customWidth="1"/>
    <col min="4885" max="4885" width="16.85546875" bestFit="1" customWidth="1"/>
    <col min="4886" max="4886" width="7" bestFit="1" customWidth="1"/>
    <col min="4887" max="4887" width="9" bestFit="1" customWidth="1"/>
    <col min="4888" max="4888" width="9.5703125" bestFit="1" customWidth="1"/>
    <col min="4889" max="4889" width="8.7109375" bestFit="1" customWidth="1"/>
    <col min="4890" max="4890" width="7.85546875" bestFit="1" customWidth="1"/>
    <col min="4891" max="4891" width="8.7109375" bestFit="1" customWidth="1"/>
    <col min="4892" max="4892" width="7" bestFit="1" customWidth="1"/>
    <col min="5121" max="5121" width="10.28515625" bestFit="1" customWidth="1"/>
    <col min="5122" max="5122" width="9.140625" customWidth="1"/>
    <col min="5123" max="5123" width="11.5703125" customWidth="1"/>
    <col min="5124" max="5124" width="13.5703125" customWidth="1"/>
    <col min="5125" max="5125" width="10.28515625" bestFit="1" customWidth="1"/>
    <col min="5126" max="5126" width="9.5703125" bestFit="1" customWidth="1"/>
    <col min="5127" max="5127" width="16.42578125" bestFit="1" customWidth="1"/>
    <col min="5128" max="5128" width="10.28515625" bestFit="1" customWidth="1"/>
    <col min="5129" max="5129" width="6.85546875" bestFit="1" customWidth="1"/>
    <col min="5130" max="5130" width="13.7109375" bestFit="1" customWidth="1"/>
    <col min="5131" max="5131" width="4.42578125" bestFit="1" customWidth="1"/>
    <col min="5132" max="5132" width="9.5703125" bestFit="1" customWidth="1"/>
    <col min="5133" max="5133" width="10.5703125" bestFit="1" customWidth="1"/>
    <col min="5134" max="5134" width="45.7109375" bestFit="1" customWidth="1"/>
    <col min="5135" max="5135" width="16.5703125" bestFit="1" customWidth="1"/>
    <col min="5136" max="5136" width="8.7109375" bestFit="1" customWidth="1"/>
    <col min="5137" max="5140" width="13.85546875" bestFit="1" customWidth="1"/>
    <col min="5141" max="5141" width="16.85546875" bestFit="1" customWidth="1"/>
    <col min="5142" max="5142" width="7" bestFit="1" customWidth="1"/>
    <col min="5143" max="5143" width="9" bestFit="1" customWidth="1"/>
    <col min="5144" max="5144" width="9.5703125" bestFit="1" customWidth="1"/>
    <col min="5145" max="5145" width="8.7109375" bestFit="1" customWidth="1"/>
    <col min="5146" max="5146" width="7.85546875" bestFit="1" customWidth="1"/>
    <col min="5147" max="5147" width="8.7109375" bestFit="1" customWidth="1"/>
    <col min="5148" max="5148" width="7" bestFit="1" customWidth="1"/>
    <col min="5377" max="5377" width="10.28515625" bestFit="1" customWidth="1"/>
    <col min="5378" max="5378" width="9.140625" customWidth="1"/>
    <col min="5379" max="5379" width="11.5703125" customWidth="1"/>
    <col min="5380" max="5380" width="13.5703125" customWidth="1"/>
    <col min="5381" max="5381" width="10.28515625" bestFit="1" customWidth="1"/>
    <col min="5382" max="5382" width="9.5703125" bestFit="1" customWidth="1"/>
    <col min="5383" max="5383" width="16.42578125" bestFit="1" customWidth="1"/>
    <col min="5384" max="5384" width="10.28515625" bestFit="1" customWidth="1"/>
    <col min="5385" max="5385" width="6.85546875" bestFit="1" customWidth="1"/>
    <col min="5386" max="5386" width="13.7109375" bestFit="1" customWidth="1"/>
    <col min="5387" max="5387" width="4.42578125" bestFit="1" customWidth="1"/>
    <col min="5388" max="5388" width="9.5703125" bestFit="1" customWidth="1"/>
    <col min="5389" max="5389" width="10.5703125" bestFit="1" customWidth="1"/>
    <col min="5390" max="5390" width="45.7109375" bestFit="1" customWidth="1"/>
    <col min="5391" max="5391" width="16.5703125" bestFit="1" customWidth="1"/>
    <col min="5392" max="5392" width="8.7109375" bestFit="1" customWidth="1"/>
    <col min="5393" max="5396" width="13.85546875" bestFit="1" customWidth="1"/>
    <col min="5397" max="5397" width="16.85546875" bestFit="1" customWidth="1"/>
    <col min="5398" max="5398" width="7" bestFit="1" customWidth="1"/>
    <col min="5399" max="5399" width="9" bestFit="1" customWidth="1"/>
    <col min="5400" max="5400" width="9.5703125" bestFit="1" customWidth="1"/>
    <col min="5401" max="5401" width="8.7109375" bestFit="1" customWidth="1"/>
    <col min="5402" max="5402" width="7.85546875" bestFit="1" customWidth="1"/>
    <col min="5403" max="5403" width="8.7109375" bestFit="1" customWidth="1"/>
    <col min="5404" max="5404" width="7" bestFit="1" customWidth="1"/>
    <col min="5633" max="5633" width="10.28515625" bestFit="1" customWidth="1"/>
    <col min="5634" max="5634" width="9.140625" customWidth="1"/>
    <col min="5635" max="5635" width="11.5703125" customWidth="1"/>
    <col min="5636" max="5636" width="13.5703125" customWidth="1"/>
    <col min="5637" max="5637" width="10.28515625" bestFit="1" customWidth="1"/>
    <col min="5638" max="5638" width="9.5703125" bestFit="1" customWidth="1"/>
    <col min="5639" max="5639" width="16.42578125" bestFit="1" customWidth="1"/>
    <col min="5640" max="5640" width="10.28515625" bestFit="1" customWidth="1"/>
    <col min="5641" max="5641" width="6.85546875" bestFit="1" customWidth="1"/>
    <col min="5642" max="5642" width="13.7109375" bestFit="1" customWidth="1"/>
    <col min="5643" max="5643" width="4.42578125" bestFit="1" customWidth="1"/>
    <col min="5644" max="5644" width="9.5703125" bestFit="1" customWidth="1"/>
    <col min="5645" max="5645" width="10.5703125" bestFit="1" customWidth="1"/>
    <col min="5646" max="5646" width="45.7109375" bestFit="1" customWidth="1"/>
    <col min="5647" max="5647" width="16.5703125" bestFit="1" customWidth="1"/>
    <col min="5648" max="5648" width="8.7109375" bestFit="1" customWidth="1"/>
    <col min="5649" max="5652" width="13.85546875" bestFit="1" customWidth="1"/>
    <col min="5653" max="5653" width="16.85546875" bestFit="1" customWidth="1"/>
    <col min="5654" max="5654" width="7" bestFit="1" customWidth="1"/>
    <col min="5655" max="5655" width="9" bestFit="1" customWidth="1"/>
    <col min="5656" max="5656" width="9.5703125" bestFit="1" customWidth="1"/>
    <col min="5657" max="5657" width="8.7109375" bestFit="1" customWidth="1"/>
    <col min="5658" max="5658" width="7.85546875" bestFit="1" customWidth="1"/>
    <col min="5659" max="5659" width="8.7109375" bestFit="1" customWidth="1"/>
    <col min="5660" max="5660" width="7" bestFit="1" customWidth="1"/>
    <col min="5889" max="5889" width="10.28515625" bestFit="1" customWidth="1"/>
    <col min="5890" max="5890" width="9.140625" customWidth="1"/>
    <col min="5891" max="5891" width="11.5703125" customWidth="1"/>
    <col min="5892" max="5892" width="13.5703125" customWidth="1"/>
    <col min="5893" max="5893" width="10.28515625" bestFit="1" customWidth="1"/>
    <col min="5894" max="5894" width="9.5703125" bestFit="1" customWidth="1"/>
    <col min="5895" max="5895" width="16.42578125" bestFit="1" customWidth="1"/>
    <col min="5896" max="5896" width="10.28515625" bestFit="1" customWidth="1"/>
    <col min="5897" max="5897" width="6.85546875" bestFit="1" customWidth="1"/>
    <col min="5898" max="5898" width="13.7109375" bestFit="1" customWidth="1"/>
    <col min="5899" max="5899" width="4.42578125" bestFit="1" customWidth="1"/>
    <col min="5900" max="5900" width="9.5703125" bestFit="1" customWidth="1"/>
    <col min="5901" max="5901" width="10.5703125" bestFit="1" customWidth="1"/>
    <col min="5902" max="5902" width="45.7109375" bestFit="1" customWidth="1"/>
    <col min="5903" max="5903" width="16.5703125" bestFit="1" customWidth="1"/>
    <col min="5904" max="5904" width="8.7109375" bestFit="1" customWidth="1"/>
    <col min="5905" max="5908" width="13.85546875" bestFit="1" customWidth="1"/>
    <col min="5909" max="5909" width="16.85546875" bestFit="1" customWidth="1"/>
    <col min="5910" max="5910" width="7" bestFit="1" customWidth="1"/>
    <col min="5911" max="5911" width="9" bestFit="1" customWidth="1"/>
    <col min="5912" max="5912" width="9.5703125" bestFit="1" customWidth="1"/>
    <col min="5913" max="5913" width="8.7109375" bestFit="1" customWidth="1"/>
    <col min="5914" max="5914" width="7.85546875" bestFit="1" customWidth="1"/>
    <col min="5915" max="5915" width="8.7109375" bestFit="1" customWidth="1"/>
    <col min="5916" max="5916" width="7" bestFit="1" customWidth="1"/>
    <col min="6145" max="6145" width="10.28515625" bestFit="1" customWidth="1"/>
    <col min="6146" max="6146" width="9.140625" customWidth="1"/>
    <col min="6147" max="6147" width="11.5703125" customWidth="1"/>
    <col min="6148" max="6148" width="13.5703125" customWidth="1"/>
    <col min="6149" max="6149" width="10.28515625" bestFit="1" customWidth="1"/>
    <col min="6150" max="6150" width="9.5703125" bestFit="1" customWidth="1"/>
    <col min="6151" max="6151" width="16.42578125" bestFit="1" customWidth="1"/>
    <col min="6152" max="6152" width="10.28515625" bestFit="1" customWidth="1"/>
    <col min="6153" max="6153" width="6.85546875" bestFit="1" customWidth="1"/>
    <col min="6154" max="6154" width="13.7109375" bestFit="1" customWidth="1"/>
    <col min="6155" max="6155" width="4.42578125" bestFit="1" customWidth="1"/>
    <col min="6156" max="6156" width="9.5703125" bestFit="1" customWidth="1"/>
    <col min="6157" max="6157" width="10.5703125" bestFit="1" customWidth="1"/>
    <col min="6158" max="6158" width="45.7109375" bestFit="1" customWidth="1"/>
    <col min="6159" max="6159" width="16.5703125" bestFit="1" customWidth="1"/>
    <col min="6160" max="6160" width="8.7109375" bestFit="1" customWidth="1"/>
    <col min="6161" max="6164" width="13.85546875" bestFit="1" customWidth="1"/>
    <col min="6165" max="6165" width="16.85546875" bestFit="1" customWidth="1"/>
    <col min="6166" max="6166" width="7" bestFit="1" customWidth="1"/>
    <col min="6167" max="6167" width="9" bestFit="1" customWidth="1"/>
    <col min="6168" max="6168" width="9.5703125" bestFit="1" customWidth="1"/>
    <col min="6169" max="6169" width="8.7109375" bestFit="1" customWidth="1"/>
    <col min="6170" max="6170" width="7.85546875" bestFit="1" customWidth="1"/>
    <col min="6171" max="6171" width="8.7109375" bestFit="1" customWidth="1"/>
    <col min="6172" max="6172" width="7" bestFit="1" customWidth="1"/>
    <col min="6401" max="6401" width="10.28515625" bestFit="1" customWidth="1"/>
    <col min="6402" max="6402" width="9.140625" customWidth="1"/>
    <col min="6403" max="6403" width="11.5703125" customWidth="1"/>
    <col min="6404" max="6404" width="13.5703125" customWidth="1"/>
    <col min="6405" max="6405" width="10.28515625" bestFit="1" customWidth="1"/>
    <col min="6406" max="6406" width="9.5703125" bestFit="1" customWidth="1"/>
    <col min="6407" max="6407" width="16.42578125" bestFit="1" customWidth="1"/>
    <col min="6408" max="6408" width="10.28515625" bestFit="1" customWidth="1"/>
    <col min="6409" max="6409" width="6.85546875" bestFit="1" customWidth="1"/>
    <col min="6410" max="6410" width="13.7109375" bestFit="1" customWidth="1"/>
    <col min="6411" max="6411" width="4.42578125" bestFit="1" customWidth="1"/>
    <col min="6412" max="6412" width="9.5703125" bestFit="1" customWidth="1"/>
    <col min="6413" max="6413" width="10.5703125" bestFit="1" customWidth="1"/>
    <col min="6414" max="6414" width="45.7109375" bestFit="1" customWidth="1"/>
    <col min="6415" max="6415" width="16.5703125" bestFit="1" customWidth="1"/>
    <col min="6416" max="6416" width="8.7109375" bestFit="1" customWidth="1"/>
    <col min="6417" max="6420" width="13.85546875" bestFit="1" customWidth="1"/>
    <col min="6421" max="6421" width="16.85546875" bestFit="1" customWidth="1"/>
    <col min="6422" max="6422" width="7" bestFit="1" customWidth="1"/>
    <col min="6423" max="6423" width="9" bestFit="1" customWidth="1"/>
    <col min="6424" max="6424" width="9.5703125" bestFit="1" customWidth="1"/>
    <col min="6425" max="6425" width="8.7109375" bestFit="1" customWidth="1"/>
    <col min="6426" max="6426" width="7.85546875" bestFit="1" customWidth="1"/>
    <col min="6427" max="6427" width="8.7109375" bestFit="1" customWidth="1"/>
    <col min="6428" max="6428" width="7" bestFit="1" customWidth="1"/>
    <col min="6657" max="6657" width="10.28515625" bestFit="1" customWidth="1"/>
    <col min="6658" max="6658" width="9.140625" customWidth="1"/>
    <col min="6659" max="6659" width="11.5703125" customWidth="1"/>
    <col min="6660" max="6660" width="13.5703125" customWidth="1"/>
    <col min="6661" max="6661" width="10.28515625" bestFit="1" customWidth="1"/>
    <col min="6662" max="6662" width="9.5703125" bestFit="1" customWidth="1"/>
    <col min="6663" max="6663" width="16.42578125" bestFit="1" customWidth="1"/>
    <col min="6664" max="6664" width="10.28515625" bestFit="1" customWidth="1"/>
    <col min="6665" max="6665" width="6.85546875" bestFit="1" customWidth="1"/>
    <col min="6666" max="6666" width="13.7109375" bestFit="1" customWidth="1"/>
    <col min="6667" max="6667" width="4.42578125" bestFit="1" customWidth="1"/>
    <col min="6668" max="6668" width="9.5703125" bestFit="1" customWidth="1"/>
    <col min="6669" max="6669" width="10.5703125" bestFit="1" customWidth="1"/>
    <col min="6670" max="6670" width="45.7109375" bestFit="1" customWidth="1"/>
    <col min="6671" max="6671" width="16.5703125" bestFit="1" customWidth="1"/>
    <col min="6672" max="6672" width="8.7109375" bestFit="1" customWidth="1"/>
    <col min="6673" max="6676" width="13.85546875" bestFit="1" customWidth="1"/>
    <col min="6677" max="6677" width="16.85546875" bestFit="1" customWidth="1"/>
    <col min="6678" max="6678" width="7" bestFit="1" customWidth="1"/>
    <col min="6679" max="6679" width="9" bestFit="1" customWidth="1"/>
    <col min="6680" max="6680" width="9.5703125" bestFit="1" customWidth="1"/>
    <col min="6681" max="6681" width="8.7109375" bestFit="1" customWidth="1"/>
    <col min="6682" max="6682" width="7.85546875" bestFit="1" customWidth="1"/>
    <col min="6683" max="6683" width="8.7109375" bestFit="1" customWidth="1"/>
    <col min="6684" max="6684" width="7" bestFit="1" customWidth="1"/>
    <col min="6913" max="6913" width="10.28515625" bestFit="1" customWidth="1"/>
    <col min="6914" max="6914" width="9.140625" customWidth="1"/>
    <col min="6915" max="6915" width="11.5703125" customWidth="1"/>
    <col min="6916" max="6916" width="13.5703125" customWidth="1"/>
    <col min="6917" max="6917" width="10.28515625" bestFit="1" customWidth="1"/>
    <col min="6918" max="6918" width="9.5703125" bestFit="1" customWidth="1"/>
    <col min="6919" max="6919" width="16.42578125" bestFit="1" customWidth="1"/>
    <col min="6920" max="6920" width="10.28515625" bestFit="1" customWidth="1"/>
    <col min="6921" max="6921" width="6.85546875" bestFit="1" customWidth="1"/>
    <col min="6922" max="6922" width="13.7109375" bestFit="1" customWidth="1"/>
    <col min="6923" max="6923" width="4.42578125" bestFit="1" customWidth="1"/>
    <col min="6924" max="6924" width="9.5703125" bestFit="1" customWidth="1"/>
    <col min="6925" max="6925" width="10.5703125" bestFit="1" customWidth="1"/>
    <col min="6926" max="6926" width="45.7109375" bestFit="1" customWidth="1"/>
    <col min="6927" max="6927" width="16.5703125" bestFit="1" customWidth="1"/>
    <col min="6928" max="6928" width="8.7109375" bestFit="1" customWidth="1"/>
    <col min="6929" max="6932" width="13.85546875" bestFit="1" customWidth="1"/>
    <col min="6933" max="6933" width="16.85546875" bestFit="1" customWidth="1"/>
    <col min="6934" max="6934" width="7" bestFit="1" customWidth="1"/>
    <col min="6935" max="6935" width="9" bestFit="1" customWidth="1"/>
    <col min="6936" max="6936" width="9.5703125" bestFit="1" customWidth="1"/>
    <col min="6937" max="6937" width="8.7109375" bestFit="1" customWidth="1"/>
    <col min="6938" max="6938" width="7.85546875" bestFit="1" customWidth="1"/>
    <col min="6939" max="6939" width="8.7109375" bestFit="1" customWidth="1"/>
    <col min="6940" max="6940" width="7" bestFit="1" customWidth="1"/>
    <col min="7169" max="7169" width="10.28515625" bestFit="1" customWidth="1"/>
    <col min="7170" max="7170" width="9.140625" customWidth="1"/>
    <col min="7171" max="7171" width="11.5703125" customWidth="1"/>
    <col min="7172" max="7172" width="13.5703125" customWidth="1"/>
    <col min="7173" max="7173" width="10.28515625" bestFit="1" customWidth="1"/>
    <col min="7174" max="7174" width="9.5703125" bestFit="1" customWidth="1"/>
    <col min="7175" max="7175" width="16.42578125" bestFit="1" customWidth="1"/>
    <col min="7176" max="7176" width="10.28515625" bestFit="1" customWidth="1"/>
    <col min="7177" max="7177" width="6.85546875" bestFit="1" customWidth="1"/>
    <col min="7178" max="7178" width="13.7109375" bestFit="1" customWidth="1"/>
    <col min="7179" max="7179" width="4.42578125" bestFit="1" customWidth="1"/>
    <col min="7180" max="7180" width="9.5703125" bestFit="1" customWidth="1"/>
    <col min="7181" max="7181" width="10.5703125" bestFit="1" customWidth="1"/>
    <col min="7182" max="7182" width="45.7109375" bestFit="1" customWidth="1"/>
    <col min="7183" max="7183" width="16.5703125" bestFit="1" customWidth="1"/>
    <col min="7184" max="7184" width="8.7109375" bestFit="1" customWidth="1"/>
    <col min="7185" max="7188" width="13.85546875" bestFit="1" customWidth="1"/>
    <col min="7189" max="7189" width="16.85546875" bestFit="1" customWidth="1"/>
    <col min="7190" max="7190" width="7" bestFit="1" customWidth="1"/>
    <col min="7191" max="7191" width="9" bestFit="1" customWidth="1"/>
    <col min="7192" max="7192" width="9.5703125" bestFit="1" customWidth="1"/>
    <col min="7193" max="7193" width="8.7109375" bestFit="1" customWidth="1"/>
    <col min="7194" max="7194" width="7.85546875" bestFit="1" customWidth="1"/>
    <col min="7195" max="7195" width="8.7109375" bestFit="1" customWidth="1"/>
    <col min="7196" max="7196" width="7" bestFit="1" customWidth="1"/>
    <col min="7425" max="7425" width="10.28515625" bestFit="1" customWidth="1"/>
    <col min="7426" max="7426" width="9.140625" customWidth="1"/>
    <col min="7427" max="7427" width="11.5703125" customWidth="1"/>
    <col min="7428" max="7428" width="13.5703125" customWidth="1"/>
    <col min="7429" max="7429" width="10.28515625" bestFit="1" customWidth="1"/>
    <col min="7430" max="7430" width="9.5703125" bestFit="1" customWidth="1"/>
    <col min="7431" max="7431" width="16.42578125" bestFit="1" customWidth="1"/>
    <col min="7432" max="7432" width="10.28515625" bestFit="1" customWidth="1"/>
    <col min="7433" max="7433" width="6.85546875" bestFit="1" customWidth="1"/>
    <col min="7434" max="7434" width="13.7109375" bestFit="1" customWidth="1"/>
    <col min="7435" max="7435" width="4.42578125" bestFit="1" customWidth="1"/>
    <col min="7436" max="7436" width="9.5703125" bestFit="1" customWidth="1"/>
    <col min="7437" max="7437" width="10.5703125" bestFit="1" customWidth="1"/>
    <col min="7438" max="7438" width="45.7109375" bestFit="1" customWidth="1"/>
    <col min="7439" max="7439" width="16.5703125" bestFit="1" customWidth="1"/>
    <col min="7440" max="7440" width="8.7109375" bestFit="1" customWidth="1"/>
    <col min="7441" max="7444" width="13.85546875" bestFit="1" customWidth="1"/>
    <col min="7445" max="7445" width="16.85546875" bestFit="1" customWidth="1"/>
    <col min="7446" max="7446" width="7" bestFit="1" customWidth="1"/>
    <col min="7447" max="7447" width="9" bestFit="1" customWidth="1"/>
    <col min="7448" max="7448" width="9.5703125" bestFit="1" customWidth="1"/>
    <col min="7449" max="7449" width="8.7109375" bestFit="1" customWidth="1"/>
    <col min="7450" max="7450" width="7.85546875" bestFit="1" customWidth="1"/>
    <col min="7451" max="7451" width="8.7109375" bestFit="1" customWidth="1"/>
    <col min="7452" max="7452" width="7" bestFit="1" customWidth="1"/>
    <col min="7681" max="7681" width="10.28515625" bestFit="1" customWidth="1"/>
    <col min="7682" max="7682" width="9.140625" customWidth="1"/>
    <col min="7683" max="7683" width="11.5703125" customWidth="1"/>
    <col min="7684" max="7684" width="13.5703125" customWidth="1"/>
    <col min="7685" max="7685" width="10.28515625" bestFit="1" customWidth="1"/>
    <col min="7686" max="7686" width="9.5703125" bestFit="1" customWidth="1"/>
    <col min="7687" max="7687" width="16.42578125" bestFit="1" customWidth="1"/>
    <col min="7688" max="7688" width="10.28515625" bestFit="1" customWidth="1"/>
    <col min="7689" max="7689" width="6.85546875" bestFit="1" customWidth="1"/>
    <col min="7690" max="7690" width="13.7109375" bestFit="1" customWidth="1"/>
    <col min="7691" max="7691" width="4.42578125" bestFit="1" customWidth="1"/>
    <col min="7692" max="7692" width="9.5703125" bestFit="1" customWidth="1"/>
    <col min="7693" max="7693" width="10.5703125" bestFit="1" customWidth="1"/>
    <col min="7694" max="7694" width="45.7109375" bestFit="1" customWidth="1"/>
    <col min="7695" max="7695" width="16.5703125" bestFit="1" customWidth="1"/>
    <col min="7696" max="7696" width="8.7109375" bestFit="1" customWidth="1"/>
    <col min="7697" max="7700" width="13.85546875" bestFit="1" customWidth="1"/>
    <col min="7701" max="7701" width="16.85546875" bestFit="1" customWidth="1"/>
    <col min="7702" max="7702" width="7" bestFit="1" customWidth="1"/>
    <col min="7703" max="7703" width="9" bestFit="1" customWidth="1"/>
    <col min="7704" max="7704" width="9.5703125" bestFit="1" customWidth="1"/>
    <col min="7705" max="7705" width="8.7109375" bestFit="1" customWidth="1"/>
    <col min="7706" max="7706" width="7.85546875" bestFit="1" customWidth="1"/>
    <col min="7707" max="7707" width="8.7109375" bestFit="1" customWidth="1"/>
    <col min="7708" max="7708" width="7" bestFit="1" customWidth="1"/>
    <col min="7937" max="7937" width="10.28515625" bestFit="1" customWidth="1"/>
    <col min="7938" max="7938" width="9.140625" customWidth="1"/>
    <col min="7939" max="7939" width="11.5703125" customWidth="1"/>
    <col min="7940" max="7940" width="13.5703125" customWidth="1"/>
    <col min="7941" max="7941" width="10.28515625" bestFit="1" customWidth="1"/>
    <col min="7942" max="7942" width="9.5703125" bestFit="1" customWidth="1"/>
    <col min="7943" max="7943" width="16.42578125" bestFit="1" customWidth="1"/>
    <col min="7944" max="7944" width="10.28515625" bestFit="1" customWidth="1"/>
    <col min="7945" max="7945" width="6.85546875" bestFit="1" customWidth="1"/>
    <col min="7946" max="7946" width="13.7109375" bestFit="1" customWidth="1"/>
    <col min="7947" max="7947" width="4.42578125" bestFit="1" customWidth="1"/>
    <col min="7948" max="7948" width="9.5703125" bestFit="1" customWidth="1"/>
    <col min="7949" max="7949" width="10.5703125" bestFit="1" customWidth="1"/>
    <col min="7950" max="7950" width="45.7109375" bestFit="1" customWidth="1"/>
    <col min="7951" max="7951" width="16.5703125" bestFit="1" customWidth="1"/>
    <col min="7952" max="7952" width="8.7109375" bestFit="1" customWidth="1"/>
    <col min="7953" max="7956" width="13.85546875" bestFit="1" customWidth="1"/>
    <col min="7957" max="7957" width="16.85546875" bestFit="1" customWidth="1"/>
    <col min="7958" max="7958" width="7" bestFit="1" customWidth="1"/>
    <col min="7959" max="7959" width="9" bestFit="1" customWidth="1"/>
    <col min="7960" max="7960" width="9.5703125" bestFit="1" customWidth="1"/>
    <col min="7961" max="7961" width="8.7109375" bestFit="1" customWidth="1"/>
    <col min="7962" max="7962" width="7.85546875" bestFit="1" customWidth="1"/>
    <col min="7963" max="7963" width="8.7109375" bestFit="1" customWidth="1"/>
    <col min="7964" max="7964" width="7" bestFit="1" customWidth="1"/>
    <col min="8193" max="8193" width="10.28515625" bestFit="1" customWidth="1"/>
    <col min="8194" max="8194" width="9.140625" customWidth="1"/>
    <col min="8195" max="8195" width="11.5703125" customWidth="1"/>
    <col min="8196" max="8196" width="13.5703125" customWidth="1"/>
    <col min="8197" max="8197" width="10.28515625" bestFit="1" customWidth="1"/>
    <col min="8198" max="8198" width="9.5703125" bestFit="1" customWidth="1"/>
    <col min="8199" max="8199" width="16.42578125" bestFit="1" customWidth="1"/>
    <col min="8200" max="8200" width="10.28515625" bestFit="1" customWidth="1"/>
    <col min="8201" max="8201" width="6.85546875" bestFit="1" customWidth="1"/>
    <col min="8202" max="8202" width="13.7109375" bestFit="1" customWidth="1"/>
    <col min="8203" max="8203" width="4.42578125" bestFit="1" customWidth="1"/>
    <col min="8204" max="8204" width="9.5703125" bestFit="1" customWidth="1"/>
    <col min="8205" max="8205" width="10.5703125" bestFit="1" customWidth="1"/>
    <col min="8206" max="8206" width="45.7109375" bestFit="1" customWidth="1"/>
    <col min="8207" max="8207" width="16.5703125" bestFit="1" customWidth="1"/>
    <col min="8208" max="8208" width="8.7109375" bestFit="1" customWidth="1"/>
    <col min="8209" max="8212" width="13.85546875" bestFit="1" customWidth="1"/>
    <col min="8213" max="8213" width="16.85546875" bestFit="1" customWidth="1"/>
    <col min="8214" max="8214" width="7" bestFit="1" customWidth="1"/>
    <col min="8215" max="8215" width="9" bestFit="1" customWidth="1"/>
    <col min="8216" max="8216" width="9.5703125" bestFit="1" customWidth="1"/>
    <col min="8217" max="8217" width="8.7109375" bestFit="1" customWidth="1"/>
    <col min="8218" max="8218" width="7.85546875" bestFit="1" customWidth="1"/>
    <col min="8219" max="8219" width="8.7109375" bestFit="1" customWidth="1"/>
    <col min="8220" max="8220" width="7" bestFit="1" customWidth="1"/>
    <col min="8449" max="8449" width="10.28515625" bestFit="1" customWidth="1"/>
    <col min="8450" max="8450" width="9.140625" customWidth="1"/>
    <col min="8451" max="8451" width="11.5703125" customWidth="1"/>
    <col min="8452" max="8452" width="13.5703125" customWidth="1"/>
    <col min="8453" max="8453" width="10.28515625" bestFit="1" customWidth="1"/>
    <col min="8454" max="8454" width="9.5703125" bestFit="1" customWidth="1"/>
    <col min="8455" max="8455" width="16.42578125" bestFit="1" customWidth="1"/>
    <col min="8456" max="8456" width="10.28515625" bestFit="1" customWidth="1"/>
    <col min="8457" max="8457" width="6.85546875" bestFit="1" customWidth="1"/>
    <col min="8458" max="8458" width="13.7109375" bestFit="1" customWidth="1"/>
    <col min="8459" max="8459" width="4.42578125" bestFit="1" customWidth="1"/>
    <col min="8460" max="8460" width="9.5703125" bestFit="1" customWidth="1"/>
    <col min="8461" max="8461" width="10.5703125" bestFit="1" customWidth="1"/>
    <col min="8462" max="8462" width="45.7109375" bestFit="1" customWidth="1"/>
    <col min="8463" max="8463" width="16.5703125" bestFit="1" customWidth="1"/>
    <col min="8464" max="8464" width="8.7109375" bestFit="1" customWidth="1"/>
    <col min="8465" max="8468" width="13.85546875" bestFit="1" customWidth="1"/>
    <col min="8469" max="8469" width="16.85546875" bestFit="1" customWidth="1"/>
    <col min="8470" max="8470" width="7" bestFit="1" customWidth="1"/>
    <col min="8471" max="8471" width="9" bestFit="1" customWidth="1"/>
    <col min="8472" max="8472" width="9.5703125" bestFit="1" customWidth="1"/>
    <col min="8473" max="8473" width="8.7109375" bestFit="1" customWidth="1"/>
    <col min="8474" max="8474" width="7.85546875" bestFit="1" customWidth="1"/>
    <col min="8475" max="8475" width="8.7109375" bestFit="1" customWidth="1"/>
    <col min="8476" max="8476" width="7" bestFit="1" customWidth="1"/>
    <col min="8705" max="8705" width="10.28515625" bestFit="1" customWidth="1"/>
    <col min="8706" max="8706" width="9.140625" customWidth="1"/>
    <col min="8707" max="8707" width="11.5703125" customWidth="1"/>
    <col min="8708" max="8708" width="13.5703125" customWidth="1"/>
    <col min="8709" max="8709" width="10.28515625" bestFit="1" customWidth="1"/>
    <col min="8710" max="8710" width="9.5703125" bestFit="1" customWidth="1"/>
    <col min="8711" max="8711" width="16.42578125" bestFit="1" customWidth="1"/>
    <col min="8712" max="8712" width="10.28515625" bestFit="1" customWidth="1"/>
    <col min="8713" max="8713" width="6.85546875" bestFit="1" customWidth="1"/>
    <col min="8714" max="8714" width="13.7109375" bestFit="1" customWidth="1"/>
    <col min="8715" max="8715" width="4.42578125" bestFit="1" customWidth="1"/>
    <col min="8716" max="8716" width="9.5703125" bestFit="1" customWidth="1"/>
    <col min="8717" max="8717" width="10.5703125" bestFit="1" customWidth="1"/>
    <col min="8718" max="8718" width="45.7109375" bestFit="1" customWidth="1"/>
    <col min="8719" max="8719" width="16.5703125" bestFit="1" customWidth="1"/>
    <col min="8720" max="8720" width="8.7109375" bestFit="1" customWidth="1"/>
    <col min="8721" max="8724" width="13.85546875" bestFit="1" customWidth="1"/>
    <col min="8725" max="8725" width="16.85546875" bestFit="1" customWidth="1"/>
    <col min="8726" max="8726" width="7" bestFit="1" customWidth="1"/>
    <col min="8727" max="8727" width="9" bestFit="1" customWidth="1"/>
    <col min="8728" max="8728" width="9.5703125" bestFit="1" customWidth="1"/>
    <col min="8729" max="8729" width="8.7109375" bestFit="1" customWidth="1"/>
    <col min="8730" max="8730" width="7.85546875" bestFit="1" customWidth="1"/>
    <col min="8731" max="8731" width="8.7109375" bestFit="1" customWidth="1"/>
    <col min="8732" max="8732" width="7" bestFit="1" customWidth="1"/>
    <col min="8961" max="8961" width="10.28515625" bestFit="1" customWidth="1"/>
    <col min="8962" max="8962" width="9.140625" customWidth="1"/>
    <col min="8963" max="8963" width="11.5703125" customWidth="1"/>
    <col min="8964" max="8964" width="13.5703125" customWidth="1"/>
    <col min="8965" max="8965" width="10.28515625" bestFit="1" customWidth="1"/>
    <col min="8966" max="8966" width="9.5703125" bestFit="1" customWidth="1"/>
    <col min="8967" max="8967" width="16.42578125" bestFit="1" customWidth="1"/>
    <col min="8968" max="8968" width="10.28515625" bestFit="1" customWidth="1"/>
    <col min="8969" max="8969" width="6.85546875" bestFit="1" customWidth="1"/>
    <col min="8970" max="8970" width="13.7109375" bestFit="1" customWidth="1"/>
    <col min="8971" max="8971" width="4.42578125" bestFit="1" customWidth="1"/>
    <col min="8972" max="8972" width="9.5703125" bestFit="1" customWidth="1"/>
    <col min="8973" max="8973" width="10.5703125" bestFit="1" customWidth="1"/>
    <col min="8974" max="8974" width="45.7109375" bestFit="1" customWidth="1"/>
    <col min="8975" max="8975" width="16.5703125" bestFit="1" customWidth="1"/>
    <col min="8976" max="8976" width="8.7109375" bestFit="1" customWidth="1"/>
    <col min="8977" max="8980" width="13.85546875" bestFit="1" customWidth="1"/>
    <col min="8981" max="8981" width="16.85546875" bestFit="1" customWidth="1"/>
    <col min="8982" max="8982" width="7" bestFit="1" customWidth="1"/>
    <col min="8983" max="8983" width="9" bestFit="1" customWidth="1"/>
    <col min="8984" max="8984" width="9.5703125" bestFit="1" customWidth="1"/>
    <col min="8985" max="8985" width="8.7109375" bestFit="1" customWidth="1"/>
    <col min="8986" max="8986" width="7.85546875" bestFit="1" customWidth="1"/>
    <col min="8987" max="8987" width="8.7109375" bestFit="1" customWidth="1"/>
    <col min="8988" max="8988" width="7" bestFit="1" customWidth="1"/>
    <col min="9217" max="9217" width="10.28515625" bestFit="1" customWidth="1"/>
    <col min="9218" max="9218" width="9.140625" customWidth="1"/>
    <col min="9219" max="9219" width="11.5703125" customWidth="1"/>
    <col min="9220" max="9220" width="13.5703125" customWidth="1"/>
    <col min="9221" max="9221" width="10.28515625" bestFit="1" customWidth="1"/>
    <col min="9222" max="9222" width="9.5703125" bestFit="1" customWidth="1"/>
    <col min="9223" max="9223" width="16.42578125" bestFit="1" customWidth="1"/>
    <col min="9224" max="9224" width="10.28515625" bestFit="1" customWidth="1"/>
    <col min="9225" max="9225" width="6.85546875" bestFit="1" customWidth="1"/>
    <col min="9226" max="9226" width="13.7109375" bestFit="1" customWidth="1"/>
    <col min="9227" max="9227" width="4.42578125" bestFit="1" customWidth="1"/>
    <col min="9228" max="9228" width="9.5703125" bestFit="1" customWidth="1"/>
    <col min="9229" max="9229" width="10.5703125" bestFit="1" customWidth="1"/>
    <col min="9230" max="9230" width="45.7109375" bestFit="1" customWidth="1"/>
    <col min="9231" max="9231" width="16.5703125" bestFit="1" customWidth="1"/>
    <col min="9232" max="9232" width="8.7109375" bestFit="1" customWidth="1"/>
    <col min="9233" max="9236" width="13.85546875" bestFit="1" customWidth="1"/>
    <col min="9237" max="9237" width="16.85546875" bestFit="1" customWidth="1"/>
    <col min="9238" max="9238" width="7" bestFit="1" customWidth="1"/>
    <col min="9239" max="9239" width="9" bestFit="1" customWidth="1"/>
    <col min="9240" max="9240" width="9.5703125" bestFit="1" customWidth="1"/>
    <col min="9241" max="9241" width="8.7109375" bestFit="1" customWidth="1"/>
    <col min="9242" max="9242" width="7.85546875" bestFit="1" customWidth="1"/>
    <col min="9243" max="9243" width="8.7109375" bestFit="1" customWidth="1"/>
    <col min="9244" max="9244" width="7" bestFit="1" customWidth="1"/>
    <col min="9473" max="9473" width="10.28515625" bestFit="1" customWidth="1"/>
    <col min="9474" max="9474" width="9.140625" customWidth="1"/>
    <col min="9475" max="9475" width="11.5703125" customWidth="1"/>
    <col min="9476" max="9476" width="13.5703125" customWidth="1"/>
    <col min="9477" max="9477" width="10.28515625" bestFit="1" customWidth="1"/>
    <col min="9478" max="9478" width="9.5703125" bestFit="1" customWidth="1"/>
    <col min="9479" max="9479" width="16.42578125" bestFit="1" customWidth="1"/>
    <col min="9480" max="9480" width="10.28515625" bestFit="1" customWidth="1"/>
    <col min="9481" max="9481" width="6.85546875" bestFit="1" customWidth="1"/>
    <col min="9482" max="9482" width="13.7109375" bestFit="1" customWidth="1"/>
    <col min="9483" max="9483" width="4.42578125" bestFit="1" customWidth="1"/>
    <col min="9484" max="9484" width="9.5703125" bestFit="1" customWidth="1"/>
    <col min="9485" max="9485" width="10.5703125" bestFit="1" customWidth="1"/>
    <col min="9486" max="9486" width="45.7109375" bestFit="1" customWidth="1"/>
    <col min="9487" max="9487" width="16.5703125" bestFit="1" customWidth="1"/>
    <col min="9488" max="9488" width="8.7109375" bestFit="1" customWidth="1"/>
    <col min="9489" max="9492" width="13.85546875" bestFit="1" customWidth="1"/>
    <col min="9493" max="9493" width="16.85546875" bestFit="1" customWidth="1"/>
    <col min="9494" max="9494" width="7" bestFit="1" customWidth="1"/>
    <col min="9495" max="9495" width="9" bestFit="1" customWidth="1"/>
    <col min="9496" max="9496" width="9.5703125" bestFit="1" customWidth="1"/>
    <col min="9497" max="9497" width="8.7109375" bestFit="1" customWidth="1"/>
    <col min="9498" max="9498" width="7.85546875" bestFit="1" customWidth="1"/>
    <col min="9499" max="9499" width="8.7109375" bestFit="1" customWidth="1"/>
    <col min="9500" max="9500" width="7" bestFit="1" customWidth="1"/>
    <col min="9729" max="9729" width="10.28515625" bestFit="1" customWidth="1"/>
    <col min="9730" max="9730" width="9.140625" customWidth="1"/>
    <col min="9731" max="9731" width="11.5703125" customWidth="1"/>
    <col min="9732" max="9732" width="13.5703125" customWidth="1"/>
    <col min="9733" max="9733" width="10.28515625" bestFit="1" customWidth="1"/>
    <col min="9734" max="9734" width="9.5703125" bestFit="1" customWidth="1"/>
    <col min="9735" max="9735" width="16.42578125" bestFit="1" customWidth="1"/>
    <col min="9736" max="9736" width="10.28515625" bestFit="1" customWidth="1"/>
    <col min="9737" max="9737" width="6.85546875" bestFit="1" customWidth="1"/>
    <col min="9738" max="9738" width="13.7109375" bestFit="1" customWidth="1"/>
    <col min="9739" max="9739" width="4.42578125" bestFit="1" customWidth="1"/>
    <col min="9740" max="9740" width="9.5703125" bestFit="1" customWidth="1"/>
    <col min="9741" max="9741" width="10.5703125" bestFit="1" customWidth="1"/>
    <col min="9742" max="9742" width="45.7109375" bestFit="1" customWidth="1"/>
    <col min="9743" max="9743" width="16.5703125" bestFit="1" customWidth="1"/>
    <col min="9744" max="9744" width="8.7109375" bestFit="1" customWidth="1"/>
    <col min="9745" max="9748" width="13.85546875" bestFit="1" customWidth="1"/>
    <col min="9749" max="9749" width="16.85546875" bestFit="1" customWidth="1"/>
    <col min="9750" max="9750" width="7" bestFit="1" customWidth="1"/>
    <col min="9751" max="9751" width="9" bestFit="1" customWidth="1"/>
    <col min="9752" max="9752" width="9.5703125" bestFit="1" customWidth="1"/>
    <col min="9753" max="9753" width="8.7109375" bestFit="1" customWidth="1"/>
    <col min="9754" max="9754" width="7.85546875" bestFit="1" customWidth="1"/>
    <col min="9755" max="9755" width="8.7109375" bestFit="1" customWidth="1"/>
    <col min="9756" max="9756" width="7" bestFit="1" customWidth="1"/>
    <col min="9985" max="9985" width="10.28515625" bestFit="1" customWidth="1"/>
    <col min="9986" max="9986" width="9.140625" customWidth="1"/>
    <col min="9987" max="9987" width="11.5703125" customWidth="1"/>
    <col min="9988" max="9988" width="13.5703125" customWidth="1"/>
    <col min="9989" max="9989" width="10.28515625" bestFit="1" customWidth="1"/>
    <col min="9990" max="9990" width="9.5703125" bestFit="1" customWidth="1"/>
    <col min="9991" max="9991" width="16.42578125" bestFit="1" customWidth="1"/>
    <col min="9992" max="9992" width="10.28515625" bestFit="1" customWidth="1"/>
    <col min="9993" max="9993" width="6.85546875" bestFit="1" customWidth="1"/>
    <col min="9994" max="9994" width="13.7109375" bestFit="1" customWidth="1"/>
    <col min="9995" max="9995" width="4.42578125" bestFit="1" customWidth="1"/>
    <col min="9996" max="9996" width="9.5703125" bestFit="1" customWidth="1"/>
    <col min="9997" max="9997" width="10.5703125" bestFit="1" customWidth="1"/>
    <col min="9998" max="9998" width="45.7109375" bestFit="1" customWidth="1"/>
    <col min="9999" max="9999" width="16.5703125" bestFit="1" customWidth="1"/>
    <col min="10000" max="10000" width="8.7109375" bestFit="1" customWidth="1"/>
    <col min="10001" max="10004" width="13.85546875" bestFit="1" customWidth="1"/>
    <col min="10005" max="10005" width="16.85546875" bestFit="1" customWidth="1"/>
    <col min="10006" max="10006" width="7" bestFit="1" customWidth="1"/>
    <col min="10007" max="10007" width="9" bestFit="1" customWidth="1"/>
    <col min="10008" max="10008" width="9.5703125" bestFit="1" customWidth="1"/>
    <col min="10009" max="10009" width="8.7109375" bestFit="1" customWidth="1"/>
    <col min="10010" max="10010" width="7.85546875" bestFit="1" customWidth="1"/>
    <col min="10011" max="10011" width="8.7109375" bestFit="1" customWidth="1"/>
    <col min="10012" max="10012" width="7" bestFit="1" customWidth="1"/>
    <col min="10241" max="10241" width="10.28515625" bestFit="1" customWidth="1"/>
    <col min="10242" max="10242" width="9.140625" customWidth="1"/>
    <col min="10243" max="10243" width="11.5703125" customWidth="1"/>
    <col min="10244" max="10244" width="13.5703125" customWidth="1"/>
    <col min="10245" max="10245" width="10.28515625" bestFit="1" customWidth="1"/>
    <col min="10246" max="10246" width="9.5703125" bestFit="1" customWidth="1"/>
    <col min="10247" max="10247" width="16.42578125" bestFit="1" customWidth="1"/>
    <col min="10248" max="10248" width="10.28515625" bestFit="1" customWidth="1"/>
    <col min="10249" max="10249" width="6.85546875" bestFit="1" customWidth="1"/>
    <col min="10250" max="10250" width="13.7109375" bestFit="1" customWidth="1"/>
    <col min="10251" max="10251" width="4.42578125" bestFit="1" customWidth="1"/>
    <col min="10252" max="10252" width="9.5703125" bestFit="1" customWidth="1"/>
    <col min="10253" max="10253" width="10.5703125" bestFit="1" customWidth="1"/>
    <col min="10254" max="10254" width="45.7109375" bestFit="1" customWidth="1"/>
    <col min="10255" max="10255" width="16.5703125" bestFit="1" customWidth="1"/>
    <col min="10256" max="10256" width="8.7109375" bestFit="1" customWidth="1"/>
    <col min="10257" max="10260" width="13.85546875" bestFit="1" customWidth="1"/>
    <col min="10261" max="10261" width="16.85546875" bestFit="1" customWidth="1"/>
    <col min="10262" max="10262" width="7" bestFit="1" customWidth="1"/>
    <col min="10263" max="10263" width="9" bestFit="1" customWidth="1"/>
    <col min="10264" max="10264" width="9.5703125" bestFit="1" customWidth="1"/>
    <col min="10265" max="10265" width="8.7109375" bestFit="1" customWidth="1"/>
    <col min="10266" max="10266" width="7.85546875" bestFit="1" customWidth="1"/>
    <col min="10267" max="10267" width="8.7109375" bestFit="1" customWidth="1"/>
    <col min="10268" max="10268" width="7" bestFit="1" customWidth="1"/>
    <col min="10497" max="10497" width="10.28515625" bestFit="1" customWidth="1"/>
    <col min="10498" max="10498" width="9.140625" customWidth="1"/>
    <col min="10499" max="10499" width="11.5703125" customWidth="1"/>
    <col min="10500" max="10500" width="13.5703125" customWidth="1"/>
    <col min="10501" max="10501" width="10.28515625" bestFit="1" customWidth="1"/>
    <col min="10502" max="10502" width="9.5703125" bestFit="1" customWidth="1"/>
    <col min="10503" max="10503" width="16.42578125" bestFit="1" customWidth="1"/>
    <col min="10504" max="10504" width="10.28515625" bestFit="1" customWidth="1"/>
    <col min="10505" max="10505" width="6.85546875" bestFit="1" customWidth="1"/>
    <col min="10506" max="10506" width="13.7109375" bestFit="1" customWidth="1"/>
    <col min="10507" max="10507" width="4.42578125" bestFit="1" customWidth="1"/>
    <col min="10508" max="10508" width="9.5703125" bestFit="1" customWidth="1"/>
    <col min="10509" max="10509" width="10.5703125" bestFit="1" customWidth="1"/>
    <col min="10510" max="10510" width="45.7109375" bestFit="1" customWidth="1"/>
    <col min="10511" max="10511" width="16.5703125" bestFit="1" customWidth="1"/>
    <col min="10512" max="10512" width="8.7109375" bestFit="1" customWidth="1"/>
    <col min="10513" max="10516" width="13.85546875" bestFit="1" customWidth="1"/>
    <col min="10517" max="10517" width="16.85546875" bestFit="1" customWidth="1"/>
    <col min="10518" max="10518" width="7" bestFit="1" customWidth="1"/>
    <col min="10519" max="10519" width="9" bestFit="1" customWidth="1"/>
    <col min="10520" max="10520" width="9.5703125" bestFit="1" customWidth="1"/>
    <col min="10521" max="10521" width="8.7109375" bestFit="1" customWidth="1"/>
    <col min="10522" max="10522" width="7.85546875" bestFit="1" customWidth="1"/>
    <col min="10523" max="10523" width="8.7109375" bestFit="1" customWidth="1"/>
    <col min="10524" max="10524" width="7" bestFit="1" customWidth="1"/>
    <col min="10753" max="10753" width="10.28515625" bestFit="1" customWidth="1"/>
    <col min="10754" max="10754" width="9.140625" customWidth="1"/>
    <col min="10755" max="10755" width="11.5703125" customWidth="1"/>
    <col min="10756" max="10756" width="13.5703125" customWidth="1"/>
    <col min="10757" max="10757" width="10.28515625" bestFit="1" customWidth="1"/>
    <col min="10758" max="10758" width="9.5703125" bestFit="1" customWidth="1"/>
    <col min="10759" max="10759" width="16.42578125" bestFit="1" customWidth="1"/>
    <col min="10760" max="10760" width="10.28515625" bestFit="1" customWidth="1"/>
    <col min="10761" max="10761" width="6.85546875" bestFit="1" customWidth="1"/>
    <col min="10762" max="10762" width="13.7109375" bestFit="1" customWidth="1"/>
    <col min="10763" max="10763" width="4.42578125" bestFit="1" customWidth="1"/>
    <col min="10764" max="10764" width="9.5703125" bestFit="1" customWidth="1"/>
    <col min="10765" max="10765" width="10.5703125" bestFit="1" customWidth="1"/>
    <col min="10766" max="10766" width="45.7109375" bestFit="1" customWidth="1"/>
    <col min="10767" max="10767" width="16.5703125" bestFit="1" customWidth="1"/>
    <col min="10768" max="10768" width="8.7109375" bestFit="1" customWidth="1"/>
    <col min="10769" max="10772" width="13.85546875" bestFit="1" customWidth="1"/>
    <col min="10773" max="10773" width="16.85546875" bestFit="1" customWidth="1"/>
    <col min="10774" max="10774" width="7" bestFit="1" customWidth="1"/>
    <col min="10775" max="10775" width="9" bestFit="1" customWidth="1"/>
    <col min="10776" max="10776" width="9.5703125" bestFit="1" customWidth="1"/>
    <col min="10777" max="10777" width="8.7109375" bestFit="1" customWidth="1"/>
    <col min="10778" max="10778" width="7.85546875" bestFit="1" customWidth="1"/>
    <col min="10779" max="10779" width="8.7109375" bestFit="1" customWidth="1"/>
    <col min="10780" max="10780" width="7" bestFit="1" customWidth="1"/>
    <col min="11009" max="11009" width="10.28515625" bestFit="1" customWidth="1"/>
    <col min="11010" max="11010" width="9.140625" customWidth="1"/>
    <col min="11011" max="11011" width="11.5703125" customWidth="1"/>
    <col min="11012" max="11012" width="13.5703125" customWidth="1"/>
    <col min="11013" max="11013" width="10.28515625" bestFit="1" customWidth="1"/>
    <col min="11014" max="11014" width="9.5703125" bestFit="1" customWidth="1"/>
    <col min="11015" max="11015" width="16.42578125" bestFit="1" customWidth="1"/>
    <col min="11016" max="11016" width="10.28515625" bestFit="1" customWidth="1"/>
    <col min="11017" max="11017" width="6.85546875" bestFit="1" customWidth="1"/>
    <col min="11018" max="11018" width="13.7109375" bestFit="1" customWidth="1"/>
    <col min="11019" max="11019" width="4.42578125" bestFit="1" customWidth="1"/>
    <col min="11020" max="11020" width="9.5703125" bestFit="1" customWidth="1"/>
    <col min="11021" max="11021" width="10.5703125" bestFit="1" customWidth="1"/>
    <col min="11022" max="11022" width="45.7109375" bestFit="1" customWidth="1"/>
    <col min="11023" max="11023" width="16.5703125" bestFit="1" customWidth="1"/>
    <col min="11024" max="11024" width="8.7109375" bestFit="1" customWidth="1"/>
    <col min="11025" max="11028" width="13.85546875" bestFit="1" customWidth="1"/>
    <col min="11029" max="11029" width="16.85546875" bestFit="1" customWidth="1"/>
    <col min="11030" max="11030" width="7" bestFit="1" customWidth="1"/>
    <col min="11031" max="11031" width="9" bestFit="1" customWidth="1"/>
    <col min="11032" max="11032" width="9.5703125" bestFit="1" customWidth="1"/>
    <col min="11033" max="11033" width="8.7109375" bestFit="1" customWidth="1"/>
    <col min="11034" max="11034" width="7.85546875" bestFit="1" customWidth="1"/>
    <col min="11035" max="11035" width="8.7109375" bestFit="1" customWidth="1"/>
    <col min="11036" max="11036" width="7" bestFit="1" customWidth="1"/>
    <col min="11265" max="11265" width="10.28515625" bestFit="1" customWidth="1"/>
    <col min="11266" max="11266" width="9.140625" customWidth="1"/>
    <col min="11267" max="11267" width="11.5703125" customWidth="1"/>
    <col min="11268" max="11268" width="13.5703125" customWidth="1"/>
    <col min="11269" max="11269" width="10.28515625" bestFit="1" customWidth="1"/>
    <col min="11270" max="11270" width="9.5703125" bestFit="1" customWidth="1"/>
    <col min="11271" max="11271" width="16.42578125" bestFit="1" customWidth="1"/>
    <col min="11272" max="11272" width="10.28515625" bestFit="1" customWidth="1"/>
    <col min="11273" max="11273" width="6.85546875" bestFit="1" customWidth="1"/>
    <col min="11274" max="11274" width="13.7109375" bestFit="1" customWidth="1"/>
    <col min="11275" max="11275" width="4.42578125" bestFit="1" customWidth="1"/>
    <col min="11276" max="11276" width="9.5703125" bestFit="1" customWidth="1"/>
    <col min="11277" max="11277" width="10.5703125" bestFit="1" customWidth="1"/>
    <col min="11278" max="11278" width="45.7109375" bestFit="1" customWidth="1"/>
    <col min="11279" max="11279" width="16.5703125" bestFit="1" customWidth="1"/>
    <col min="11280" max="11280" width="8.7109375" bestFit="1" customWidth="1"/>
    <col min="11281" max="11284" width="13.85546875" bestFit="1" customWidth="1"/>
    <col min="11285" max="11285" width="16.85546875" bestFit="1" customWidth="1"/>
    <col min="11286" max="11286" width="7" bestFit="1" customWidth="1"/>
    <col min="11287" max="11287" width="9" bestFit="1" customWidth="1"/>
    <col min="11288" max="11288" width="9.5703125" bestFit="1" customWidth="1"/>
    <col min="11289" max="11289" width="8.7109375" bestFit="1" customWidth="1"/>
    <col min="11290" max="11290" width="7.85546875" bestFit="1" customWidth="1"/>
    <col min="11291" max="11291" width="8.7109375" bestFit="1" customWidth="1"/>
    <col min="11292" max="11292" width="7" bestFit="1" customWidth="1"/>
    <col min="11521" max="11521" width="10.28515625" bestFit="1" customWidth="1"/>
    <col min="11522" max="11522" width="9.140625" customWidth="1"/>
    <col min="11523" max="11523" width="11.5703125" customWidth="1"/>
    <col min="11524" max="11524" width="13.5703125" customWidth="1"/>
    <col min="11525" max="11525" width="10.28515625" bestFit="1" customWidth="1"/>
    <col min="11526" max="11526" width="9.5703125" bestFit="1" customWidth="1"/>
    <col min="11527" max="11527" width="16.42578125" bestFit="1" customWidth="1"/>
    <col min="11528" max="11528" width="10.28515625" bestFit="1" customWidth="1"/>
    <col min="11529" max="11529" width="6.85546875" bestFit="1" customWidth="1"/>
    <col min="11530" max="11530" width="13.7109375" bestFit="1" customWidth="1"/>
    <col min="11531" max="11531" width="4.42578125" bestFit="1" customWidth="1"/>
    <col min="11532" max="11532" width="9.5703125" bestFit="1" customWidth="1"/>
    <col min="11533" max="11533" width="10.5703125" bestFit="1" customWidth="1"/>
    <col min="11534" max="11534" width="45.7109375" bestFit="1" customWidth="1"/>
    <col min="11535" max="11535" width="16.5703125" bestFit="1" customWidth="1"/>
    <col min="11536" max="11536" width="8.7109375" bestFit="1" customWidth="1"/>
    <col min="11537" max="11540" width="13.85546875" bestFit="1" customWidth="1"/>
    <col min="11541" max="11541" width="16.85546875" bestFit="1" customWidth="1"/>
    <col min="11542" max="11542" width="7" bestFit="1" customWidth="1"/>
    <col min="11543" max="11543" width="9" bestFit="1" customWidth="1"/>
    <col min="11544" max="11544" width="9.5703125" bestFit="1" customWidth="1"/>
    <col min="11545" max="11545" width="8.7109375" bestFit="1" customWidth="1"/>
    <col min="11546" max="11546" width="7.85546875" bestFit="1" customWidth="1"/>
    <col min="11547" max="11547" width="8.7109375" bestFit="1" customWidth="1"/>
    <col min="11548" max="11548" width="7" bestFit="1" customWidth="1"/>
    <col min="11777" max="11777" width="10.28515625" bestFit="1" customWidth="1"/>
    <col min="11778" max="11778" width="9.140625" customWidth="1"/>
    <col min="11779" max="11779" width="11.5703125" customWidth="1"/>
    <col min="11780" max="11780" width="13.5703125" customWidth="1"/>
    <col min="11781" max="11781" width="10.28515625" bestFit="1" customWidth="1"/>
    <col min="11782" max="11782" width="9.5703125" bestFit="1" customWidth="1"/>
    <col min="11783" max="11783" width="16.42578125" bestFit="1" customWidth="1"/>
    <col min="11784" max="11784" width="10.28515625" bestFit="1" customWidth="1"/>
    <col min="11785" max="11785" width="6.85546875" bestFit="1" customWidth="1"/>
    <col min="11786" max="11786" width="13.7109375" bestFit="1" customWidth="1"/>
    <col min="11787" max="11787" width="4.42578125" bestFit="1" customWidth="1"/>
    <col min="11788" max="11788" width="9.5703125" bestFit="1" customWidth="1"/>
    <col min="11789" max="11789" width="10.5703125" bestFit="1" customWidth="1"/>
    <col min="11790" max="11790" width="45.7109375" bestFit="1" customWidth="1"/>
    <col min="11791" max="11791" width="16.5703125" bestFit="1" customWidth="1"/>
    <col min="11792" max="11792" width="8.7109375" bestFit="1" customWidth="1"/>
    <col min="11793" max="11796" width="13.85546875" bestFit="1" customWidth="1"/>
    <col min="11797" max="11797" width="16.85546875" bestFit="1" customWidth="1"/>
    <col min="11798" max="11798" width="7" bestFit="1" customWidth="1"/>
    <col min="11799" max="11799" width="9" bestFit="1" customWidth="1"/>
    <col min="11800" max="11800" width="9.5703125" bestFit="1" customWidth="1"/>
    <col min="11801" max="11801" width="8.7109375" bestFit="1" customWidth="1"/>
    <col min="11802" max="11802" width="7.85546875" bestFit="1" customWidth="1"/>
    <col min="11803" max="11803" width="8.7109375" bestFit="1" customWidth="1"/>
    <col min="11804" max="11804" width="7" bestFit="1" customWidth="1"/>
    <col min="12033" max="12033" width="10.28515625" bestFit="1" customWidth="1"/>
    <col min="12034" max="12034" width="9.140625" customWidth="1"/>
    <col min="12035" max="12035" width="11.5703125" customWidth="1"/>
    <col min="12036" max="12036" width="13.5703125" customWidth="1"/>
    <col min="12037" max="12037" width="10.28515625" bestFit="1" customWidth="1"/>
    <col min="12038" max="12038" width="9.5703125" bestFit="1" customWidth="1"/>
    <col min="12039" max="12039" width="16.42578125" bestFit="1" customWidth="1"/>
    <col min="12040" max="12040" width="10.28515625" bestFit="1" customWidth="1"/>
    <col min="12041" max="12041" width="6.85546875" bestFit="1" customWidth="1"/>
    <col min="12042" max="12042" width="13.7109375" bestFit="1" customWidth="1"/>
    <col min="12043" max="12043" width="4.42578125" bestFit="1" customWidth="1"/>
    <col min="12044" max="12044" width="9.5703125" bestFit="1" customWidth="1"/>
    <col min="12045" max="12045" width="10.5703125" bestFit="1" customWidth="1"/>
    <col min="12046" max="12046" width="45.7109375" bestFit="1" customWidth="1"/>
    <col min="12047" max="12047" width="16.5703125" bestFit="1" customWidth="1"/>
    <col min="12048" max="12048" width="8.7109375" bestFit="1" customWidth="1"/>
    <col min="12049" max="12052" width="13.85546875" bestFit="1" customWidth="1"/>
    <col min="12053" max="12053" width="16.85546875" bestFit="1" customWidth="1"/>
    <col min="12054" max="12054" width="7" bestFit="1" customWidth="1"/>
    <col min="12055" max="12055" width="9" bestFit="1" customWidth="1"/>
    <col min="12056" max="12056" width="9.5703125" bestFit="1" customWidth="1"/>
    <col min="12057" max="12057" width="8.7109375" bestFit="1" customWidth="1"/>
    <col min="12058" max="12058" width="7.85546875" bestFit="1" customWidth="1"/>
    <col min="12059" max="12059" width="8.7109375" bestFit="1" customWidth="1"/>
    <col min="12060" max="12060" width="7" bestFit="1" customWidth="1"/>
    <col min="12289" max="12289" width="10.28515625" bestFit="1" customWidth="1"/>
    <col min="12290" max="12290" width="9.140625" customWidth="1"/>
    <col min="12291" max="12291" width="11.5703125" customWidth="1"/>
    <col min="12292" max="12292" width="13.5703125" customWidth="1"/>
    <col min="12293" max="12293" width="10.28515625" bestFit="1" customWidth="1"/>
    <col min="12294" max="12294" width="9.5703125" bestFit="1" customWidth="1"/>
    <col min="12295" max="12295" width="16.42578125" bestFit="1" customWidth="1"/>
    <col min="12296" max="12296" width="10.28515625" bestFit="1" customWidth="1"/>
    <col min="12297" max="12297" width="6.85546875" bestFit="1" customWidth="1"/>
    <col min="12298" max="12298" width="13.7109375" bestFit="1" customWidth="1"/>
    <col min="12299" max="12299" width="4.42578125" bestFit="1" customWidth="1"/>
    <col min="12300" max="12300" width="9.5703125" bestFit="1" customWidth="1"/>
    <col min="12301" max="12301" width="10.5703125" bestFit="1" customWidth="1"/>
    <col min="12302" max="12302" width="45.7109375" bestFit="1" customWidth="1"/>
    <col min="12303" max="12303" width="16.5703125" bestFit="1" customWidth="1"/>
    <col min="12304" max="12304" width="8.7109375" bestFit="1" customWidth="1"/>
    <col min="12305" max="12308" width="13.85546875" bestFit="1" customWidth="1"/>
    <col min="12309" max="12309" width="16.85546875" bestFit="1" customWidth="1"/>
    <col min="12310" max="12310" width="7" bestFit="1" customWidth="1"/>
    <col min="12311" max="12311" width="9" bestFit="1" customWidth="1"/>
    <col min="12312" max="12312" width="9.5703125" bestFit="1" customWidth="1"/>
    <col min="12313" max="12313" width="8.7109375" bestFit="1" customWidth="1"/>
    <col min="12314" max="12314" width="7.85546875" bestFit="1" customWidth="1"/>
    <col min="12315" max="12315" width="8.7109375" bestFit="1" customWidth="1"/>
    <col min="12316" max="12316" width="7" bestFit="1" customWidth="1"/>
    <col min="12545" max="12545" width="10.28515625" bestFit="1" customWidth="1"/>
    <col min="12546" max="12546" width="9.140625" customWidth="1"/>
    <col min="12547" max="12547" width="11.5703125" customWidth="1"/>
    <col min="12548" max="12548" width="13.5703125" customWidth="1"/>
    <col min="12549" max="12549" width="10.28515625" bestFit="1" customWidth="1"/>
    <col min="12550" max="12550" width="9.5703125" bestFit="1" customWidth="1"/>
    <col min="12551" max="12551" width="16.42578125" bestFit="1" customWidth="1"/>
    <col min="12552" max="12552" width="10.28515625" bestFit="1" customWidth="1"/>
    <col min="12553" max="12553" width="6.85546875" bestFit="1" customWidth="1"/>
    <col min="12554" max="12554" width="13.7109375" bestFit="1" customWidth="1"/>
    <col min="12555" max="12555" width="4.42578125" bestFit="1" customWidth="1"/>
    <col min="12556" max="12556" width="9.5703125" bestFit="1" customWidth="1"/>
    <col min="12557" max="12557" width="10.5703125" bestFit="1" customWidth="1"/>
    <col min="12558" max="12558" width="45.7109375" bestFit="1" customWidth="1"/>
    <col min="12559" max="12559" width="16.5703125" bestFit="1" customWidth="1"/>
    <col min="12560" max="12560" width="8.7109375" bestFit="1" customWidth="1"/>
    <col min="12561" max="12564" width="13.85546875" bestFit="1" customWidth="1"/>
    <col min="12565" max="12565" width="16.85546875" bestFit="1" customWidth="1"/>
    <col min="12566" max="12566" width="7" bestFit="1" customWidth="1"/>
    <col min="12567" max="12567" width="9" bestFit="1" customWidth="1"/>
    <col min="12568" max="12568" width="9.5703125" bestFit="1" customWidth="1"/>
    <col min="12569" max="12569" width="8.7109375" bestFit="1" customWidth="1"/>
    <col min="12570" max="12570" width="7.85546875" bestFit="1" customWidth="1"/>
    <col min="12571" max="12571" width="8.7109375" bestFit="1" customWidth="1"/>
    <col min="12572" max="12572" width="7" bestFit="1" customWidth="1"/>
    <col min="12801" max="12801" width="10.28515625" bestFit="1" customWidth="1"/>
    <col min="12802" max="12802" width="9.140625" customWidth="1"/>
    <col min="12803" max="12803" width="11.5703125" customWidth="1"/>
    <col min="12804" max="12804" width="13.5703125" customWidth="1"/>
    <col min="12805" max="12805" width="10.28515625" bestFit="1" customWidth="1"/>
    <col min="12806" max="12806" width="9.5703125" bestFit="1" customWidth="1"/>
    <col min="12807" max="12807" width="16.42578125" bestFit="1" customWidth="1"/>
    <col min="12808" max="12808" width="10.28515625" bestFit="1" customWidth="1"/>
    <col min="12809" max="12809" width="6.85546875" bestFit="1" customWidth="1"/>
    <col min="12810" max="12810" width="13.7109375" bestFit="1" customWidth="1"/>
    <col min="12811" max="12811" width="4.42578125" bestFit="1" customWidth="1"/>
    <col min="12812" max="12812" width="9.5703125" bestFit="1" customWidth="1"/>
    <col min="12813" max="12813" width="10.5703125" bestFit="1" customWidth="1"/>
    <col min="12814" max="12814" width="45.7109375" bestFit="1" customWidth="1"/>
    <col min="12815" max="12815" width="16.5703125" bestFit="1" customWidth="1"/>
    <col min="12816" max="12816" width="8.7109375" bestFit="1" customWidth="1"/>
    <col min="12817" max="12820" width="13.85546875" bestFit="1" customWidth="1"/>
    <col min="12821" max="12821" width="16.85546875" bestFit="1" customWidth="1"/>
    <col min="12822" max="12822" width="7" bestFit="1" customWidth="1"/>
    <col min="12823" max="12823" width="9" bestFit="1" customWidth="1"/>
    <col min="12824" max="12824" width="9.5703125" bestFit="1" customWidth="1"/>
    <col min="12825" max="12825" width="8.7109375" bestFit="1" customWidth="1"/>
    <col min="12826" max="12826" width="7.85546875" bestFit="1" customWidth="1"/>
    <col min="12827" max="12827" width="8.7109375" bestFit="1" customWidth="1"/>
    <col min="12828" max="12828" width="7" bestFit="1" customWidth="1"/>
    <col min="13057" max="13057" width="10.28515625" bestFit="1" customWidth="1"/>
    <col min="13058" max="13058" width="9.140625" customWidth="1"/>
    <col min="13059" max="13059" width="11.5703125" customWidth="1"/>
    <col min="13060" max="13060" width="13.5703125" customWidth="1"/>
    <col min="13061" max="13061" width="10.28515625" bestFit="1" customWidth="1"/>
    <col min="13062" max="13062" width="9.5703125" bestFit="1" customWidth="1"/>
    <col min="13063" max="13063" width="16.42578125" bestFit="1" customWidth="1"/>
    <col min="13064" max="13064" width="10.28515625" bestFit="1" customWidth="1"/>
    <col min="13065" max="13065" width="6.85546875" bestFit="1" customWidth="1"/>
    <col min="13066" max="13066" width="13.7109375" bestFit="1" customWidth="1"/>
    <col min="13067" max="13067" width="4.42578125" bestFit="1" customWidth="1"/>
    <col min="13068" max="13068" width="9.5703125" bestFit="1" customWidth="1"/>
    <col min="13069" max="13069" width="10.5703125" bestFit="1" customWidth="1"/>
    <col min="13070" max="13070" width="45.7109375" bestFit="1" customWidth="1"/>
    <col min="13071" max="13071" width="16.5703125" bestFit="1" customWidth="1"/>
    <col min="13072" max="13072" width="8.7109375" bestFit="1" customWidth="1"/>
    <col min="13073" max="13076" width="13.85546875" bestFit="1" customWidth="1"/>
    <col min="13077" max="13077" width="16.85546875" bestFit="1" customWidth="1"/>
    <col min="13078" max="13078" width="7" bestFit="1" customWidth="1"/>
    <col min="13079" max="13079" width="9" bestFit="1" customWidth="1"/>
    <col min="13080" max="13080" width="9.5703125" bestFit="1" customWidth="1"/>
    <col min="13081" max="13081" width="8.7109375" bestFit="1" customWidth="1"/>
    <col min="13082" max="13082" width="7.85546875" bestFit="1" customWidth="1"/>
    <col min="13083" max="13083" width="8.7109375" bestFit="1" customWidth="1"/>
    <col min="13084" max="13084" width="7" bestFit="1" customWidth="1"/>
    <col min="13313" max="13313" width="10.28515625" bestFit="1" customWidth="1"/>
    <col min="13314" max="13314" width="9.140625" customWidth="1"/>
    <col min="13315" max="13315" width="11.5703125" customWidth="1"/>
    <col min="13316" max="13316" width="13.5703125" customWidth="1"/>
    <col min="13317" max="13317" width="10.28515625" bestFit="1" customWidth="1"/>
    <col min="13318" max="13318" width="9.5703125" bestFit="1" customWidth="1"/>
    <col min="13319" max="13319" width="16.42578125" bestFit="1" customWidth="1"/>
    <col min="13320" max="13320" width="10.28515625" bestFit="1" customWidth="1"/>
    <col min="13321" max="13321" width="6.85546875" bestFit="1" customWidth="1"/>
    <col min="13322" max="13322" width="13.7109375" bestFit="1" customWidth="1"/>
    <col min="13323" max="13323" width="4.42578125" bestFit="1" customWidth="1"/>
    <col min="13324" max="13324" width="9.5703125" bestFit="1" customWidth="1"/>
    <col min="13325" max="13325" width="10.5703125" bestFit="1" customWidth="1"/>
    <col min="13326" max="13326" width="45.7109375" bestFit="1" customWidth="1"/>
    <col min="13327" max="13327" width="16.5703125" bestFit="1" customWidth="1"/>
    <col min="13328" max="13328" width="8.7109375" bestFit="1" customWidth="1"/>
    <col min="13329" max="13332" width="13.85546875" bestFit="1" customWidth="1"/>
    <col min="13333" max="13333" width="16.85546875" bestFit="1" customWidth="1"/>
    <col min="13334" max="13334" width="7" bestFit="1" customWidth="1"/>
    <col min="13335" max="13335" width="9" bestFit="1" customWidth="1"/>
    <col min="13336" max="13336" width="9.5703125" bestFit="1" customWidth="1"/>
    <col min="13337" max="13337" width="8.7109375" bestFit="1" customWidth="1"/>
    <col min="13338" max="13338" width="7.85546875" bestFit="1" customWidth="1"/>
    <col min="13339" max="13339" width="8.7109375" bestFit="1" customWidth="1"/>
    <col min="13340" max="13340" width="7" bestFit="1" customWidth="1"/>
    <col min="13569" max="13569" width="10.28515625" bestFit="1" customWidth="1"/>
    <col min="13570" max="13570" width="9.140625" customWidth="1"/>
    <col min="13571" max="13571" width="11.5703125" customWidth="1"/>
    <col min="13572" max="13572" width="13.5703125" customWidth="1"/>
    <col min="13573" max="13573" width="10.28515625" bestFit="1" customWidth="1"/>
    <col min="13574" max="13574" width="9.5703125" bestFit="1" customWidth="1"/>
    <col min="13575" max="13575" width="16.42578125" bestFit="1" customWidth="1"/>
    <col min="13576" max="13576" width="10.28515625" bestFit="1" customWidth="1"/>
    <col min="13577" max="13577" width="6.85546875" bestFit="1" customWidth="1"/>
    <col min="13578" max="13578" width="13.7109375" bestFit="1" customWidth="1"/>
    <col min="13579" max="13579" width="4.42578125" bestFit="1" customWidth="1"/>
    <col min="13580" max="13580" width="9.5703125" bestFit="1" customWidth="1"/>
    <col min="13581" max="13581" width="10.5703125" bestFit="1" customWidth="1"/>
    <col min="13582" max="13582" width="45.7109375" bestFit="1" customWidth="1"/>
    <col min="13583" max="13583" width="16.5703125" bestFit="1" customWidth="1"/>
    <col min="13584" max="13584" width="8.7109375" bestFit="1" customWidth="1"/>
    <col min="13585" max="13588" width="13.85546875" bestFit="1" customWidth="1"/>
    <col min="13589" max="13589" width="16.85546875" bestFit="1" customWidth="1"/>
    <col min="13590" max="13590" width="7" bestFit="1" customWidth="1"/>
    <col min="13591" max="13591" width="9" bestFit="1" customWidth="1"/>
    <col min="13592" max="13592" width="9.5703125" bestFit="1" customWidth="1"/>
    <col min="13593" max="13593" width="8.7109375" bestFit="1" customWidth="1"/>
    <col min="13594" max="13594" width="7.85546875" bestFit="1" customWidth="1"/>
    <col min="13595" max="13595" width="8.7109375" bestFit="1" customWidth="1"/>
    <col min="13596" max="13596" width="7" bestFit="1" customWidth="1"/>
    <col min="13825" max="13825" width="10.28515625" bestFit="1" customWidth="1"/>
    <col min="13826" max="13826" width="9.140625" customWidth="1"/>
    <col min="13827" max="13827" width="11.5703125" customWidth="1"/>
    <col min="13828" max="13828" width="13.5703125" customWidth="1"/>
    <col min="13829" max="13829" width="10.28515625" bestFit="1" customWidth="1"/>
    <col min="13830" max="13830" width="9.5703125" bestFit="1" customWidth="1"/>
    <col min="13831" max="13831" width="16.42578125" bestFit="1" customWidth="1"/>
    <col min="13832" max="13832" width="10.28515625" bestFit="1" customWidth="1"/>
    <col min="13833" max="13833" width="6.85546875" bestFit="1" customWidth="1"/>
    <col min="13834" max="13834" width="13.7109375" bestFit="1" customWidth="1"/>
    <col min="13835" max="13835" width="4.42578125" bestFit="1" customWidth="1"/>
    <col min="13836" max="13836" width="9.5703125" bestFit="1" customWidth="1"/>
    <col min="13837" max="13837" width="10.5703125" bestFit="1" customWidth="1"/>
    <col min="13838" max="13838" width="45.7109375" bestFit="1" customWidth="1"/>
    <col min="13839" max="13839" width="16.5703125" bestFit="1" customWidth="1"/>
    <col min="13840" max="13840" width="8.7109375" bestFit="1" customWidth="1"/>
    <col min="13841" max="13844" width="13.85546875" bestFit="1" customWidth="1"/>
    <col min="13845" max="13845" width="16.85546875" bestFit="1" customWidth="1"/>
    <col min="13846" max="13846" width="7" bestFit="1" customWidth="1"/>
    <col min="13847" max="13847" width="9" bestFit="1" customWidth="1"/>
    <col min="13848" max="13848" width="9.5703125" bestFit="1" customWidth="1"/>
    <col min="13849" max="13849" width="8.7109375" bestFit="1" customWidth="1"/>
    <col min="13850" max="13850" width="7.85546875" bestFit="1" customWidth="1"/>
    <col min="13851" max="13851" width="8.7109375" bestFit="1" customWidth="1"/>
    <col min="13852" max="13852" width="7" bestFit="1" customWidth="1"/>
    <col min="14081" max="14081" width="10.28515625" bestFit="1" customWidth="1"/>
    <col min="14082" max="14082" width="9.140625" customWidth="1"/>
    <col min="14083" max="14083" width="11.5703125" customWidth="1"/>
    <col min="14084" max="14084" width="13.5703125" customWidth="1"/>
    <col min="14085" max="14085" width="10.28515625" bestFit="1" customWidth="1"/>
    <col min="14086" max="14086" width="9.5703125" bestFit="1" customWidth="1"/>
    <col min="14087" max="14087" width="16.42578125" bestFit="1" customWidth="1"/>
    <col min="14088" max="14088" width="10.28515625" bestFit="1" customWidth="1"/>
    <col min="14089" max="14089" width="6.85546875" bestFit="1" customWidth="1"/>
    <col min="14090" max="14090" width="13.7109375" bestFit="1" customWidth="1"/>
    <col min="14091" max="14091" width="4.42578125" bestFit="1" customWidth="1"/>
    <col min="14092" max="14092" width="9.5703125" bestFit="1" customWidth="1"/>
    <col min="14093" max="14093" width="10.5703125" bestFit="1" customWidth="1"/>
    <col min="14094" max="14094" width="45.7109375" bestFit="1" customWidth="1"/>
    <col min="14095" max="14095" width="16.5703125" bestFit="1" customWidth="1"/>
    <col min="14096" max="14096" width="8.7109375" bestFit="1" customWidth="1"/>
    <col min="14097" max="14100" width="13.85546875" bestFit="1" customWidth="1"/>
    <col min="14101" max="14101" width="16.85546875" bestFit="1" customWidth="1"/>
    <col min="14102" max="14102" width="7" bestFit="1" customWidth="1"/>
    <col min="14103" max="14103" width="9" bestFit="1" customWidth="1"/>
    <col min="14104" max="14104" width="9.5703125" bestFit="1" customWidth="1"/>
    <col min="14105" max="14105" width="8.7109375" bestFit="1" customWidth="1"/>
    <col min="14106" max="14106" width="7.85546875" bestFit="1" customWidth="1"/>
    <col min="14107" max="14107" width="8.7109375" bestFit="1" customWidth="1"/>
    <col min="14108" max="14108" width="7" bestFit="1" customWidth="1"/>
    <col min="14337" max="14337" width="10.28515625" bestFit="1" customWidth="1"/>
    <col min="14338" max="14338" width="9.140625" customWidth="1"/>
    <col min="14339" max="14339" width="11.5703125" customWidth="1"/>
    <col min="14340" max="14340" width="13.5703125" customWidth="1"/>
    <col min="14341" max="14341" width="10.28515625" bestFit="1" customWidth="1"/>
    <col min="14342" max="14342" width="9.5703125" bestFit="1" customWidth="1"/>
    <col min="14343" max="14343" width="16.42578125" bestFit="1" customWidth="1"/>
    <col min="14344" max="14344" width="10.28515625" bestFit="1" customWidth="1"/>
    <col min="14345" max="14345" width="6.85546875" bestFit="1" customWidth="1"/>
    <col min="14346" max="14346" width="13.7109375" bestFit="1" customWidth="1"/>
    <col min="14347" max="14347" width="4.42578125" bestFit="1" customWidth="1"/>
    <col min="14348" max="14348" width="9.5703125" bestFit="1" customWidth="1"/>
    <col min="14349" max="14349" width="10.5703125" bestFit="1" customWidth="1"/>
    <col min="14350" max="14350" width="45.7109375" bestFit="1" customWidth="1"/>
    <col min="14351" max="14351" width="16.5703125" bestFit="1" customWidth="1"/>
    <col min="14352" max="14352" width="8.7109375" bestFit="1" customWidth="1"/>
    <col min="14353" max="14356" width="13.85546875" bestFit="1" customWidth="1"/>
    <col min="14357" max="14357" width="16.85546875" bestFit="1" customWidth="1"/>
    <col min="14358" max="14358" width="7" bestFit="1" customWidth="1"/>
    <col min="14359" max="14359" width="9" bestFit="1" customWidth="1"/>
    <col min="14360" max="14360" width="9.5703125" bestFit="1" customWidth="1"/>
    <col min="14361" max="14361" width="8.7109375" bestFit="1" customWidth="1"/>
    <col min="14362" max="14362" width="7.85546875" bestFit="1" customWidth="1"/>
    <col min="14363" max="14363" width="8.7109375" bestFit="1" customWidth="1"/>
    <col min="14364" max="14364" width="7" bestFit="1" customWidth="1"/>
    <col min="14593" max="14593" width="10.28515625" bestFit="1" customWidth="1"/>
    <col min="14594" max="14594" width="9.140625" customWidth="1"/>
    <col min="14595" max="14595" width="11.5703125" customWidth="1"/>
    <col min="14596" max="14596" width="13.5703125" customWidth="1"/>
    <col min="14597" max="14597" width="10.28515625" bestFit="1" customWidth="1"/>
    <col min="14598" max="14598" width="9.5703125" bestFit="1" customWidth="1"/>
    <col min="14599" max="14599" width="16.42578125" bestFit="1" customWidth="1"/>
    <col min="14600" max="14600" width="10.28515625" bestFit="1" customWidth="1"/>
    <col min="14601" max="14601" width="6.85546875" bestFit="1" customWidth="1"/>
    <col min="14602" max="14602" width="13.7109375" bestFit="1" customWidth="1"/>
    <col min="14603" max="14603" width="4.42578125" bestFit="1" customWidth="1"/>
    <col min="14604" max="14604" width="9.5703125" bestFit="1" customWidth="1"/>
    <col min="14605" max="14605" width="10.5703125" bestFit="1" customWidth="1"/>
    <col min="14606" max="14606" width="45.7109375" bestFit="1" customWidth="1"/>
    <col min="14607" max="14607" width="16.5703125" bestFit="1" customWidth="1"/>
    <col min="14608" max="14608" width="8.7109375" bestFit="1" customWidth="1"/>
    <col min="14609" max="14612" width="13.85546875" bestFit="1" customWidth="1"/>
    <col min="14613" max="14613" width="16.85546875" bestFit="1" customWidth="1"/>
    <col min="14614" max="14614" width="7" bestFit="1" customWidth="1"/>
    <col min="14615" max="14615" width="9" bestFit="1" customWidth="1"/>
    <col min="14616" max="14616" width="9.5703125" bestFit="1" customWidth="1"/>
    <col min="14617" max="14617" width="8.7109375" bestFit="1" customWidth="1"/>
    <col min="14618" max="14618" width="7.85546875" bestFit="1" customWidth="1"/>
    <col min="14619" max="14619" width="8.7109375" bestFit="1" customWidth="1"/>
    <col min="14620" max="14620" width="7" bestFit="1" customWidth="1"/>
    <col min="14849" max="14849" width="10.28515625" bestFit="1" customWidth="1"/>
    <col min="14850" max="14850" width="9.140625" customWidth="1"/>
    <col min="14851" max="14851" width="11.5703125" customWidth="1"/>
    <col min="14852" max="14852" width="13.5703125" customWidth="1"/>
    <col min="14853" max="14853" width="10.28515625" bestFit="1" customWidth="1"/>
    <col min="14854" max="14854" width="9.5703125" bestFit="1" customWidth="1"/>
    <col min="14855" max="14855" width="16.42578125" bestFit="1" customWidth="1"/>
    <col min="14856" max="14856" width="10.28515625" bestFit="1" customWidth="1"/>
    <col min="14857" max="14857" width="6.85546875" bestFit="1" customWidth="1"/>
    <col min="14858" max="14858" width="13.7109375" bestFit="1" customWidth="1"/>
    <col min="14859" max="14859" width="4.42578125" bestFit="1" customWidth="1"/>
    <col min="14860" max="14860" width="9.5703125" bestFit="1" customWidth="1"/>
    <col min="14861" max="14861" width="10.5703125" bestFit="1" customWidth="1"/>
    <col min="14862" max="14862" width="45.7109375" bestFit="1" customWidth="1"/>
    <col min="14863" max="14863" width="16.5703125" bestFit="1" customWidth="1"/>
    <col min="14864" max="14864" width="8.7109375" bestFit="1" customWidth="1"/>
    <col min="14865" max="14868" width="13.85546875" bestFit="1" customWidth="1"/>
    <col min="14869" max="14869" width="16.85546875" bestFit="1" customWidth="1"/>
    <col min="14870" max="14870" width="7" bestFit="1" customWidth="1"/>
    <col min="14871" max="14871" width="9" bestFit="1" customWidth="1"/>
    <col min="14872" max="14872" width="9.5703125" bestFit="1" customWidth="1"/>
    <col min="14873" max="14873" width="8.7109375" bestFit="1" customWidth="1"/>
    <col min="14874" max="14874" width="7.85546875" bestFit="1" customWidth="1"/>
    <col min="14875" max="14875" width="8.7109375" bestFit="1" customWidth="1"/>
    <col min="14876" max="14876" width="7" bestFit="1" customWidth="1"/>
    <col min="15105" max="15105" width="10.28515625" bestFit="1" customWidth="1"/>
    <col min="15106" max="15106" width="9.140625" customWidth="1"/>
    <col min="15107" max="15107" width="11.5703125" customWidth="1"/>
    <col min="15108" max="15108" width="13.5703125" customWidth="1"/>
    <col min="15109" max="15109" width="10.28515625" bestFit="1" customWidth="1"/>
    <col min="15110" max="15110" width="9.5703125" bestFit="1" customWidth="1"/>
    <col min="15111" max="15111" width="16.42578125" bestFit="1" customWidth="1"/>
    <col min="15112" max="15112" width="10.28515625" bestFit="1" customWidth="1"/>
    <col min="15113" max="15113" width="6.85546875" bestFit="1" customWidth="1"/>
    <col min="15114" max="15114" width="13.7109375" bestFit="1" customWidth="1"/>
    <col min="15115" max="15115" width="4.42578125" bestFit="1" customWidth="1"/>
    <col min="15116" max="15116" width="9.5703125" bestFit="1" customWidth="1"/>
    <col min="15117" max="15117" width="10.5703125" bestFit="1" customWidth="1"/>
    <col min="15118" max="15118" width="45.7109375" bestFit="1" customWidth="1"/>
    <col min="15119" max="15119" width="16.5703125" bestFit="1" customWidth="1"/>
    <col min="15120" max="15120" width="8.7109375" bestFit="1" customWidth="1"/>
    <col min="15121" max="15124" width="13.85546875" bestFit="1" customWidth="1"/>
    <col min="15125" max="15125" width="16.85546875" bestFit="1" customWidth="1"/>
    <col min="15126" max="15126" width="7" bestFit="1" customWidth="1"/>
    <col min="15127" max="15127" width="9" bestFit="1" customWidth="1"/>
    <col min="15128" max="15128" width="9.5703125" bestFit="1" customWidth="1"/>
    <col min="15129" max="15129" width="8.7109375" bestFit="1" customWidth="1"/>
    <col min="15130" max="15130" width="7.85546875" bestFit="1" customWidth="1"/>
    <col min="15131" max="15131" width="8.7109375" bestFit="1" customWidth="1"/>
    <col min="15132" max="15132" width="7" bestFit="1" customWidth="1"/>
    <col min="15361" max="15361" width="10.28515625" bestFit="1" customWidth="1"/>
    <col min="15362" max="15362" width="9.140625" customWidth="1"/>
    <col min="15363" max="15363" width="11.5703125" customWidth="1"/>
    <col min="15364" max="15364" width="13.5703125" customWidth="1"/>
    <col min="15365" max="15365" width="10.28515625" bestFit="1" customWidth="1"/>
    <col min="15366" max="15366" width="9.5703125" bestFit="1" customWidth="1"/>
    <col min="15367" max="15367" width="16.42578125" bestFit="1" customWidth="1"/>
    <col min="15368" max="15368" width="10.28515625" bestFit="1" customWidth="1"/>
    <col min="15369" max="15369" width="6.85546875" bestFit="1" customWidth="1"/>
    <col min="15370" max="15370" width="13.7109375" bestFit="1" customWidth="1"/>
    <col min="15371" max="15371" width="4.42578125" bestFit="1" customWidth="1"/>
    <col min="15372" max="15372" width="9.5703125" bestFit="1" customWidth="1"/>
    <col min="15373" max="15373" width="10.5703125" bestFit="1" customWidth="1"/>
    <col min="15374" max="15374" width="45.7109375" bestFit="1" customWidth="1"/>
    <col min="15375" max="15375" width="16.5703125" bestFit="1" customWidth="1"/>
    <col min="15376" max="15376" width="8.7109375" bestFit="1" customWidth="1"/>
    <col min="15377" max="15380" width="13.85546875" bestFit="1" customWidth="1"/>
    <col min="15381" max="15381" width="16.85546875" bestFit="1" customWidth="1"/>
    <col min="15382" max="15382" width="7" bestFit="1" customWidth="1"/>
    <col min="15383" max="15383" width="9" bestFit="1" customWidth="1"/>
    <col min="15384" max="15384" width="9.5703125" bestFit="1" customWidth="1"/>
    <col min="15385" max="15385" width="8.7109375" bestFit="1" customWidth="1"/>
    <col min="15386" max="15386" width="7.85546875" bestFit="1" customWidth="1"/>
    <col min="15387" max="15387" width="8.7109375" bestFit="1" customWidth="1"/>
    <col min="15388" max="15388" width="7" bestFit="1" customWidth="1"/>
    <col min="15617" max="15617" width="10.28515625" bestFit="1" customWidth="1"/>
    <col min="15618" max="15618" width="9.140625" customWidth="1"/>
    <col min="15619" max="15619" width="11.5703125" customWidth="1"/>
    <col min="15620" max="15620" width="13.5703125" customWidth="1"/>
    <col min="15621" max="15621" width="10.28515625" bestFit="1" customWidth="1"/>
    <col min="15622" max="15622" width="9.5703125" bestFit="1" customWidth="1"/>
    <col min="15623" max="15623" width="16.42578125" bestFit="1" customWidth="1"/>
    <col min="15624" max="15624" width="10.28515625" bestFit="1" customWidth="1"/>
    <col min="15625" max="15625" width="6.85546875" bestFit="1" customWidth="1"/>
    <col min="15626" max="15626" width="13.7109375" bestFit="1" customWidth="1"/>
    <col min="15627" max="15627" width="4.42578125" bestFit="1" customWidth="1"/>
    <col min="15628" max="15628" width="9.5703125" bestFit="1" customWidth="1"/>
    <col min="15629" max="15629" width="10.5703125" bestFit="1" customWidth="1"/>
    <col min="15630" max="15630" width="45.7109375" bestFit="1" customWidth="1"/>
    <col min="15631" max="15631" width="16.5703125" bestFit="1" customWidth="1"/>
    <col min="15632" max="15632" width="8.7109375" bestFit="1" customWidth="1"/>
    <col min="15633" max="15636" width="13.85546875" bestFit="1" customWidth="1"/>
    <col min="15637" max="15637" width="16.85546875" bestFit="1" customWidth="1"/>
    <col min="15638" max="15638" width="7" bestFit="1" customWidth="1"/>
    <col min="15639" max="15639" width="9" bestFit="1" customWidth="1"/>
    <col min="15640" max="15640" width="9.5703125" bestFit="1" customWidth="1"/>
    <col min="15641" max="15641" width="8.7109375" bestFit="1" customWidth="1"/>
    <col min="15642" max="15642" width="7.85546875" bestFit="1" customWidth="1"/>
    <col min="15643" max="15643" width="8.7109375" bestFit="1" customWidth="1"/>
    <col min="15644" max="15644" width="7" bestFit="1" customWidth="1"/>
    <col min="15873" max="15873" width="10.28515625" bestFit="1" customWidth="1"/>
    <col min="15874" max="15874" width="9.140625" customWidth="1"/>
    <col min="15875" max="15875" width="11.5703125" customWidth="1"/>
    <col min="15876" max="15876" width="13.5703125" customWidth="1"/>
    <col min="15877" max="15877" width="10.28515625" bestFit="1" customWidth="1"/>
    <col min="15878" max="15878" width="9.5703125" bestFit="1" customWidth="1"/>
    <col min="15879" max="15879" width="16.42578125" bestFit="1" customWidth="1"/>
    <col min="15880" max="15880" width="10.28515625" bestFit="1" customWidth="1"/>
    <col min="15881" max="15881" width="6.85546875" bestFit="1" customWidth="1"/>
    <col min="15882" max="15882" width="13.7109375" bestFit="1" customWidth="1"/>
    <col min="15883" max="15883" width="4.42578125" bestFit="1" customWidth="1"/>
    <col min="15884" max="15884" width="9.5703125" bestFit="1" customWidth="1"/>
    <col min="15885" max="15885" width="10.5703125" bestFit="1" customWidth="1"/>
    <col min="15886" max="15886" width="45.7109375" bestFit="1" customWidth="1"/>
    <col min="15887" max="15887" width="16.5703125" bestFit="1" customWidth="1"/>
    <col min="15888" max="15888" width="8.7109375" bestFit="1" customWidth="1"/>
    <col min="15889" max="15892" width="13.85546875" bestFit="1" customWidth="1"/>
    <col min="15893" max="15893" width="16.85546875" bestFit="1" customWidth="1"/>
    <col min="15894" max="15894" width="7" bestFit="1" customWidth="1"/>
    <col min="15895" max="15895" width="9" bestFit="1" customWidth="1"/>
    <col min="15896" max="15896" width="9.5703125" bestFit="1" customWidth="1"/>
    <col min="15897" max="15897" width="8.7109375" bestFit="1" customWidth="1"/>
    <col min="15898" max="15898" width="7.85546875" bestFit="1" customWidth="1"/>
    <col min="15899" max="15899" width="8.7109375" bestFit="1" customWidth="1"/>
    <col min="15900" max="15900" width="7" bestFit="1" customWidth="1"/>
    <col min="16129" max="16129" width="10.28515625" bestFit="1" customWidth="1"/>
    <col min="16130" max="16130" width="9.140625" customWidth="1"/>
    <col min="16131" max="16131" width="11.5703125" customWidth="1"/>
    <col min="16132" max="16132" width="13.5703125" customWidth="1"/>
    <col min="16133" max="16133" width="10.28515625" bestFit="1" customWidth="1"/>
    <col min="16134" max="16134" width="9.5703125" bestFit="1" customWidth="1"/>
    <col min="16135" max="16135" width="16.42578125" bestFit="1" customWidth="1"/>
    <col min="16136" max="16136" width="10.28515625" bestFit="1" customWidth="1"/>
    <col min="16137" max="16137" width="6.85546875" bestFit="1" customWidth="1"/>
    <col min="16138" max="16138" width="13.7109375" bestFit="1" customWidth="1"/>
    <col min="16139" max="16139" width="4.42578125" bestFit="1" customWidth="1"/>
    <col min="16140" max="16140" width="9.5703125" bestFit="1" customWidth="1"/>
    <col min="16141" max="16141" width="10.5703125" bestFit="1" customWidth="1"/>
    <col min="16142" max="16142" width="45.7109375" bestFit="1" customWidth="1"/>
    <col min="16143" max="16143" width="16.5703125" bestFit="1" customWidth="1"/>
    <col min="16144" max="16144" width="8.7109375" bestFit="1" customWidth="1"/>
    <col min="16145" max="16148" width="13.85546875" bestFit="1" customWidth="1"/>
    <col min="16149" max="16149" width="16.85546875" bestFit="1" customWidth="1"/>
    <col min="16150" max="16150" width="7" bestFit="1" customWidth="1"/>
    <col min="16151" max="16151" width="9" bestFit="1" customWidth="1"/>
    <col min="16152" max="16152" width="9.5703125" bestFit="1" customWidth="1"/>
    <col min="16153" max="16153" width="8.7109375" bestFit="1" customWidth="1"/>
    <col min="16154" max="16154" width="7.85546875" bestFit="1" customWidth="1"/>
    <col min="16155" max="16155" width="8.7109375" bestFit="1" customWidth="1"/>
    <col min="16156" max="16156" width="7" bestFit="1" customWidth="1"/>
  </cols>
  <sheetData>
    <row r="5" spans="1:3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2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2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40" t="s">
        <v>5</v>
      </c>
      <c r="AB9" s="4" t="s">
        <v>28</v>
      </c>
      <c r="AD9" s="41" t="s">
        <v>2484</v>
      </c>
    </row>
    <row r="10" spans="1:32">
      <c r="A10" s="28">
        <v>57040</v>
      </c>
      <c r="B10" s="29" t="s">
        <v>1396</v>
      </c>
      <c r="C10" s="29">
        <v>42096</v>
      </c>
      <c r="D10" s="29">
        <v>42096</v>
      </c>
      <c r="E10" s="28" t="s">
        <v>30</v>
      </c>
      <c r="F10" s="29">
        <v>42062</v>
      </c>
      <c r="G10" s="28" t="s">
        <v>75</v>
      </c>
      <c r="H10" s="28">
        <v>57040</v>
      </c>
      <c r="I10" s="28" t="s">
        <v>498</v>
      </c>
      <c r="J10" s="28" t="s">
        <v>232</v>
      </c>
      <c r="K10" s="28">
        <v>2015</v>
      </c>
      <c r="L10" s="30" t="s">
        <v>1397</v>
      </c>
      <c r="M10" s="28" t="s">
        <v>1398</v>
      </c>
      <c r="N10" s="28" t="s">
        <v>389</v>
      </c>
      <c r="O10" s="28" t="s">
        <v>1399</v>
      </c>
      <c r="P10" s="31" t="s">
        <v>1400</v>
      </c>
      <c r="Q10" s="28"/>
      <c r="R10" s="28"/>
      <c r="S10" s="28"/>
      <c r="T10" s="28"/>
      <c r="U10" s="31">
        <v>295813.71000000002</v>
      </c>
      <c r="V10" s="31">
        <v>3668.52</v>
      </c>
      <c r="W10" s="31">
        <v>2320</v>
      </c>
      <c r="X10" s="31">
        <v>360</v>
      </c>
      <c r="Y10" s="31">
        <v>299482.23000000004</v>
      </c>
      <c r="Z10" s="31">
        <v>47917.16</v>
      </c>
      <c r="AA10" s="31">
        <v>350079.39</v>
      </c>
      <c r="AB10" s="30" t="s">
        <v>237</v>
      </c>
      <c r="AC10" s="14" t="s">
        <v>1551</v>
      </c>
      <c r="AD10" s="27">
        <v>350081.4</v>
      </c>
      <c r="AE10" s="13">
        <f>AA10-AD10</f>
        <v>-2.0100000000093132</v>
      </c>
      <c r="AF10" t="s">
        <v>1552</v>
      </c>
    </row>
    <row r="11" spans="1:32">
      <c r="A11" s="28">
        <v>57040</v>
      </c>
      <c r="B11" s="29" t="s">
        <v>1401</v>
      </c>
      <c r="C11" s="29">
        <v>42096</v>
      </c>
      <c r="D11" s="29">
        <v>42096</v>
      </c>
      <c r="E11" s="28" t="s">
        <v>30</v>
      </c>
      <c r="F11" s="29">
        <v>42080</v>
      </c>
      <c r="G11" s="28" t="s">
        <v>75</v>
      </c>
      <c r="H11" s="28">
        <v>57040</v>
      </c>
      <c r="I11" s="28" t="s">
        <v>360</v>
      </c>
      <c r="J11" s="28" t="s">
        <v>86</v>
      </c>
      <c r="K11" s="28">
        <v>2015</v>
      </c>
      <c r="L11" s="30" t="s">
        <v>1402</v>
      </c>
      <c r="M11" s="28" t="s">
        <v>1403</v>
      </c>
      <c r="N11" s="28" t="s">
        <v>363</v>
      </c>
      <c r="O11" s="28" t="s">
        <v>1404</v>
      </c>
      <c r="P11" s="31" t="s">
        <v>1405</v>
      </c>
      <c r="Q11" s="28"/>
      <c r="R11" s="28"/>
      <c r="S11" s="28"/>
      <c r="T11" s="28"/>
      <c r="U11" s="31">
        <v>472891.46</v>
      </c>
      <c r="V11" s="31">
        <v>3668.52</v>
      </c>
      <c r="W11" s="31">
        <v>2900</v>
      </c>
      <c r="X11" s="31">
        <v>360</v>
      </c>
      <c r="Y11" s="31">
        <v>476559.98000000004</v>
      </c>
      <c r="Z11" s="31">
        <v>76249.600000000006</v>
      </c>
      <c r="AA11" s="31">
        <v>556069.58000000007</v>
      </c>
      <c r="AB11" s="30" t="s">
        <v>366</v>
      </c>
      <c r="AC11" t="s">
        <v>1553</v>
      </c>
      <c r="AD11" s="13">
        <v>556069.57999999996</v>
      </c>
      <c r="AE11" s="13">
        <f t="shared" ref="AE11:AE42" si="0">AA11-AD11</f>
        <v>0</v>
      </c>
    </row>
    <row r="12" spans="1:32">
      <c r="A12" s="28">
        <v>57040</v>
      </c>
      <c r="B12" s="29" t="s">
        <v>1406</v>
      </c>
      <c r="C12" s="29">
        <v>42096</v>
      </c>
      <c r="D12" s="29">
        <v>42096</v>
      </c>
      <c r="E12" s="28" t="s">
        <v>30</v>
      </c>
      <c r="F12" s="29">
        <v>42068</v>
      </c>
      <c r="G12" s="28" t="s">
        <v>176</v>
      </c>
      <c r="H12" s="28">
        <v>57040</v>
      </c>
      <c r="I12" s="28" t="s">
        <v>177</v>
      </c>
      <c r="J12" s="28" t="s">
        <v>178</v>
      </c>
      <c r="K12" s="28">
        <v>2015</v>
      </c>
      <c r="L12" s="30" t="s">
        <v>1407</v>
      </c>
      <c r="M12" s="28" t="s">
        <v>1408</v>
      </c>
      <c r="N12" s="28" t="s">
        <v>208</v>
      </c>
      <c r="O12" s="28" t="s">
        <v>1409</v>
      </c>
      <c r="P12" s="31" t="s">
        <v>1410</v>
      </c>
      <c r="Q12" s="28"/>
      <c r="R12" s="28"/>
      <c r="S12" s="28"/>
      <c r="T12" s="28"/>
      <c r="U12" s="31">
        <v>294534.01</v>
      </c>
      <c r="V12" s="31">
        <v>3668.52</v>
      </c>
      <c r="W12" s="31">
        <v>2900</v>
      </c>
      <c r="X12" s="31">
        <v>360</v>
      </c>
      <c r="Y12" s="31">
        <v>298202.53000000003</v>
      </c>
      <c r="Z12" s="31">
        <v>47712.4</v>
      </c>
      <c r="AA12" s="31">
        <v>349174.93000000005</v>
      </c>
      <c r="AB12" s="30" t="s">
        <v>184</v>
      </c>
      <c r="AC12" t="s">
        <v>1554</v>
      </c>
      <c r="AD12" s="13">
        <v>349174.93</v>
      </c>
      <c r="AE12" s="13">
        <f t="shared" si="0"/>
        <v>0</v>
      </c>
    </row>
    <row r="13" spans="1:32">
      <c r="A13" s="28">
        <v>57040</v>
      </c>
      <c r="B13" s="29" t="s">
        <v>1411</v>
      </c>
      <c r="C13" s="29">
        <v>42103</v>
      </c>
      <c r="D13" s="29">
        <v>42103</v>
      </c>
      <c r="E13" s="28" t="s">
        <v>30</v>
      </c>
      <c r="F13" s="29">
        <v>42083</v>
      </c>
      <c r="G13" s="28" t="s">
        <v>75</v>
      </c>
      <c r="H13" s="28">
        <v>57040</v>
      </c>
      <c r="I13" s="28" t="s">
        <v>218</v>
      </c>
      <c r="J13" s="28" t="s">
        <v>219</v>
      </c>
      <c r="K13" s="28">
        <v>2015</v>
      </c>
      <c r="L13" s="30" t="s">
        <v>1412</v>
      </c>
      <c r="M13" s="28" t="s">
        <v>1413</v>
      </c>
      <c r="N13" s="28" t="s">
        <v>222</v>
      </c>
      <c r="O13" s="28" t="s">
        <v>1414</v>
      </c>
      <c r="P13" s="31" t="s">
        <v>1415</v>
      </c>
      <c r="Q13" s="28"/>
      <c r="R13" s="28"/>
      <c r="S13" s="28"/>
      <c r="T13" s="28"/>
      <c r="U13" s="31">
        <v>202482.21</v>
      </c>
      <c r="V13" s="31">
        <v>3668.52</v>
      </c>
      <c r="W13" s="31">
        <v>1160</v>
      </c>
      <c r="X13" s="31">
        <v>360</v>
      </c>
      <c r="Y13" s="31">
        <v>206150.72999999998</v>
      </c>
      <c r="Z13" s="31">
        <v>32984.120000000003</v>
      </c>
      <c r="AA13" s="31">
        <v>240654.84999999998</v>
      </c>
      <c r="AB13" s="30" t="s">
        <v>224</v>
      </c>
      <c r="AC13" t="s">
        <v>1555</v>
      </c>
      <c r="AD13" s="13">
        <v>240654.85</v>
      </c>
      <c r="AE13" s="13">
        <f t="shared" si="0"/>
        <v>0</v>
      </c>
    </row>
    <row r="14" spans="1:32">
      <c r="A14" s="28">
        <v>57040</v>
      </c>
      <c r="B14" s="29" t="s">
        <v>1416</v>
      </c>
      <c r="C14" s="29">
        <v>42103</v>
      </c>
      <c r="D14" s="29">
        <v>42103</v>
      </c>
      <c r="E14" s="28" t="s">
        <v>30</v>
      </c>
      <c r="F14" s="29">
        <v>42082</v>
      </c>
      <c r="G14" s="28" t="s">
        <v>75</v>
      </c>
      <c r="H14" s="28">
        <v>57040</v>
      </c>
      <c r="I14" s="28" t="s">
        <v>815</v>
      </c>
      <c r="J14" s="28" t="s">
        <v>219</v>
      </c>
      <c r="K14" s="28">
        <v>2015</v>
      </c>
      <c r="L14" s="30" t="s">
        <v>1417</v>
      </c>
      <c r="M14" s="28" t="s">
        <v>1418</v>
      </c>
      <c r="N14" s="28" t="s">
        <v>327</v>
      </c>
      <c r="O14" s="28" t="s">
        <v>1419</v>
      </c>
      <c r="P14" s="31" t="s">
        <v>1420</v>
      </c>
      <c r="Q14" s="28"/>
      <c r="R14" s="28"/>
      <c r="S14" s="28"/>
      <c r="T14" s="28"/>
      <c r="U14" s="31">
        <v>179002.76</v>
      </c>
      <c r="V14" s="31">
        <v>3668.52</v>
      </c>
      <c r="W14" s="31">
        <v>1160</v>
      </c>
      <c r="X14" s="31">
        <v>360</v>
      </c>
      <c r="Y14" s="31">
        <v>182671.28</v>
      </c>
      <c r="Z14" s="31">
        <v>29227.4</v>
      </c>
      <c r="AA14" s="31">
        <v>213418.68</v>
      </c>
      <c r="AB14" s="30" t="s">
        <v>224</v>
      </c>
      <c r="AC14" t="s">
        <v>1556</v>
      </c>
      <c r="AD14" s="13">
        <v>213418.68</v>
      </c>
      <c r="AE14" s="13">
        <f t="shared" si="0"/>
        <v>0</v>
      </c>
    </row>
    <row r="15" spans="1:32">
      <c r="A15" s="28">
        <v>57040</v>
      </c>
      <c r="B15" s="29" t="s">
        <v>1421</v>
      </c>
      <c r="C15" s="29">
        <v>42103</v>
      </c>
      <c r="D15" s="29">
        <v>42103</v>
      </c>
      <c r="E15" s="28" t="s">
        <v>30</v>
      </c>
      <c r="F15" s="29">
        <v>42080</v>
      </c>
      <c r="G15" s="28" t="s">
        <v>176</v>
      </c>
      <c r="H15" s="28">
        <v>57040</v>
      </c>
      <c r="I15" s="28" t="s">
        <v>177</v>
      </c>
      <c r="J15" s="28" t="s">
        <v>178</v>
      </c>
      <c r="K15" s="28">
        <v>2015</v>
      </c>
      <c r="L15" s="30" t="s">
        <v>1422</v>
      </c>
      <c r="M15" s="28" t="s">
        <v>1423</v>
      </c>
      <c r="N15" s="28" t="s">
        <v>181</v>
      </c>
      <c r="O15" s="28" t="s">
        <v>1424</v>
      </c>
      <c r="P15" s="31" t="s">
        <v>1425</v>
      </c>
      <c r="Q15" s="28"/>
      <c r="R15" s="28"/>
      <c r="S15" s="28"/>
      <c r="T15" s="28"/>
      <c r="U15" s="31">
        <v>294534.01</v>
      </c>
      <c r="V15" s="31">
        <v>3668.52</v>
      </c>
      <c r="W15" s="31">
        <v>2900</v>
      </c>
      <c r="X15" s="31">
        <v>360</v>
      </c>
      <c r="Y15" s="31">
        <v>298202.53000000003</v>
      </c>
      <c r="Z15" s="31">
        <v>47712.4</v>
      </c>
      <c r="AA15" s="31">
        <v>349174.93000000005</v>
      </c>
      <c r="AB15" s="30" t="s">
        <v>184</v>
      </c>
      <c r="AC15" t="s">
        <v>1557</v>
      </c>
      <c r="AD15" s="13">
        <v>349174.93</v>
      </c>
      <c r="AE15" s="13">
        <f t="shared" si="0"/>
        <v>0</v>
      </c>
    </row>
    <row r="16" spans="1:32">
      <c r="A16" s="28">
        <v>57040</v>
      </c>
      <c r="B16" s="29" t="s">
        <v>1426</v>
      </c>
      <c r="C16" s="29">
        <v>42103</v>
      </c>
      <c r="D16" s="29">
        <v>42103</v>
      </c>
      <c r="E16" s="28" t="s">
        <v>30</v>
      </c>
      <c r="F16" s="29">
        <v>42081</v>
      </c>
      <c r="G16" s="28" t="s">
        <v>176</v>
      </c>
      <c r="H16" s="28">
        <v>57040</v>
      </c>
      <c r="I16" s="28" t="s">
        <v>177</v>
      </c>
      <c r="J16" s="28" t="s">
        <v>178</v>
      </c>
      <c r="K16" s="28">
        <v>2015</v>
      </c>
      <c r="L16" s="30" t="s">
        <v>1427</v>
      </c>
      <c r="M16" s="28" t="s">
        <v>1428</v>
      </c>
      <c r="N16" s="28" t="s">
        <v>563</v>
      </c>
      <c r="O16" s="28" t="s">
        <v>1429</v>
      </c>
      <c r="P16" s="31" t="s">
        <v>1430</v>
      </c>
      <c r="Q16" s="28"/>
      <c r="R16" s="28"/>
      <c r="S16" s="28"/>
      <c r="T16" s="28"/>
      <c r="U16" s="31">
        <v>294534.01</v>
      </c>
      <c r="V16" s="31">
        <v>3668.52</v>
      </c>
      <c r="W16" s="31">
        <v>2900</v>
      </c>
      <c r="X16" s="31">
        <v>360</v>
      </c>
      <c r="Y16" s="31">
        <v>298202.53000000003</v>
      </c>
      <c r="Z16" s="31">
        <v>47712.4</v>
      </c>
      <c r="AA16" s="31">
        <v>349174.93000000005</v>
      </c>
      <c r="AB16" s="30" t="s">
        <v>184</v>
      </c>
      <c r="AC16" s="25" t="s">
        <v>1558</v>
      </c>
      <c r="AD16" s="26">
        <v>349176.93</v>
      </c>
      <c r="AE16" s="13">
        <f t="shared" si="0"/>
        <v>-1.9999999999417923</v>
      </c>
    </row>
    <row r="17" spans="1:31">
      <c r="A17" s="28">
        <v>57040</v>
      </c>
      <c r="B17" s="29" t="s">
        <v>1431</v>
      </c>
      <c r="C17" s="29">
        <v>42104</v>
      </c>
      <c r="D17" s="29">
        <v>42104</v>
      </c>
      <c r="E17" s="28" t="s">
        <v>30</v>
      </c>
      <c r="F17" s="29">
        <v>42102</v>
      </c>
      <c r="G17" s="28" t="s">
        <v>31</v>
      </c>
      <c r="H17" s="28">
        <v>57040</v>
      </c>
      <c r="I17" s="28" t="s">
        <v>47</v>
      </c>
      <c r="J17" s="28" t="s">
        <v>48</v>
      </c>
      <c r="K17" s="28">
        <v>2015</v>
      </c>
      <c r="L17" s="30" t="s">
        <v>1432</v>
      </c>
      <c r="M17" s="28" t="s">
        <v>1433</v>
      </c>
      <c r="N17" s="28" t="s">
        <v>140</v>
      </c>
      <c r="O17" s="28" t="s">
        <v>1434</v>
      </c>
      <c r="P17" s="31" t="s">
        <v>1435</v>
      </c>
      <c r="Q17" s="28"/>
      <c r="R17" s="28"/>
      <c r="S17" s="28"/>
      <c r="T17" s="28"/>
      <c r="U17" s="31">
        <v>310783.71999999997</v>
      </c>
      <c r="V17" s="31">
        <v>4988.7299999999996</v>
      </c>
      <c r="W17" s="31">
        <v>2320</v>
      </c>
      <c r="X17" s="31">
        <v>360</v>
      </c>
      <c r="Y17" s="31">
        <v>315772.44999999995</v>
      </c>
      <c r="Z17" s="31">
        <v>50523.59</v>
      </c>
      <c r="AA17" s="31">
        <v>368976.03999999992</v>
      </c>
      <c r="AB17" s="30" t="s">
        <v>53</v>
      </c>
      <c r="AC17" t="s">
        <v>1559</v>
      </c>
      <c r="AD17" s="13">
        <v>368976.04</v>
      </c>
      <c r="AE17" s="13">
        <f t="shared" si="0"/>
        <v>0</v>
      </c>
    </row>
    <row r="18" spans="1:31">
      <c r="A18" s="28">
        <v>57040</v>
      </c>
      <c r="B18" s="29" t="s">
        <v>1436</v>
      </c>
      <c r="C18" s="29">
        <v>42104</v>
      </c>
      <c r="D18" s="29">
        <v>42104</v>
      </c>
      <c r="E18" s="28" t="s">
        <v>30</v>
      </c>
      <c r="F18" s="29">
        <v>42102</v>
      </c>
      <c r="G18" s="28" t="s">
        <v>31</v>
      </c>
      <c r="H18" s="28">
        <v>57040</v>
      </c>
      <c r="I18" s="28" t="s">
        <v>118</v>
      </c>
      <c r="J18" s="28" t="s">
        <v>110</v>
      </c>
      <c r="K18" s="28">
        <v>2015</v>
      </c>
      <c r="L18" s="30" t="s">
        <v>1432</v>
      </c>
      <c r="M18" s="28" t="s">
        <v>1437</v>
      </c>
      <c r="N18" s="28" t="s">
        <v>120</v>
      </c>
      <c r="O18" s="28" t="s">
        <v>1438</v>
      </c>
      <c r="P18" s="31" t="s">
        <v>1439</v>
      </c>
      <c r="Q18" s="28"/>
      <c r="R18" s="28"/>
      <c r="S18" s="28"/>
      <c r="T18" s="28"/>
      <c r="U18" s="31">
        <v>150109.97</v>
      </c>
      <c r="V18" s="31">
        <v>4988.7299999999996</v>
      </c>
      <c r="W18" s="31">
        <v>1160</v>
      </c>
      <c r="X18" s="31">
        <v>360</v>
      </c>
      <c r="Y18" s="31">
        <v>155098.70000000001</v>
      </c>
      <c r="Z18" s="31">
        <v>24815.79</v>
      </c>
      <c r="AA18" s="31">
        <v>181434.49000000002</v>
      </c>
      <c r="AB18" s="30" t="s">
        <v>123</v>
      </c>
      <c r="AC18" t="s">
        <v>1560</v>
      </c>
      <c r="AD18" s="13">
        <v>181434.49</v>
      </c>
      <c r="AE18" s="13">
        <f t="shared" si="0"/>
        <v>0</v>
      </c>
    </row>
    <row r="19" spans="1:31">
      <c r="A19" s="28">
        <v>57040</v>
      </c>
      <c r="B19" s="29" t="s">
        <v>1440</v>
      </c>
      <c r="C19" s="29">
        <v>42105</v>
      </c>
      <c r="D19" s="29">
        <v>42105</v>
      </c>
      <c r="E19" s="28" t="s">
        <v>30</v>
      </c>
      <c r="F19" s="29">
        <v>42102</v>
      </c>
      <c r="G19" s="28" t="s">
        <v>31</v>
      </c>
      <c r="H19" s="28">
        <v>57040</v>
      </c>
      <c r="I19" s="28" t="s">
        <v>47</v>
      </c>
      <c r="J19" s="28" t="s">
        <v>48</v>
      </c>
      <c r="K19" s="28">
        <v>2015</v>
      </c>
      <c r="L19" s="30" t="s">
        <v>1432</v>
      </c>
      <c r="M19" s="28" t="s">
        <v>1441</v>
      </c>
      <c r="N19" s="28" t="s">
        <v>140</v>
      </c>
      <c r="O19" s="28" t="s">
        <v>1442</v>
      </c>
      <c r="P19" s="31" t="s">
        <v>1443</v>
      </c>
      <c r="Q19" s="28"/>
      <c r="R19" s="28"/>
      <c r="S19" s="28"/>
      <c r="T19" s="28"/>
      <c r="U19" s="31">
        <v>310783.71999999997</v>
      </c>
      <c r="V19" s="31">
        <v>4988.7299999999996</v>
      </c>
      <c r="W19" s="31">
        <v>2320</v>
      </c>
      <c r="X19" s="31">
        <v>360</v>
      </c>
      <c r="Y19" s="31">
        <v>315772.44999999995</v>
      </c>
      <c r="Z19" s="31">
        <v>50523.59</v>
      </c>
      <c r="AA19" s="31">
        <v>368976.03999999992</v>
      </c>
      <c r="AB19" s="30" t="s">
        <v>53</v>
      </c>
      <c r="AC19" t="s">
        <v>1561</v>
      </c>
      <c r="AD19" s="13">
        <v>368976.04</v>
      </c>
      <c r="AE19" s="13">
        <f t="shared" si="0"/>
        <v>0</v>
      </c>
    </row>
    <row r="20" spans="1:31">
      <c r="A20" s="28">
        <v>57040</v>
      </c>
      <c r="B20" s="29" t="s">
        <v>1444</v>
      </c>
      <c r="C20" s="29">
        <v>42105</v>
      </c>
      <c r="D20" s="29">
        <v>42105</v>
      </c>
      <c r="E20" s="28" t="s">
        <v>30</v>
      </c>
      <c r="F20" s="29">
        <v>42102</v>
      </c>
      <c r="G20" s="28" t="s">
        <v>31</v>
      </c>
      <c r="H20" s="28">
        <v>57040</v>
      </c>
      <c r="I20" s="28" t="s">
        <v>47</v>
      </c>
      <c r="J20" s="28" t="s">
        <v>48</v>
      </c>
      <c r="K20" s="28">
        <v>2015</v>
      </c>
      <c r="L20" s="30" t="s">
        <v>1432</v>
      </c>
      <c r="M20" s="28" t="s">
        <v>1445</v>
      </c>
      <c r="N20" s="28" t="s">
        <v>140</v>
      </c>
      <c r="O20" s="28" t="s">
        <v>1446</v>
      </c>
      <c r="P20" s="31" t="s">
        <v>1447</v>
      </c>
      <c r="Q20" s="28"/>
      <c r="R20" s="28"/>
      <c r="S20" s="28"/>
      <c r="T20" s="28"/>
      <c r="U20" s="31">
        <v>310783.71999999997</v>
      </c>
      <c r="V20" s="31">
        <v>4988.7299999999996</v>
      </c>
      <c r="W20" s="31">
        <v>2320</v>
      </c>
      <c r="X20" s="31">
        <v>360</v>
      </c>
      <c r="Y20" s="31">
        <v>315772.44999999995</v>
      </c>
      <c r="Z20" s="31">
        <v>50523.59</v>
      </c>
      <c r="AA20" s="31">
        <v>368976.03999999992</v>
      </c>
      <c r="AB20" s="30" t="s">
        <v>53</v>
      </c>
      <c r="AC20" t="s">
        <v>1562</v>
      </c>
      <c r="AD20" s="13">
        <v>368976.04</v>
      </c>
      <c r="AE20" s="13">
        <f t="shared" si="0"/>
        <v>0</v>
      </c>
    </row>
    <row r="21" spans="1:31">
      <c r="A21" s="28">
        <v>57040</v>
      </c>
      <c r="B21" s="29" t="s">
        <v>1448</v>
      </c>
      <c r="C21" s="29">
        <v>42105</v>
      </c>
      <c r="D21" s="29">
        <v>42105</v>
      </c>
      <c r="E21" s="28" t="s">
        <v>30</v>
      </c>
      <c r="F21" s="29">
        <v>42102</v>
      </c>
      <c r="G21" s="28" t="s">
        <v>31</v>
      </c>
      <c r="H21" s="28">
        <v>57040</v>
      </c>
      <c r="I21" s="28" t="s">
        <v>47</v>
      </c>
      <c r="J21" s="28" t="s">
        <v>48</v>
      </c>
      <c r="K21" s="28">
        <v>2015</v>
      </c>
      <c r="L21" s="30" t="s">
        <v>1432</v>
      </c>
      <c r="M21" s="28" t="s">
        <v>1449</v>
      </c>
      <c r="N21" s="28" t="s">
        <v>50</v>
      </c>
      <c r="O21" s="28" t="s">
        <v>1450</v>
      </c>
      <c r="P21" s="31" t="s">
        <v>1451</v>
      </c>
      <c r="Q21" s="28"/>
      <c r="R21" s="28"/>
      <c r="S21" s="28"/>
      <c r="T21" s="28"/>
      <c r="U21" s="31">
        <v>310783.71999999997</v>
      </c>
      <c r="V21" s="31">
        <v>4988.7299999999996</v>
      </c>
      <c r="W21" s="31">
        <v>2320</v>
      </c>
      <c r="X21" s="31">
        <v>360</v>
      </c>
      <c r="Y21" s="31">
        <v>315772.44999999995</v>
      </c>
      <c r="Z21" s="31">
        <v>50523.59</v>
      </c>
      <c r="AA21" s="31">
        <v>368976.03999999992</v>
      </c>
      <c r="AB21" s="30" t="s">
        <v>53</v>
      </c>
      <c r="AC21" t="s">
        <v>1563</v>
      </c>
      <c r="AD21" s="13">
        <v>368976.04</v>
      </c>
      <c r="AE21" s="13">
        <f t="shared" si="0"/>
        <v>0</v>
      </c>
    </row>
    <row r="22" spans="1:31">
      <c r="A22" s="28">
        <v>57040</v>
      </c>
      <c r="B22" s="29" t="s">
        <v>1452</v>
      </c>
      <c r="C22" s="29">
        <v>42105</v>
      </c>
      <c r="D22" s="29">
        <v>42105</v>
      </c>
      <c r="E22" s="28" t="s">
        <v>30</v>
      </c>
      <c r="F22" s="29">
        <v>42102</v>
      </c>
      <c r="G22" s="28" t="s">
        <v>31</v>
      </c>
      <c r="H22" s="28">
        <v>57040</v>
      </c>
      <c r="I22" s="28" t="s">
        <v>47</v>
      </c>
      <c r="J22" s="28" t="s">
        <v>48</v>
      </c>
      <c r="K22" s="28">
        <v>2015</v>
      </c>
      <c r="L22" s="30" t="s">
        <v>1432</v>
      </c>
      <c r="M22" s="28" t="s">
        <v>1453</v>
      </c>
      <c r="N22" s="28" t="s">
        <v>50</v>
      </c>
      <c r="O22" s="28" t="s">
        <v>1454</v>
      </c>
      <c r="P22" s="31" t="s">
        <v>1455</v>
      </c>
      <c r="Q22" s="28"/>
      <c r="R22" s="28"/>
      <c r="S22" s="28"/>
      <c r="T22" s="28"/>
      <c r="U22" s="31">
        <v>310783.71999999997</v>
      </c>
      <c r="V22" s="31">
        <v>4988.7299999999996</v>
      </c>
      <c r="W22" s="31">
        <v>2320</v>
      </c>
      <c r="X22" s="31">
        <v>360</v>
      </c>
      <c r="Y22" s="31">
        <v>315772.44999999995</v>
      </c>
      <c r="Z22" s="31">
        <v>50523.59</v>
      </c>
      <c r="AA22" s="31">
        <v>368976.03999999992</v>
      </c>
      <c r="AB22" s="30" t="s">
        <v>53</v>
      </c>
      <c r="AC22" t="s">
        <v>1564</v>
      </c>
      <c r="AD22" s="13">
        <v>368976.04</v>
      </c>
      <c r="AE22" s="13">
        <f t="shared" si="0"/>
        <v>0</v>
      </c>
    </row>
    <row r="23" spans="1:31">
      <c r="A23" s="28">
        <v>57040</v>
      </c>
      <c r="B23" s="29" t="s">
        <v>1456</v>
      </c>
      <c r="C23" s="29">
        <v>42106</v>
      </c>
      <c r="D23" s="29">
        <v>42106</v>
      </c>
      <c r="E23" s="28" t="s">
        <v>30</v>
      </c>
      <c r="F23" s="29">
        <v>42089</v>
      </c>
      <c r="G23" s="28" t="s">
        <v>75</v>
      </c>
      <c r="H23" s="28">
        <v>57040</v>
      </c>
      <c r="I23" s="28" t="s">
        <v>218</v>
      </c>
      <c r="J23" s="28" t="s">
        <v>219</v>
      </c>
      <c r="K23" s="28">
        <v>2015</v>
      </c>
      <c r="L23" s="30" t="s">
        <v>1457</v>
      </c>
      <c r="M23" s="28" t="s">
        <v>1458</v>
      </c>
      <c r="N23" s="28" t="s">
        <v>222</v>
      </c>
      <c r="O23" s="28" t="s">
        <v>1459</v>
      </c>
      <c r="P23" s="31" t="s">
        <v>1460</v>
      </c>
      <c r="Q23" s="28"/>
      <c r="R23" s="28"/>
      <c r="S23" s="28"/>
      <c r="T23" s="28"/>
      <c r="U23" s="31">
        <v>202482.21</v>
      </c>
      <c r="V23" s="31">
        <v>3668.52</v>
      </c>
      <c r="W23" s="31">
        <v>1160</v>
      </c>
      <c r="X23" s="31">
        <v>360</v>
      </c>
      <c r="Y23" s="31">
        <v>206150.72999999998</v>
      </c>
      <c r="Z23" s="31">
        <v>32984.120000000003</v>
      </c>
      <c r="AA23" s="31">
        <v>240654.84999999998</v>
      </c>
      <c r="AB23" s="30" t="s">
        <v>224</v>
      </c>
      <c r="AC23" t="s">
        <v>1565</v>
      </c>
      <c r="AD23" s="13">
        <v>240654.85</v>
      </c>
      <c r="AE23" s="13">
        <f t="shared" si="0"/>
        <v>0</v>
      </c>
    </row>
    <row r="24" spans="1:31">
      <c r="A24" s="28">
        <v>57040</v>
      </c>
      <c r="B24" s="29" t="s">
        <v>1461</v>
      </c>
      <c r="C24" s="29">
        <v>42106</v>
      </c>
      <c r="D24" s="29">
        <v>42106</v>
      </c>
      <c r="E24" s="28" t="s">
        <v>30</v>
      </c>
      <c r="F24" s="29">
        <v>42082</v>
      </c>
      <c r="G24" s="28" t="s">
        <v>176</v>
      </c>
      <c r="H24" s="28">
        <v>57040</v>
      </c>
      <c r="I24" s="28" t="s">
        <v>177</v>
      </c>
      <c r="J24" s="28" t="s">
        <v>178</v>
      </c>
      <c r="K24" s="28">
        <v>2015</v>
      </c>
      <c r="L24" s="30" t="s">
        <v>1462</v>
      </c>
      <c r="M24" s="28" t="s">
        <v>1463</v>
      </c>
      <c r="N24" s="28" t="s">
        <v>181</v>
      </c>
      <c r="O24" s="28" t="s">
        <v>1464</v>
      </c>
      <c r="P24" s="31" t="s">
        <v>1465</v>
      </c>
      <c r="Q24" s="28"/>
      <c r="R24" s="28"/>
      <c r="S24" s="28"/>
      <c r="T24" s="28"/>
      <c r="U24" s="31">
        <v>294534.01</v>
      </c>
      <c r="V24" s="31">
        <v>3668.52</v>
      </c>
      <c r="W24" s="31">
        <v>2900</v>
      </c>
      <c r="X24" s="31">
        <v>360</v>
      </c>
      <c r="Y24" s="31">
        <v>298202.53000000003</v>
      </c>
      <c r="Z24" s="31">
        <v>47712.4</v>
      </c>
      <c r="AA24" s="31">
        <v>349174.93000000005</v>
      </c>
      <c r="AB24" s="30" t="s">
        <v>184</v>
      </c>
      <c r="AC24" t="s">
        <v>1566</v>
      </c>
      <c r="AD24" s="13">
        <v>349176.93</v>
      </c>
      <c r="AE24" s="13">
        <f t="shared" si="0"/>
        <v>-1.9999999999417923</v>
      </c>
    </row>
    <row r="25" spans="1:31">
      <c r="A25" s="28">
        <v>57040</v>
      </c>
      <c r="B25" s="29" t="s">
        <v>1466</v>
      </c>
      <c r="C25" s="29">
        <v>42111</v>
      </c>
      <c r="D25" s="29">
        <v>42111</v>
      </c>
      <c r="E25" s="28" t="s">
        <v>30</v>
      </c>
      <c r="F25" s="29">
        <v>42080</v>
      </c>
      <c r="G25" s="28" t="s">
        <v>75</v>
      </c>
      <c r="H25" s="28">
        <v>57040</v>
      </c>
      <c r="I25" s="28" t="s">
        <v>498</v>
      </c>
      <c r="J25" s="28" t="s">
        <v>232</v>
      </c>
      <c r="K25" s="28">
        <v>2015</v>
      </c>
      <c r="L25" s="30" t="s">
        <v>1467</v>
      </c>
      <c r="M25" s="28" t="s">
        <v>1468</v>
      </c>
      <c r="N25" s="28" t="s">
        <v>389</v>
      </c>
      <c r="O25" s="28" t="s">
        <v>1469</v>
      </c>
      <c r="P25" s="31" t="s">
        <v>1470</v>
      </c>
      <c r="Q25" s="28"/>
      <c r="R25" s="28"/>
      <c r="S25" s="28"/>
      <c r="T25" s="28"/>
      <c r="U25" s="31">
        <v>295813.71000000002</v>
      </c>
      <c r="V25" s="31">
        <v>3668.52</v>
      </c>
      <c r="W25" s="31">
        <v>2320</v>
      </c>
      <c r="X25" s="31">
        <v>360</v>
      </c>
      <c r="Y25" s="31">
        <v>299482.23000000004</v>
      </c>
      <c r="Z25" s="31">
        <v>47917.16</v>
      </c>
      <c r="AA25" s="31">
        <v>350079.39</v>
      </c>
      <c r="AB25" s="30" t="s">
        <v>237</v>
      </c>
      <c r="AC25" t="s">
        <v>1567</v>
      </c>
      <c r="AD25" s="13">
        <v>350081.4</v>
      </c>
      <c r="AE25" s="13">
        <f t="shared" si="0"/>
        <v>-2.0100000000093132</v>
      </c>
    </row>
    <row r="26" spans="1:31">
      <c r="A26" s="28">
        <v>57040</v>
      </c>
      <c r="B26" s="29" t="s">
        <v>1471</v>
      </c>
      <c r="C26" s="29">
        <v>42111</v>
      </c>
      <c r="D26" s="29">
        <v>42111</v>
      </c>
      <c r="E26" s="28" t="s">
        <v>30</v>
      </c>
      <c r="F26" s="29">
        <v>42095</v>
      </c>
      <c r="G26" s="28" t="s">
        <v>176</v>
      </c>
      <c r="H26" s="28">
        <v>57040</v>
      </c>
      <c r="I26" s="28" t="s">
        <v>212</v>
      </c>
      <c r="J26" s="28" t="s">
        <v>1472</v>
      </c>
      <c r="K26" s="28">
        <v>2015</v>
      </c>
      <c r="L26" s="30" t="s">
        <v>1473</v>
      </c>
      <c r="M26" s="28" t="s">
        <v>1474</v>
      </c>
      <c r="N26" s="28" t="s">
        <v>208</v>
      </c>
      <c r="O26" s="28" t="s">
        <v>1475</v>
      </c>
      <c r="P26" s="31" t="s">
        <v>1476</v>
      </c>
      <c r="Q26" s="28"/>
      <c r="R26" s="28"/>
      <c r="S26" s="28"/>
      <c r="T26" s="28"/>
      <c r="U26" s="31">
        <v>322639.09999999998</v>
      </c>
      <c r="V26" s="31">
        <v>3668.52</v>
      </c>
      <c r="W26" s="31">
        <v>2900</v>
      </c>
      <c r="X26" s="31">
        <v>360</v>
      </c>
      <c r="Y26" s="31">
        <v>326307.62</v>
      </c>
      <c r="Z26" s="31">
        <v>52209.22</v>
      </c>
      <c r="AA26" s="31">
        <v>381776.83999999997</v>
      </c>
      <c r="AB26" s="30" t="s">
        <v>184</v>
      </c>
      <c r="AC26" t="s">
        <v>1568</v>
      </c>
      <c r="AD26" s="13">
        <v>381776.84</v>
      </c>
      <c r="AE26" s="13">
        <f t="shared" si="0"/>
        <v>0</v>
      </c>
    </row>
    <row r="27" spans="1:31">
      <c r="A27" s="28">
        <v>57040</v>
      </c>
      <c r="B27" s="29" t="s">
        <v>1477</v>
      </c>
      <c r="C27" s="29">
        <v>42112</v>
      </c>
      <c r="D27" s="29">
        <v>42112</v>
      </c>
      <c r="E27" s="28" t="s">
        <v>30</v>
      </c>
      <c r="F27" s="29">
        <v>42108</v>
      </c>
      <c r="G27" s="28" t="s">
        <v>31</v>
      </c>
      <c r="H27" s="28">
        <v>57040</v>
      </c>
      <c r="I27" s="28" t="s">
        <v>148</v>
      </c>
      <c r="J27" s="28" t="s">
        <v>60</v>
      </c>
      <c r="K27" s="28">
        <v>2015</v>
      </c>
      <c r="L27" s="30" t="s">
        <v>1478</v>
      </c>
      <c r="M27" s="28" t="s">
        <v>1479</v>
      </c>
      <c r="N27" s="28" t="s">
        <v>151</v>
      </c>
      <c r="O27" s="28" t="s">
        <v>1480</v>
      </c>
      <c r="P27" s="31" t="s">
        <v>1481</v>
      </c>
      <c r="Q27" s="28"/>
      <c r="R27" s="28"/>
      <c r="S27" s="28"/>
      <c r="T27" s="28"/>
      <c r="U27" s="31">
        <v>178824.84</v>
      </c>
      <c r="V27" s="31">
        <v>4988.7299999999996</v>
      </c>
      <c r="W27" s="31">
        <v>2320</v>
      </c>
      <c r="X27" s="31">
        <v>360</v>
      </c>
      <c r="Y27" s="31">
        <v>183813.57</v>
      </c>
      <c r="Z27" s="31">
        <v>29410.17</v>
      </c>
      <c r="AA27" s="31">
        <v>215903.74</v>
      </c>
      <c r="AB27" s="30" t="s">
        <v>66</v>
      </c>
      <c r="AC27" t="s">
        <v>1569</v>
      </c>
      <c r="AD27" s="13">
        <v>215903.74</v>
      </c>
      <c r="AE27" s="13">
        <f t="shared" si="0"/>
        <v>0</v>
      </c>
    </row>
    <row r="28" spans="1:31">
      <c r="A28" s="28">
        <v>57040</v>
      </c>
      <c r="B28" s="29" t="s">
        <v>1482</v>
      </c>
      <c r="C28" s="29">
        <v>42112</v>
      </c>
      <c r="D28" s="29">
        <v>42112</v>
      </c>
      <c r="E28" s="28" t="s">
        <v>30</v>
      </c>
      <c r="F28" s="29">
        <v>42108</v>
      </c>
      <c r="G28" s="28" t="s">
        <v>31</v>
      </c>
      <c r="H28" s="28">
        <v>57040</v>
      </c>
      <c r="I28" s="28" t="s">
        <v>59</v>
      </c>
      <c r="J28" s="28" t="s">
        <v>60</v>
      </c>
      <c r="K28" s="28">
        <v>2015</v>
      </c>
      <c r="L28" s="30" t="s">
        <v>1478</v>
      </c>
      <c r="M28" s="28" t="s">
        <v>1483</v>
      </c>
      <c r="N28" s="28" t="s">
        <v>63</v>
      </c>
      <c r="O28" s="28" t="s">
        <v>1484</v>
      </c>
      <c r="P28" s="31" t="s">
        <v>1485</v>
      </c>
      <c r="Q28" s="28"/>
      <c r="R28" s="28"/>
      <c r="S28" s="28"/>
      <c r="T28" s="28"/>
      <c r="U28" s="31">
        <v>218641.48</v>
      </c>
      <c r="V28" s="31">
        <v>4988.7299999999996</v>
      </c>
      <c r="W28" s="31">
        <v>2320</v>
      </c>
      <c r="X28" s="31">
        <v>360</v>
      </c>
      <c r="Y28" s="31">
        <v>223630.21000000002</v>
      </c>
      <c r="Z28" s="31">
        <v>35780.83</v>
      </c>
      <c r="AA28" s="31">
        <v>262091.04000000004</v>
      </c>
      <c r="AB28" s="30" t="s">
        <v>66</v>
      </c>
      <c r="AC28" t="s">
        <v>1570</v>
      </c>
      <c r="AD28" s="13">
        <v>262093.04</v>
      </c>
      <c r="AE28" s="13">
        <f t="shared" si="0"/>
        <v>-1.9999999999708962</v>
      </c>
    </row>
    <row r="29" spans="1:31">
      <c r="A29" s="16">
        <v>57040</v>
      </c>
      <c r="B29" s="29" t="s">
        <v>1486</v>
      </c>
      <c r="C29" s="18">
        <v>42116</v>
      </c>
      <c r="D29" s="18">
        <v>42116</v>
      </c>
      <c r="E29" s="16" t="s">
        <v>30</v>
      </c>
      <c r="F29" s="18">
        <v>42088</v>
      </c>
      <c r="G29" s="16" t="s">
        <v>75</v>
      </c>
      <c r="H29" s="16">
        <v>57040</v>
      </c>
      <c r="I29" s="16" t="s">
        <v>218</v>
      </c>
      <c r="J29" s="16" t="s">
        <v>219</v>
      </c>
      <c r="K29" s="16">
        <v>2015</v>
      </c>
      <c r="L29" s="19" t="s">
        <v>1487</v>
      </c>
      <c r="M29" s="16" t="s">
        <v>1488</v>
      </c>
      <c r="N29" s="16" t="s">
        <v>1017</v>
      </c>
      <c r="O29" s="16" t="s">
        <v>1489</v>
      </c>
      <c r="P29" s="31" t="s">
        <v>1490</v>
      </c>
      <c r="Q29" s="16"/>
      <c r="R29" s="16"/>
      <c r="S29" s="16"/>
      <c r="T29" s="16"/>
      <c r="U29" s="20">
        <v>202482.21</v>
      </c>
      <c r="V29" s="20">
        <v>3668.52</v>
      </c>
      <c r="W29" s="20">
        <v>1160</v>
      </c>
      <c r="X29" s="20">
        <v>360</v>
      </c>
      <c r="Y29" s="20">
        <v>206150.72999999998</v>
      </c>
      <c r="Z29" s="20">
        <v>32984.120000000003</v>
      </c>
      <c r="AA29" s="20">
        <v>240654.84999999998</v>
      </c>
      <c r="AB29" s="19" t="s">
        <v>224</v>
      </c>
      <c r="AC29" t="s">
        <v>1571</v>
      </c>
      <c r="AD29" s="13">
        <v>240656.85</v>
      </c>
      <c r="AE29" s="13">
        <f t="shared" si="0"/>
        <v>-2.0000000000291038</v>
      </c>
    </row>
    <row r="30" spans="1:31">
      <c r="A30" s="16">
        <v>57040</v>
      </c>
      <c r="B30" s="29" t="s">
        <v>1491</v>
      </c>
      <c r="C30" s="18">
        <v>42116</v>
      </c>
      <c r="D30" s="18">
        <v>42116</v>
      </c>
      <c r="E30" s="16" t="s">
        <v>30</v>
      </c>
      <c r="F30" s="18">
        <v>42095</v>
      </c>
      <c r="G30" s="16" t="s">
        <v>75</v>
      </c>
      <c r="H30" s="16">
        <v>57040</v>
      </c>
      <c r="I30" s="16" t="s">
        <v>231</v>
      </c>
      <c r="J30" s="16" t="s">
        <v>232</v>
      </c>
      <c r="K30" s="16">
        <v>2015</v>
      </c>
      <c r="L30" s="19" t="s">
        <v>1492</v>
      </c>
      <c r="M30" s="16" t="s">
        <v>1493</v>
      </c>
      <c r="N30" s="16" t="s">
        <v>1494</v>
      </c>
      <c r="O30" s="16" t="s">
        <v>1495</v>
      </c>
      <c r="P30" s="31" t="s">
        <v>1496</v>
      </c>
      <c r="Q30" s="16"/>
      <c r="R30" s="16"/>
      <c r="S30" s="16"/>
      <c r="T30" s="16"/>
      <c r="U30" s="20">
        <v>268962.40000000002</v>
      </c>
      <c r="V30" s="20">
        <v>3668.52</v>
      </c>
      <c r="W30" s="20">
        <v>2320</v>
      </c>
      <c r="X30" s="20">
        <v>360</v>
      </c>
      <c r="Y30" s="20">
        <v>272630.92000000004</v>
      </c>
      <c r="Z30" s="20">
        <v>43620.95</v>
      </c>
      <c r="AA30" s="20">
        <v>318931.87000000005</v>
      </c>
      <c r="AB30" s="19" t="s">
        <v>237</v>
      </c>
      <c r="AC30" t="s">
        <v>1572</v>
      </c>
      <c r="AD30" s="13">
        <v>318931.87</v>
      </c>
      <c r="AE30" s="13">
        <f t="shared" si="0"/>
        <v>0</v>
      </c>
    </row>
    <row r="31" spans="1:31">
      <c r="A31" s="16">
        <v>57040</v>
      </c>
      <c r="B31" s="29" t="s">
        <v>1497</v>
      </c>
      <c r="C31" s="18">
        <v>42116</v>
      </c>
      <c r="D31" s="18">
        <v>42116</v>
      </c>
      <c r="E31" s="16" t="s">
        <v>30</v>
      </c>
      <c r="F31" s="18">
        <v>42095</v>
      </c>
      <c r="G31" s="16" t="s">
        <v>75</v>
      </c>
      <c r="H31" s="16">
        <v>57040</v>
      </c>
      <c r="I31" s="16" t="s">
        <v>231</v>
      </c>
      <c r="J31" s="16" t="s">
        <v>232</v>
      </c>
      <c r="K31" s="16">
        <v>2015</v>
      </c>
      <c r="L31" s="19" t="s">
        <v>1498</v>
      </c>
      <c r="M31" s="16" t="s">
        <v>1499</v>
      </c>
      <c r="N31" s="16" t="s">
        <v>333</v>
      </c>
      <c r="O31" s="16" t="s">
        <v>1500</v>
      </c>
      <c r="P31" s="31" t="s">
        <v>1501</v>
      </c>
      <c r="Q31" s="16"/>
      <c r="R31" s="16"/>
      <c r="S31" s="16"/>
      <c r="T31" s="16"/>
      <c r="U31" s="20">
        <v>268962.40000000002</v>
      </c>
      <c r="V31" s="20">
        <v>3668.52</v>
      </c>
      <c r="W31" s="20">
        <v>2320</v>
      </c>
      <c r="X31" s="20">
        <v>360</v>
      </c>
      <c r="Y31" s="20">
        <v>272630.92000000004</v>
      </c>
      <c r="Z31" s="20">
        <v>43620.95</v>
      </c>
      <c r="AA31" s="20">
        <v>318931.87000000005</v>
      </c>
      <c r="AB31" s="19" t="s">
        <v>237</v>
      </c>
      <c r="AC31" t="s">
        <v>1573</v>
      </c>
      <c r="AD31" s="13">
        <v>318933.88</v>
      </c>
      <c r="AE31" s="13">
        <f t="shared" si="0"/>
        <v>-2.0099999999511056</v>
      </c>
    </row>
    <row r="32" spans="1:31">
      <c r="A32" s="16">
        <v>57040</v>
      </c>
      <c r="B32" s="29" t="s">
        <v>1502</v>
      </c>
      <c r="C32" s="18">
        <v>42116</v>
      </c>
      <c r="D32" s="18">
        <v>42116</v>
      </c>
      <c r="E32" s="16" t="s">
        <v>30</v>
      </c>
      <c r="F32" s="18">
        <v>42086</v>
      </c>
      <c r="G32" s="16" t="s">
        <v>75</v>
      </c>
      <c r="H32" s="16">
        <v>57040</v>
      </c>
      <c r="I32" s="16" t="s">
        <v>386</v>
      </c>
      <c r="J32" s="16" t="s">
        <v>232</v>
      </c>
      <c r="K32" s="16">
        <v>2015</v>
      </c>
      <c r="L32" s="19" t="s">
        <v>1503</v>
      </c>
      <c r="M32" s="16" t="s">
        <v>1504</v>
      </c>
      <c r="N32" s="16" t="s">
        <v>389</v>
      </c>
      <c r="O32" s="16" t="s">
        <v>1505</v>
      </c>
      <c r="P32" s="31" t="s">
        <v>1506</v>
      </c>
      <c r="Q32" s="16"/>
      <c r="R32" s="16"/>
      <c r="S32" s="16"/>
      <c r="T32" s="16"/>
      <c r="U32" s="20">
        <v>316096.32</v>
      </c>
      <c r="V32" s="20">
        <v>3668.52</v>
      </c>
      <c r="W32" s="20">
        <v>2320</v>
      </c>
      <c r="X32" s="20">
        <v>360</v>
      </c>
      <c r="Y32" s="20">
        <v>319764.84000000003</v>
      </c>
      <c r="Z32" s="20">
        <v>51162.37</v>
      </c>
      <c r="AA32" s="20">
        <v>373607.21</v>
      </c>
      <c r="AB32" s="19" t="s">
        <v>237</v>
      </c>
      <c r="AC32" t="s">
        <v>1574</v>
      </c>
      <c r="AD32" s="13">
        <v>373607.21</v>
      </c>
      <c r="AE32" s="13">
        <f t="shared" si="0"/>
        <v>0</v>
      </c>
    </row>
    <row r="33" spans="1:32">
      <c r="A33" s="16">
        <v>57040</v>
      </c>
      <c r="B33" s="16" t="s">
        <v>1507</v>
      </c>
      <c r="C33" s="18">
        <v>42123</v>
      </c>
      <c r="D33" s="18">
        <v>42123</v>
      </c>
      <c r="E33" s="16" t="s">
        <v>30</v>
      </c>
      <c r="F33" s="18">
        <v>42117</v>
      </c>
      <c r="G33" s="16" t="s">
        <v>31</v>
      </c>
      <c r="H33" s="16">
        <v>57040</v>
      </c>
      <c r="I33" s="16" t="s">
        <v>1312</v>
      </c>
      <c r="J33" s="16" t="s">
        <v>110</v>
      </c>
      <c r="K33" s="16">
        <v>2015</v>
      </c>
      <c r="L33" s="19" t="s">
        <v>1508</v>
      </c>
      <c r="M33" s="16" t="s">
        <v>1509</v>
      </c>
      <c r="N33" s="16" t="s">
        <v>1510</v>
      </c>
      <c r="O33" s="16" t="s">
        <v>1511</v>
      </c>
      <c r="P33" s="15" t="s">
        <v>1512</v>
      </c>
      <c r="Q33" s="16"/>
      <c r="R33" s="16"/>
      <c r="S33" s="16"/>
      <c r="T33" s="16"/>
      <c r="U33" s="31">
        <v>133894.45000000001</v>
      </c>
      <c r="V33" s="31">
        <v>4988.7299999999996</v>
      </c>
      <c r="W33" s="31">
        <v>1160</v>
      </c>
      <c r="X33" s="31">
        <v>360</v>
      </c>
      <c r="Y33" s="31">
        <v>138883.18000000002</v>
      </c>
      <c r="Z33" s="31">
        <v>22221.31</v>
      </c>
      <c r="AA33" s="31">
        <v>162624.49000000002</v>
      </c>
      <c r="AB33" s="19" t="s">
        <v>116</v>
      </c>
      <c r="AC33" t="s">
        <v>1575</v>
      </c>
      <c r="AD33" s="13">
        <v>162624.49</v>
      </c>
      <c r="AE33" s="13">
        <f t="shared" si="0"/>
        <v>0</v>
      </c>
      <c r="AF33" t="s">
        <v>1365</v>
      </c>
    </row>
    <row r="34" spans="1:32">
      <c r="A34" s="16">
        <v>57040</v>
      </c>
      <c r="B34" s="16" t="s">
        <v>1513</v>
      </c>
      <c r="C34" s="18">
        <v>42123</v>
      </c>
      <c r="D34" s="18">
        <v>42123</v>
      </c>
      <c r="E34" s="16" t="s">
        <v>30</v>
      </c>
      <c r="F34" s="18">
        <v>42117</v>
      </c>
      <c r="G34" s="16" t="s">
        <v>31</v>
      </c>
      <c r="H34" s="16">
        <v>57040</v>
      </c>
      <c r="I34" s="16" t="s">
        <v>118</v>
      </c>
      <c r="J34" s="16" t="s">
        <v>110</v>
      </c>
      <c r="K34" s="16">
        <v>2015</v>
      </c>
      <c r="L34" s="19" t="s">
        <v>1508</v>
      </c>
      <c r="M34" s="16" t="s">
        <v>1514</v>
      </c>
      <c r="N34" s="16" t="s">
        <v>1515</v>
      </c>
      <c r="O34" s="16" t="s">
        <v>1516</v>
      </c>
      <c r="P34" s="15" t="s">
        <v>1517</v>
      </c>
      <c r="Q34" s="16"/>
      <c r="R34" s="16"/>
      <c r="S34" s="16"/>
      <c r="T34" s="16"/>
      <c r="U34" s="31">
        <v>150109.97</v>
      </c>
      <c r="V34" s="31">
        <v>4988.7299999999996</v>
      </c>
      <c r="W34" s="31">
        <v>1160</v>
      </c>
      <c r="X34" s="31">
        <v>360</v>
      </c>
      <c r="Y34" s="31">
        <v>155098.70000000001</v>
      </c>
      <c r="Z34" s="31">
        <v>24815.79</v>
      </c>
      <c r="AA34" s="31">
        <v>181434.49000000002</v>
      </c>
      <c r="AB34" s="19" t="s">
        <v>123</v>
      </c>
      <c r="AC34" t="s">
        <v>1576</v>
      </c>
      <c r="AD34" s="13">
        <v>181434.49</v>
      </c>
      <c r="AE34" s="13">
        <f t="shared" si="0"/>
        <v>0</v>
      </c>
      <c r="AF34" t="s">
        <v>1365</v>
      </c>
    </row>
    <row r="35" spans="1:32">
      <c r="A35" s="16">
        <v>57040</v>
      </c>
      <c r="B35" s="16" t="s">
        <v>1518</v>
      </c>
      <c r="C35" s="18">
        <v>42123</v>
      </c>
      <c r="D35" s="18">
        <v>42123</v>
      </c>
      <c r="E35" s="16" t="s">
        <v>30</v>
      </c>
      <c r="F35" s="18">
        <v>42117</v>
      </c>
      <c r="G35" s="16" t="s">
        <v>31</v>
      </c>
      <c r="H35" s="16">
        <v>57040</v>
      </c>
      <c r="I35" s="16" t="s">
        <v>118</v>
      </c>
      <c r="J35" s="16" t="s">
        <v>110</v>
      </c>
      <c r="K35" s="16">
        <v>2015</v>
      </c>
      <c r="L35" s="19" t="s">
        <v>1508</v>
      </c>
      <c r="M35" s="16" t="s">
        <v>1519</v>
      </c>
      <c r="N35" s="16" t="s">
        <v>120</v>
      </c>
      <c r="O35" s="16" t="s">
        <v>1520</v>
      </c>
      <c r="P35" s="15" t="s">
        <v>1521</v>
      </c>
      <c r="Q35" s="16"/>
      <c r="R35" s="16"/>
      <c r="S35" s="16"/>
      <c r="T35" s="16"/>
      <c r="U35" s="31">
        <v>150109.97</v>
      </c>
      <c r="V35" s="31">
        <v>4988.7299999999996</v>
      </c>
      <c r="W35" s="31">
        <v>1160</v>
      </c>
      <c r="X35" s="31">
        <v>360</v>
      </c>
      <c r="Y35" s="31">
        <v>155098.70000000001</v>
      </c>
      <c r="Z35" s="31">
        <v>24815.79</v>
      </c>
      <c r="AA35" s="31">
        <v>181434.49000000002</v>
      </c>
      <c r="AB35" s="19" t="s">
        <v>123</v>
      </c>
      <c r="AC35" t="s">
        <v>1577</v>
      </c>
      <c r="AD35" s="13">
        <v>181434.49</v>
      </c>
      <c r="AE35" s="13">
        <f t="shared" si="0"/>
        <v>0</v>
      </c>
      <c r="AF35" t="s">
        <v>1365</v>
      </c>
    </row>
    <row r="36" spans="1:32">
      <c r="A36" s="16">
        <v>57040</v>
      </c>
      <c r="B36" s="16" t="s">
        <v>1522</v>
      </c>
      <c r="C36" s="18">
        <v>42123</v>
      </c>
      <c r="D36" s="18">
        <v>42123</v>
      </c>
      <c r="E36" s="16" t="s">
        <v>30</v>
      </c>
      <c r="F36" s="18">
        <v>42117</v>
      </c>
      <c r="G36" s="16" t="s">
        <v>31</v>
      </c>
      <c r="H36" s="16">
        <v>57040</v>
      </c>
      <c r="I36" s="16" t="s">
        <v>118</v>
      </c>
      <c r="J36" s="16" t="s">
        <v>110</v>
      </c>
      <c r="K36" s="16">
        <v>2015</v>
      </c>
      <c r="L36" s="19" t="s">
        <v>1508</v>
      </c>
      <c r="M36" s="16" t="s">
        <v>1523</v>
      </c>
      <c r="N36" s="16" t="s">
        <v>1515</v>
      </c>
      <c r="O36" s="16" t="s">
        <v>1524</v>
      </c>
      <c r="P36" s="15" t="s">
        <v>1525</v>
      </c>
      <c r="Q36" s="16"/>
      <c r="R36" s="16"/>
      <c r="S36" s="16"/>
      <c r="T36" s="16"/>
      <c r="U36" s="31">
        <v>150109.97</v>
      </c>
      <c r="V36" s="31">
        <v>4988.7299999999996</v>
      </c>
      <c r="W36" s="31">
        <v>1160</v>
      </c>
      <c r="X36" s="31">
        <v>360</v>
      </c>
      <c r="Y36" s="31">
        <v>155098.70000000001</v>
      </c>
      <c r="Z36" s="31">
        <v>24815.79</v>
      </c>
      <c r="AA36" s="31">
        <v>181434.49000000002</v>
      </c>
      <c r="AB36" s="19" t="s">
        <v>123</v>
      </c>
      <c r="AC36" t="s">
        <v>1578</v>
      </c>
      <c r="AD36" s="13">
        <v>181434.49</v>
      </c>
      <c r="AE36" s="13">
        <f t="shared" si="0"/>
        <v>0</v>
      </c>
      <c r="AF36" t="s">
        <v>1365</v>
      </c>
    </row>
    <row r="37" spans="1:32">
      <c r="A37" s="16">
        <v>57040</v>
      </c>
      <c r="B37" s="16" t="s">
        <v>1526</v>
      </c>
      <c r="C37" s="18">
        <v>42123</v>
      </c>
      <c r="D37" s="18">
        <v>42123</v>
      </c>
      <c r="E37" s="16" t="s">
        <v>30</v>
      </c>
      <c r="F37" s="18">
        <v>42117</v>
      </c>
      <c r="G37" s="16" t="s">
        <v>31</v>
      </c>
      <c r="H37" s="16">
        <v>57040</v>
      </c>
      <c r="I37" s="16" t="s">
        <v>47</v>
      </c>
      <c r="J37" s="16" t="s">
        <v>48</v>
      </c>
      <c r="K37" s="16">
        <v>2015</v>
      </c>
      <c r="L37" s="19" t="s">
        <v>1508</v>
      </c>
      <c r="M37" s="16" t="s">
        <v>1527</v>
      </c>
      <c r="N37" s="16" t="s">
        <v>50</v>
      </c>
      <c r="O37" s="16" t="s">
        <v>1528</v>
      </c>
      <c r="P37" s="15" t="s">
        <v>1529</v>
      </c>
      <c r="Q37" s="16"/>
      <c r="R37" s="16"/>
      <c r="S37" s="16"/>
      <c r="T37" s="16"/>
      <c r="U37" s="31">
        <v>310783.71999999997</v>
      </c>
      <c r="V37" s="31">
        <v>4988.7299999999996</v>
      </c>
      <c r="W37" s="31">
        <v>2320</v>
      </c>
      <c r="X37" s="31">
        <v>360</v>
      </c>
      <c r="Y37" s="31">
        <v>315772.44999999995</v>
      </c>
      <c r="Z37" s="31">
        <v>50523.59</v>
      </c>
      <c r="AA37" s="31">
        <v>368976.03999999992</v>
      </c>
      <c r="AB37" s="19" t="s">
        <v>53</v>
      </c>
      <c r="AC37" t="s">
        <v>1579</v>
      </c>
      <c r="AD37" s="13">
        <v>368976.04</v>
      </c>
      <c r="AE37" s="13">
        <f t="shared" si="0"/>
        <v>0</v>
      </c>
      <c r="AF37" t="s">
        <v>1365</v>
      </c>
    </row>
    <row r="38" spans="1:32">
      <c r="A38" s="16">
        <v>57040</v>
      </c>
      <c r="B38" s="16" t="s">
        <v>1530</v>
      </c>
      <c r="C38" s="18">
        <v>42123</v>
      </c>
      <c r="D38" s="18">
        <v>42123</v>
      </c>
      <c r="E38" s="16" t="s">
        <v>30</v>
      </c>
      <c r="F38" s="18">
        <v>42117</v>
      </c>
      <c r="G38" s="16" t="s">
        <v>31</v>
      </c>
      <c r="H38" s="16">
        <v>57040</v>
      </c>
      <c r="I38" s="16" t="s">
        <v>47</v>
      </c>
      <c r="J38" s="16" t="s">
        <v>48</v>
      </c>
      <c r="K38" s="16">
        <v>2015</v>
      </c>
      <c r="L38" s="19" t="s">
        <v>1508</v>
      </c>
      <c r="M38" s="16" t="s">
        <v>1531</v>
      </c>
      <c r="N38" s="16" t="s">
        <v>50</v>
      </c>
      <c r="O38" s="16" t="s">
        <v>1532</v>
      </c>
      <c r="P38" s="15" t="s">
        <v>1533</v>
      </c>
      <c r="Q38" s="16"/>
      <c r="R38" s="16"/>
      <c r="S38" s="16"/>
      <c r="T38" s="16"/>
      <c r="U38" s="31">
        <v>310783.71999999997</v>
      </c>
      <c r="V38" s="31">
        <v>4988.7299999999996</v>
      </c>
      <c r="W38" s="31">
        <v>2320</v>
      </c>
      <c r="X38" s="31">
        <v>360</v>
      </c>
      <c r="Y38" s="31">
        <v>315772.44999999995</v>
      </c>
      <c r="Z38" s="31">
        <v>50523.59</v>
      </c>
      <c r="AA38" s="31">
        <v>368976.03999999992</v>
      </c>
      <c r="AB38" s="19" t="s">
        <v>53</v>
      </c>
      <c r="AC38" t="s">
        <v>1580</v>
      </c>
      <c r="AD38" s="13">
        <v>368976.04</v>
      </c>
      <c r="AE38" s="13">
        <f t="shared" si="0"/>
        <v>0</v>
      </c>
      <c r="AF38" t="s">
        <v>1365</v>
      </c>
    </row>
    <row r="39" spans="1:32">
      <c r="A39" s="16">
        <v>57040</v>
      </c>
      <c r="B39" s="16" t="s">
        <v>1534</v>
      </c>
      <c r="C39" s="18">
        <v>42123</v>
      </c>
      <c r="D39" s="18">
        <v>42123</v>
      </c>
      <c r="E39" s="16" t="s">
        <v>30</v>
      </c>
      <c r="F39" s="18">
        <v>42117</v>
      </c>
      <c r="G39" s="16" t="s">
        <v>31</v>
      </c>
      <c r="H39" s="16">
        <v>57040</v>
      </c>
      <c r="I39" s="16" t="s">
        <v>148</v>
      </c>
      <c r="J39" s="16" t="s">
        <v>60</v>
      </c>
      <c r="K39" s="16">
        <v>2015</v>
      </c>
      <c r="L39" s="19" t="s">
        <v>1535</v>
      </c>
      <c r="M39" s="16" t="s">
        <v>1536</v>
      </c>
      <c r="N39" s="16" t="s">
        <v>151</v>
      </c>
      <c r="O39" s="16" t="s">
        <v>1537</v>
      </c>
      <c r="P39" s="15" t="s">
        <v>1538</v>
      </c>
      <c r="Q39" s="16"/>
      <c r="R39" s="16"/>
      <c r="S39" s="16"/>
      <c r="T39" s="16"/>
      <c r="U39" s="31">
        <v>178824.84</v>
      </c>
      <c r="V39" s="31">
        <v>4988.7299999999996</v>
      </c>
      <c r="W39" s="31">
        <v>2320</v>
      </c>
      <c r="X39" s="31">
        <v>360</v>
      </c>
      <c r="Y39" s="31">
        <v>183813.57</v>
      </c>
      <c r="Z39" s="31">
        <v>29410.17</v>
      </c>
      <c r="AA39" s="31">
        <v>215903.74</v>
      </c>
      <c r="AB39" s="19" t="s">
        <v>66</v>
      </c>
      <c r="AC39" t="s">
        <v>1581</v>
      </c>
      <c r="AD39" s="13">
        <v>215903.74</v>
      </c>
      <c r="AE39" s="13">
        <f t="shared" si="0"/>
        <v>0</v>
      </c>
      <c r="AF39" t="s">
        <v>1365</v>
      </c>
    </row>
    <row r="40" spans="1:32">
      <c r="A40" s="16">
        <v>57040</v>
      </c>
      <c r="B40" s="16" t="s">
        <v>1539</v>
      </c>
      <c r="C40" s="18">
        <v>42123</v>
      </c>
      <c r="D40" s="18">
        <v>42123</v>
      </c>
      <c r="E40" s="16" t="s">
        <v>30</v>
      </c>
      <c r="F40" s="18">
        <v>42117</v>
      </c>
      <c r="G40" s="16" t="s">
        <v>31</v>
      </c>
      <c r="H40" s="16">
        <v>57040</v>
      </c>
      <c r="I40" s="16" t="s">
        <v>59</v>
      </c>
      <c r="J40" s="16" t="s">
        <v>60</v>
      </c>
      <c r="K40" s="16">
        <v>2015</v>
      </c>
      <c r="L40" s="19" t="s">
        <v>1535</v>
      </c>
      <c r="M40" s="16" t="s">
        <v>1540</v>
      </c>
      <c r="N40" s="16" t="s">
        <v>70</v>
      </c>
      <c r="O40" s="16" t="s">
        <v>1541</v>
      </c>
      <c r="P40" s="15" t="s">
        <v>1542</v>
      </c>
      <c r="Q40" s="16"/>
      <c r="R40" s="16"/>
      <c r="S40" s="16"/>
      <c r="T40" s="16"/>
      <c r="U40" s="31">
        <v>218641.48</v>
      </c>
      <c r="V40" s="31">
        <v>4988.7299999999996</v>
      </c>
      <c r="W40" s="31">
        <v>2320</v>
      </c>
      <c r="X40" s="31">
        <v>360</v>
      </c>
      <c r="Y40" s="31">
        <v>223630.21000000002</v>
      </c>
      <c r="Z40" s="31">
        <v>35780.83</v>
      </c>
      <c r="AA40" s="31">
        <v>262091.04000000004</v>
      </c>
      <c r="AB40" s="19" t="s">
        <v>66</v>
      </c>
      <c r="AC40" t="s">
        <v>1582</v>
      </c>
      <c r="AD40" s="13">
        <v>262093.04</v>
      </c>
      <c r="AE40" s="13">
        <f t="shared" si="0"/>
        <v>-1.9999999999708962</v>
      </c>
    </row>
    <row r="41" spans="1:32">
      <c r="A41" s="16">
        <v>57040</v>
      </c>
      <c r="B41" s="16" t="s">
        <v>1543</v>
      </c>
      <c r="C41" s="18">
        <v>42123</v>
      </c>
      <c r="D41" s="18">
        <v>42123</v>
      </c>
      <c r="E41" s="16" t="s">
        <v>30</v>
      </c>
      <c r="F41" s="18">
        <v>42117</v>
      </c>
      <c r="G41" s="16" t="s">
        <v>31</v>
      </c>
      <c r="H41" s="16">
        <v>57040</v>
      </c>
      <c r="I41" s="16" t="s">
        <v>59</v>
      </c>
      <c r="J41" s="16" t="s">
        <v>60</v>
      </c>
      <c r="K41" s="16">
        <v>2015</v>
      </c>
      <c r="L41" s="19" t="s">
        <v>1535</v>
      </c>
      <c r="M41" s="16" t="s">
        <v>1544</v>
      </c>
      <c r="N41" s="16" t="s">
        <v>719</v>
      </c>
      <c r="O41" s="16" t="s">
        <v>1545</v>
      </c>
      <c r="P41" s="15" t="s">
        <v>1546</v>
      </c>
      <c r="Q41" s="16"/>
      <c r="R41" s="16"/>
      <c r="S41" s="16"/>
      <c r="T41" s="16"/>
      <c r="U41" s="31">
        <v>218641.48</v>
      </c>
      <c r="V41" s="31">
        <v>4988.7299999999996</v>
      </c>
      <c r="W41" s="31">
        <v>2320</v>
      </c>
      <c r="X41" s="31">
        <v>360</v>
      </c>
      <c r="Y41" s="31">
        <v>223630.21000000002</v>
      </c>
      <c r="Z41" s="31">
        <v>35780.83</v>
      </c>
      <c r="AA41" s="31">
        <v>262091.04000000004</v>
      </c>
      <c r="AB41" s="19" t="s">
        <v>66</v>
      </c>
      <c r="AC41" t="s">
        <v>1583</v>
      </c>
      <c r="AD41" s="13">
        <v>262093.04</v>
      </c>
      <c r="AE41" s="13">
        <f t="shared" si="0"/>
        <v>-1.9999999999708962</v>
      </c>
    </row>
    <row r="42" spans="1:32">
      <c r="A42" s="16">
        <v>57040</v>
      </c>
      <c r="B42" s="16" t="s">
        <v>1547</v>
      </c>
      <c r="C42" s="18">
        <v>42123</v>
      </c>
      <c r="D42" s="18">
        <v>42123</v>
      </c>
      <c r="E42" s="16" t="s">
        <v>30</v>
      </c>
      <c r="F42" s="18">
        <v>42117</v>
      </c>
      <c r="G42" s="16" t="s">
        <v>31</v>
      </c>
      <c r="H42" s="16">
        <v>57040</v>
      </c>
      <c r="I42" s="16" t="s">
        <v>59</v>
      </c>
      <c r="J42" s="16" t="s">
        <v>60</v>
      </c>
      <c r="K42" s="16">
        <v>2015</v>
      </c>
      <c r="L42" s="19" t="s">
        <v>1535</v>
      </c>
      <c r="M42" s="16" t="s">
        <v>1548</v>
      </c>
      <c r="N42" s="16" t="s">
        <v>70</v>
      </c>
      <c r="O42" s="16" t="s">
        <v>1549</v>
      </c>
      <c r="P42" s="15" t="s">
        <v>1550</v>
      </c>
      <c r="Q42" s="16"/>
      <c r="R42" s="16"/>
      <c r="S42" s="16"/>
      <c r="T42" s="16"/>
      <c r="U42" s="31">
        <v>218641.48</v>
      </c>
      <c r="V42" s="31">
        <v>4988.7299999999996</v>
      </c>
      <c r="W42" s="31">
        <v>2320</v>
      </c>
      <c r="X42" s="31">
        <v>360</v>
      </c>
      <c r="Y42" s="31">
        <v>223630.21000000002</v>
      </c>
      <c r="Z42" s="31">
        <v>35780.83</v>
      </c>
      <c r="AA42" s="31">
        <v>262091.04000000004</v>
      </c>
      <c r="AB42" s="19" t="s">
        <v>66</v>
      </c>
      <c r="AC42" t="s">
        <v>1584</v>
      </c>
      <c r="AD42" s="13">
        <v>262091.04</v>
      </c>
      <c r="AE42" s="13">
        <f t="shared" si="0"/>
        <v>0</v>
      </c>
    </row>
    <row r="43" spans="1:32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</row>
    <row r="44" spans="1:32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</row>
    <row r="45" spans="1:32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</row>
    <row r="46" spans="1:3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3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3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ignoredErrors>
    <ignoredError sqref="AB10:AB4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G523"/>
  <sheetViews>
    <sheetView zoomScale="80" zoomScaleNormal="80" workbookViewId="0">
      <selection activeCell="AD10" sqref="AD10"/>
    </sheetView>
  </sheetViews>
  <sheetFormatPr baseColWidth="10" defaultColWidth="11.42578125" defaultRowHeight="15"/>
  <cols>
    <col min="1" max="1" width="10.28515625" bestFit="1" customWidth="1"/>
    <col min="2" max="2" width="12" bestFit="1" customWidth="1"/>
    <col min="3" max="3" width="11.5703125" hidden="1" customWidth="1"/>
    <col min="4" max="4" width="13.5703125" hidden="1" customWidth="1"/>
    <col min="5" max="5" width="10.28515625" hidden="1" customWidth="1"/>
    <col min="6" max="6" width="9.5703125" hidden="1" customWidth="1"/>
    <col min="7" max="7" width="16.42578125" hidden="1" customWidth="1"/>
    <col min="8" max="8" width="10.28515625" hidden="1" customWidth="1"/>
    <col min="9" max="9" width="6.85546875" hidden="1" customWidth="1"/>
    <col min="10" max="10" width="13.7109375" bestFit="1" customWidth="1"/>
    <col min="11" max="11" width="4.42578125" hidden="1" customWidth="1"/>
    <col min="12" max="12" width="9.5703125" hidden="1" customWidth="1"/>
    <col min="13" max="13" width="10.5703125" hidden="1" customWidth="1"/>
    <col min="14" max="14" width="45.7109375" hidden="1" customWidth="1"/>
    <col min="15" max="15" width="20.5703125" bestFit="1" customWidth="1"/>
    <col min="16" max="16" width="8.7109375" hidden="1" customWidth="1"/>
    <col min="17" max="20" width="13.85546875" hidden="1" customWidth="1"/>
    <col min="21" max="21" width="16.85546875" hidden="1" customWidth="1"/>
    <col min="22" max="22" width="8.7109375" bestFit="1" customWidth="1"/>
    <col min="23" max="23" width="11" bestFit="1" customWidth="1"/>
    <col min="24" max="24" width="12" bestFit="1" customWidth="1"/>
    <col min="25" max="25" width="10.85546875" bestFit="1" customWidth="1"/>
    <col min="26" max="26" width="9.85546875" bestFit="1" customWidth="1"/>
    <col min="27" max="27" width="10.85546875" bestFit="1" customWidth="1"/>
    <col min="28" max="28" width="8.7109375" bestFit="1" customWidth="1"/>
    <col min="257" max="257" width="10.28515625" bestFit="1" customWidth="1"/>
    <col min="258" max="258" width="9.140625" customWidth="1"/>
    <col min="259" max="265" width="0" hidden="1" customWidth="1"/>
    <col min="266" max="266" width="13.7109375" bestFit="1" customWidth="1"/>
    <col min="267" max="270" width="0" hidden="1" customWidth="1"/>
    <col min="271" max="271" width="16.5703125" bestFit="1" customWidth="1"/>
    <col min="272" max="277" width="0" hidden="1" customWidth="1"/>
    <col min="278" max="278" width="7" bestFit="1" customWidth="1"/>
    <col min="279" max="279" width="9" bestFit="1" customWidth="1"/>
    <col min="280" max="280" width="9.5703125" bestFit="1" customWidth="1"/>
    <col min="281" max="281" width="8.7109375" bestFit="1" customWidth="1"/>
    <col min="282" max="282" width="7.85546875" bestFit="1" customWidth="1"/>
    <col min="283" max="283" width="8.7109375" bestFit="1" customWidth="1"/>
    <col min="284" max="284" width="7" bestFit="1" customWidth="1"/>
    <col min="513" max="513" width="10.28515625" bestFit="1" customWidth="1"/>
    <col min="514" max="514" width="9.140625" customWidth="1"/>
    <col min="515" max="521" width="0" hidden="1" customWidth="1"/>
    <col min="522" max="522" width="13.7109375" bestFit="1" customWidth="1"/>
    <col min="523" max="526" width="0" hidden="1" customWidth="1"/>
    <col min="527" max="527" width="16.5703125" bestFit="1" customWidth="1"/>
    <col min="528" max="533" width="0" hidden="1" customWidth="1"/>
    <col min="534" max="534" width="7" bestFit="1" customWidth="1"/>
    <col min="535" max="535" width="9" bestFit="1" customWidth="1"/>
    <col min="536" max="536" width="9.5703125" bestFit="1" customWidth="1"/>
    <col min="537" max="537" width="8.7109375" bestFit="1" customWidth="1"/>
    <col min="538" max="538" width="7.85546875" bestFit="1" customWidth="1"/>
    <col min="539" max="539" width="8.7109375" bestFit="1" customWidth="1"/>
    <col min="540" max="540" width="7" bestFit="1" customWidth="1"/>
    <col min="769" max="769" width="10.28515625" bestFit="1" customWidth="1"/>
    <col min="770" max="770" width="9.140625" customWidth="1"/>
    <col min="771" max="777" width="0" hidden="1" customWidth="1"/>
    <col min="778" max="778" width="13.7109375" bestFit="1" customWidth="1"/>
    <col min="779" max="782" width="0" hidden="1" customWidth="1"/>
    <col min="783" max="783" width="16.5703125" bestFit="1" customWidth="1"/>
    <col min="784" max="789" width="0" hidden="1" customWidth="1"/>
    <col min="790" max="790" width="7" bestFit="1" customWidth="1"/>
    <col min="791" max="791" width="9" bestFit="1" customWidth="1"/>
    <col min="792" max="792" width="9.5703125" bestFit="1" customWidth="1"/>
    <col min="793" max="793" width="8.7109375" bestFit="1" customWidth="1"/>
    <col min="794" max="794" width="7.85546875" bestFit="1" customWidth="1"/>
    <col min="795" max="795" width="8.7109375" bestFit="1" customWidth="1"/>
    <col min="796" max="796" width="7" bestFit="1" customWidth="1"/>
    <col min="1025" max="1025" width="10.28515625" bestFit="1" customWidth="1"/>
    <col min="1026" max="1026" width="9.140625" customWidth="1"/>
    <col min="1027" max="1033" width="0" hidden="1" customWidth="1"/>
    <col min="1034" max="1034" width="13.7109375" bestFit="1" customWidth="1"/>
    <col min="1035" max="1038" width="0" hidden="1" customWidth="1"/>
    <col min="1039" max="1039" width="16.5703125" bestFit="1" customWidth="1"/>
    <col min="1040" max="1045" width="0" hidden="1" customWidth="1"/>
    <col min="1046" max="1046" width="7" bestFit="1" customWidth="1"/>
    <col min="1047" max="1047" width="9" bestFit="1" customWidth="1"/>
    <col min="1048" max="1048" width="9.5703125" bestFit="1" customWidth="1"/>
    <col min="1049" max="1049" width="8.7109375" bestFit="1" customWidth="1"/>
    <col min="1050" max="1050" width="7.85546875" bestFit="1" customWidth="1"/>
    <col min="1051" max="1051" width="8.7109375" bestFit="1" customWidth="1"/>
    <col min="1052" max="1052" width="7" bestFit="1" customWidth="1"/>
    <col min="1281" max="1281" width="10.28515625" bestFit="1" customWidth="1"/>
    <col min="1282" max="1282" width="9.140625" customWidth="1"/>
    <col min="1283" max="1289" width="0" hidden="1" customWidth="1"/>
    <col min="1290" max="1290" width="13.7109375" bestFit="1" customWidth="1"/>
    <col min="1291" max="1294" width="0" hidden="1" customWidth="1"/>
    <col min="1295" max="1295" width="16.5703125" bestFit="1" customWidth="1"/>
    <col min="1296" max="1301" width="0" hidden="1" customWidth="1"/>
    <col min="1302" max="1302" width="7" bestFit="1" customWidth="1"/>
    <col min="1303" max="1303" width="9" bestFit="1" customWidth="1"/>
    <col min="1304" max="1304" width="9.5703125" bestFit="1" customWidth="1"/>
    <col min="1305" max="1305" width="8.7109375" bestFit="1" customWidth="1"/>
    <col min="1306" max="1306" width="7.85546875" bestFit="1" customWidth="1"/>
    <col min="1307" max="1307" width="8.7109375" bestFit="1" customWidth="1"/>
    <col min="1308" max="1308" width="7" bestFit="1" customWidth="1"/>
    <col min="1537" max="1537" width="10.28515625" bestFit="1" customWidth="1"/>
    <col min="1538" max="1538" width="9.140625" customWidth="1"/>
    <col min="1539" max="1545" width="0" hidden="1" customWidth="1"/>
    <col min="1546" max="1546" width="13.7109375" bestFit="1" customWidth="1"/>
    <col min="1547" max="1550" width="0" hidden="1" customWidth="1"/>
    <col min="1551" max="1551" width="16.5703125" bestFit="1" customWidth="1"/>
    <col min="1552" max="1557" width="0" hidden="1" customWidth="1"/>
    <col min="1558" max="1558" width="7" bestFit="1" customWidth="1"/>
    <col min="1559" max="1559" width="9" bestFit="1" customWidth="1"/>
    <col min="1560" max="1560" width="9.5703125" bestFit="1" customWidth="1"/>
    <col min="1561" max="1561" width="8.7109375" bestFit="1" customWidth="1"/>
    <col min="1562" max="1562" width="7.85546875" bestFit="1" customWidth="1"/>
    <col min="1563" max="1563" width="8.7109375" bestFit="1" customWidth="1"/>
    <col min="1564" max="1564" width="7" bestFit="1" customWidth="1"/>
    <col min="1793" max="1793" width="10.28515625" bestFit="1" customWidth="1"/>
    <col min="1794" max="1794" width="9.140625" customWidth="1"/>
    <col min="1795" max="1801" width="0" hidden="1" customWidth="1"/>
    <col min="1802" max="1802" width="13.7109375" bestFit="1" customWidth="1"/>
    <col min="1803" max="1806" width="0" hidden="1" customWidth="1"/>
    <col min="1807" max="1807" width="16.5703125" bestFit="1" customWidth="1"/>
    <col min="1808" max="1813" width="0" hidden="1" customWidth="1"/>
    <col min="1814" max="1814" width="7" bestFit="1" customWidth="1"/>
    <col min="1815" max="1815" width="9" bestFit="1" customWidth="1"/>
    <col min="1816" max="1816" width="9.5703125" bestFit="1" customWidth="1"/>
    <col min="1817" max="1817" width="8.7109375" bestFit="1" customWidth="1"/>
    <col min="1818" max="1818" width="7.85546875" bestFit="1" customWidth="1"/>
    <col min="1819" max="1819" width="8.7109375" bestFit="1" customWidth="1"/>
    <col min="1820" max="1820" width="7" bestFit="1" customWidth="1"/>
    <col min="2049" max="2049" width="10.28515625" bestFit="1" customWidth="1"/>
    <col min="2050" max="2050" width="9.140625" customWidth="1"/>
    <col min="2051" max="2057" width="0" hidden="1" customWidth="1"/>
    <col min="2058" max="2058" width="13.7109375" bestFit="1" customWidth="1"/>
    <col min="2059" max="2062" width="0" hidden="1" customWidth="1"/>
    <col min="2063" max="2063" width="16.5703125" bestFit="1" customWidth="1"/>
    <col min="2064" max="2069" width="0" hidden="1" customWidth="1"/>
    <col min="2070" max="2070" width="7" bestFit="1" customWidth="1"/>
    <col min="2071" max="2071" width="9" bestFit="1" customWidth="1"/>
    <col min="2072" max="2072" width="9.5703125" bestFit="1" customWidth="1"/>
    <col min="2073" max="2073" width="8.7109375" bestFit="1" customWidth="1"/>
    <col min="2074" max="2074" width="7.85546875" bestFit="1" customWidth="1"/>
    <col min="2075" max="2075" width="8.7109375" bestFit="1" customWidth="1"/>
    <col min="2076" max="2076" width="7" bestFit="1" customWidth="1"/>
    <col min="2305" max="2305" width="10.28515625" bestFit="1" customWidth="1"/>
    <col min="2306" max="2306" width="9.140625" customWidth="1"/>
    <col min="2307" max="2313" width="0" hidden="1" customWidth="1"/>
    <col min="2314" max="2314" width="13.7109375" bestFit="1" customWidth="1"/>
    <col min="2315" max="2318" width="0" hidden="1" customWidth="1"/>
    <col min="2319" max="2319" width="16.5703125" bestFit="1" customWidth="1"/>
    <col min="2320" max="2325" width="0" hidden="1" customWidth="1"/>
    <col min="2326" max="2326" width="7" bestFit="1" customWidth="1"/>
    <col min="2327" max="2327" width="9" bestFit="1" customWidth="1"/>
    <col min="2328" max="2328" width="9.5703125" bestFit="1" customWidth="1"/>
    <col min="2329" max="2329" width="8.7109375" bestFit="1" customWidth="1"/>
    <col min="2330" max="2330" width="7.85546875" bestFit="1" customWidth="1"/>
    <col min="2331" max="2331" width="8.7109375" bestFit="1" customWidth="1"/>
    <col min="2332" max="2332" width="7" bestFit="1" customWidth="1"/>
    <col min="2561" max="2561" width="10.28515625" bestFit="1" customWidth="1"/>
    <col min="2562" max="2562" width="9.140625" customWidth="1"/>
    <col min="2563" max="2569" width="0" hidden="1" customWidth="1"/>
    <col min="2570" max="2570" width="13.7109375" bestFit="1" customWidth="1"/>
    <col min="2571" max="2574" width="0" hidden="1" customWidth="1"/>
    <col min="2575" max="2575" width="16.5703125" bestFit="1" customWidth="1"/>
    <col min="2576" max="2581" width="0" hidden="1" customWidth="1"/>
    <col min="2582" max="2582" width="7" bestFit="1" customWidth="1"/>
    <col min="2583" max="2583" width="9" bestFit="1" customWidth="1"/>
    <col min="2584" max="2584" width="9.5703125" bestFit="1" customWidth="1"/>
    <col min="2585" max="2585" width="8.7109375" bestFit="1" customWidth="1"/>
    <col min="2586" max="2586" width="7.85546875" bestFit="1" customWidth="1"/>
    <col min="2587" max="2587" width="8.7109375" bestFit="1" customWidth="1"/>
    <col min="2588" max="2588" width="7" bestFit="1" customWidth="1"/>
    <col min="2817" max="2817" width="10.28515625" bestFit="1" customWidth="1"/>
    <col min="2818" max="2818" width="9.140625" customWidth="1"/>
    <col min="2819" max="2825" width="0" hidden="1" customWidth="1"/>
    <col min="2826" max="2826" width="13.7109375" bestFit="1" customWidth="1"/>
    <col min="2827" max="2830" width="0" hidden="1" customWidth="1"/>
    <col min="2831" max="2831" width="16.5703125" bestFit="1" customWidth="1"/>
    <col min="2832" max="2837" width="0" hidden="1" customWidth="1"/>
    <col min="2838" max="2838" width="7" bestFit="1" customWidth="1"/>
    <col min="2839" max="2839" width="9" bestFit="1" customWidth="1"/>
    <col min="2840" max="2840" width="9.5703125" bestFit="1" customWidth="1"/>
    <col min="2841" max="2841" width="8.7109375" bestFit="1" customWidth="1"/>
    <col min="2842" max="2842" width="7.85546875" bestFit="1" customWidth="1"/>
    <col min="2843" max="2843" width="8.7109375" bestFit="1" customWidth="1"/>
    <col min="2844" max="2844" width="7" bestFit="1" customWidth="1"/>
    <col min="3073" max="3073" width="10.28515625" bestFit="1" customWidth="1"/>
    <col min="3074" max="3074" width="9.140625" customWidth="1"/>
    <col min="3075" max="3081" width="0" hidden="1" customWidth="1"/>
    <col min="3082" max="3082" width="13.7109375" bestFit="1" customWidth="1"/>
    <col min="3083" max="3086" width="0" hidden="1" customWidth="1"/>
    <col min="3087" max="3087" width="16.5703125" bestFit="1" customWidth="1"/>
    <col min="3088" max="3093" width="0" hidden="1" customWidth="1"/>
    <col min="3094" max="3094" width="7" bestFit="1" customWidth="1"/>
    <col min="3095" max="3095" width="9" bestFit="1" customWidth="1"/>
    <col min="3096" max="3096" width="9.5703125" bestFit="1" customWidth="1"/>
    <col min="3097" max="3097" width="8.7109375" bestFit="1" customWidth="1"/>
    <col min="3098" max="3098" width="7.85546875" bestFit="1" customWidth="1"/>
    <col min="3099" max="3099" width="8.7109375" bestFit="1" customWidth="1"/>
    <col min="3100" max="3100" width="7" bestFit="1" customWidth="1"/>
    <col min="3329" max="3329" width="10.28515625" bestFit="1" customWidth="1"/>
    <col min="3330" max="3330" width="9.140625" customWidth="1"/>
    <col min="3331" max="3337" width="0" hidden="1" customWidth="1"/>
    <col min="3338" max="3338" width="13.7109375" bestFit="1" customWidth="1"/>
    <col min="3339" max="3342" width="0" hidden="1" customWidth="1"/>
    <col min="3343" max="3343" width="16.5703125" bestFit="1" customWidth="1"/>
    <col min="3344" max="3349" width="0" hidden="1" customWidth="1"/>
    <col min="3350" max="3350" width="7" bestFit="1" customWidth="1"/>
    <col min="3351" max="3351" width="9" bestFit="1" customWidth="1"/>
    <col min="3352" max="3352" width="9.5703125" bestFit="1" customWidth="1"/>
    <col min="3353" max="3353" width="8.7109375" bestFit="1" customWidth="1"/>
    <col min="3354" max="3354" width="7.85546875" bestFit="1" customWidth="1"/>
    <col min="3355" max="3355" width="8.7109375" bestFit="1" customWidth="1"/>
    <col min="3356" max="3356" width="7" bestFit="1" customWidth="1"/>
    <col min="3585" max="3585" width="10.28515625" bestFit="1" customWidth="1"/>
    <col min="3586" max="3586" width="9.140625" customWidth="1"/>
    <col min="3587" max="3593" width="0" hidden="1" customWidth="1"/>
    <col min="3594" max="3594" width="13.7109375" bestFit="1" customWidth="1"/>
    <col min="3595" max="3598" width="0" hidden="1" customWidth="1"/>
    <col min="3599" max="3599" width="16.5703125" bestFit="1" customWidth="1"/>
    <col min="3600" max="3605" width="0" hidden="1" customWidth="1"/>
    <col min="3606" max="3606" width="7" bestFit="1" customWidth="1"/>
    <col min="3607" max="3607" width="9" bestFit="1" customWidth="1"/>
    <col min="3608" max="3608" width="9.5703125" bestFit="1" customWidth="1"/>
    <col min="3609" max="3609" width="8.7109375" bestFit="1" customWidth="1"/>
    <col min="3610" max="3610" width="7.85546875" bestFit="1" customWidth="1"/>
    <col min="3611" max="3611" width="8.7109375" bestFit="1" customWidth="1"/>
    <col min="3612" max="3612" width="7" bestFit="1" customWidth="1"/>
    <col min="3841" max="3841" width="10.28515625" bestFit="1" customWidth="1"/>
    <col min="3842" max="3842" width="9.140625" customWidth="1"/>
    <col min="3843" max="3849" width="0" hidden="1" customWidth="1"/>
    <col min="3850" max="3850" width="13.7109375" bestFit="1" customWidth="1"/>
    <col min="3851" max="3854" width="0" hidden="1" customWidth="1"/>
    <col min="3855" max="3855" width="16.5703125" bestFit="1" customWidth="1"/>
    <col min="3856" max="3861" width="0" hidden="1" customWidth="1"/>
    <col min="3862" max="3862" width="7" bestFit="1" customWidth="1"/>
    <col min="3863" max="3863" width="9" bestFit="1" customWidth="1"/>
    <col min="3864" max="3864" width="9.5703125" bestFit="1" customWidth="1"/>
    <col min="3865" max="3865" width="8.7109375" bestFit="1" customWidth="1"/>
    <col min="3866" max="3866" width="7.85546875" bestFit="1" customWidth="1"/>
    <col min="3867" max="3867" width="8.7109375" bestFit="1" customWidth="1"/>
    <col min="3868" max="3868" width="7" bestFit="1" customWidth="1"/>
    <col min="4097" max="4097" width="10.28515625" bestFit="1" customWidth="1"/>
    <col min="4098" max="4098" width="9.140625" customWidth="1"/>
    <col min="4099" max="4105" width="0" hidden="1" customWidth="1"/>
    <col min="4106" max="4106" width="13.7109375" bestFit="1" customWidth="1"/>
    <col min="4107" max="4110" width="0" hidden="1" customWidth="1"/>
    <col min="4111" max="4111" width="16.5703125" bestFit="1" customWidth="1"/>
    <col min="4112" max="4117" width="0" hidden="1" customWidth="1"/>
    <col min="4118" max="4118" width="7" bestFit="1" customWidth="1"/>
    <col min="4119" max="4119" width="9" bestFit="1" customWidth="1"/>
    <col min="4120" max="4120" width="9.5703125" bestFit="1" customWidth="1"/>
    <col min="4121" max="4121" width="8.7109375" bestFit="1" customWidth="1"/>
    <col min="4122" max="4122" width="7.85546875" bestFit="1" customWidth="1"/>
    <col min="4123" max="4123" width="8.7109375" bestFit="1" customWidth="1"/>
    <col min="4124" max="4124" width="7" bestFit="1" customWidth="1"/>
    <col min="4353" max="4353" width="10.28515625" bestFit="1" customWidth="1"/>
    <col min="4354" max="4354" width="9.140625" customWidth="1"/>
    <col min="4355" max="4361" width="0" hidden="1" customWidth="1"/>
    <col min="4362" max="4362" width="13.7109375" bestFit="1" customWidth="1"/>
    <col min="4363" max="4366" width="0" hidden="1" customWidth="1"/>
    <col min="4367" max="4367" width="16.5703125" bestFit="1" customWidth="1"/>
    <col min="4368" max="4373" width="0" hidden="1" customWidth="1"/>
    <col min="4374" max="4374" width="7" bestFit="1" customWidth="1"/>
    <col min="4375" max="4375" width="9" bestFit="1" customWidth="1"/>
    <col min="4376" max="4376" width="9.5703125" bestFit="1" customWidth="1"/>
    <col min="4377" max="4377" width="8.7109375" bestFit="1" customWidth="1"/>
    <col min="4378" max="4378" width="7.85546875" bestFit="1" customWidth="1"/>
    <col min="4379" max="4379" width="8.7109375" bestFit="1" customWidth="1"/>
    <col min="4380" max="4380" width="7" bestFit="1" customWidth="1"/>
    <col min="4609" max="4609" width="10.28515625" bestFit="1" customWidth="1"/>
    <col min="4610" max="4610" width="9.140625" customWidth="1"/>
    <col min="4611" max="4617" width="0" hidden="1" customWidth="1"/>
    <col min="4618" max="4618" width="13.7109375" bestFit="1" customWidth="1"/>
    <col min="4619" max="4622" width="0" hidden="1" customWidth="1"/>
    <col min="4623" max="4623" width="16.5703125" bestFit="1" customWidth="1"/>
    <col min="4624" max="4629" width="0" hidden="1" customWidth="1"/>
    <col min="4630" max="4630" width="7" bestFit="1" customWidth="1"/>
    <col min="4631" max="4631" width="9" bestFit="1" customWidth="1"/>
    <col min="4632" max="4632" width="9.5703125" bestFit="1" customWidth="1"/>
    <col min="4633" max="4633" width="8.7109375" bestFit="1" customWidth="1"/>
    <col min="4634" max="4634" width="7.85546875" bestFit="1" customWidth="1"/>
    <col min="4635" max="4635" width="8.7109375" bestFit="1" customWidth="1"/>
    <col min="4636" max="4636" width="7" bestFit="1" customWidth="1"/>
    <col min="4865" max="4865" width="10.28515625" bestFit="1" customWidth="1"/>
    <col min="4866" max="4866" width="9.140625" customWidth="1"/>
    <col min="4867" max="4873" width="0" hidden="1" customWidth="1"/>
    <col min="4874" max="4874" width="13.7109375" bestFit="1" customWidth="1"/>
    <col min="4875" max="4878" width="0" hidden="1" customWidth="1"/>
    <col min="4879" max="4879" width="16.5703125" bestFit="1" customWidth="1"/>
    <col min="4880" max="4885" width="0" hidden="1" customWidth="1"/>
    <col min="4886" max="4886" width="7" bestFit="1" customWidth="1"/>
    <col min="4887" max="4887" width="9" bestFit="1" customWidth="1"/>
    <col min="4888" max="4888" width="9.5703125" bestFit="1" customWidth="1"/>
    <col min="4889" max="4889" width="8.7109375" bestFit="1" customWidth="1"/>
    <col min="4890" max="4890" width="7.85546875" bestFit="1" customWidth="1"/>
    <col min="4891" max="4891" width="8.7109375" bestFit="1" customWidth="1"/>
    <col min="4892" max="4892" width="7" bestFit="1" customWidth="1"/>
    <col min="5121" max="5121" width="10.28515625" bestFit="1" customWidth="1"/>
    <col min="5122" max="5122" width="9.140625" customWidth="1"/>
    <col min="5123" max="5129" width="0" hidden="1" customWidth="1"/>
    <col min="5130" max="5130" width="13.7109375" bestFit="1" customWidth="1"/>
    <col min="5131" max="5134" width="0" hidden="1" customWidth="1"/>
    <col min="5135" max="5135" width="16.5703125" bestFit="1" customWidth="1"/>
    <col min="5136" max="5141" width="0" hidden="1" customWidth="1"/>
    <col min="5142" max="5142" width="7" bestFit="1" customWidth="1"/>
    <col min="5143" max="5143" width="9" bestFit="1" customWidth="1"/>
    <col min="5144" max="5144" width="9.5703125" bestFit="1" customWidth="1"/>
    <col min="5145" max="5145" width="8.7109375" bestFit="1" customWidth="1"/>
    <col min="5146" max="5146" width="7.85546875" bestFit="1" customWidth="1"/>
    <col min="5147" max="5147" width="8.7109375" bestFit="1" customWidth="1"/>
    <col min="5148" max="5148" width="7" bestFit="1" customWidth="1"/>
    <col min="5377" max="5377" width="10.28515625" bestFit="1" customWidth="1"/>
    <col min="5378" max="5378" width="9.140625" customWidth="1"/>
    <col min="5379" max="5385" width="0" hidden="1" customWidth="1"/>
    <col min="5386" max="5386" width="13.7109375" bestFit="1" customWidth="1"/>
    <col min="5387" max="5390" width="0" hidden="1" customWidth="1"/>
    <col min="5391" max="5391" width="16.5703125" bestFit="1" customWidth="1"/>
    <col min="5392" max="5397" width="0" hidden="1" customWidth="1"/>
    <col min="5398" max="5398" width="7" bestFit="1" customWidth="1"/>
    <col min="5399" max="5399" width="9" bestFit="1" customWidth="1"/>
    <col min="5400" max="5400" width="9.5703125" bestFit="1" customWidth="1"/>
    <col min="5401" max="5401" width="8.7109375" bestFit="1" customWidth="1"/>
    <col min="5402" max="5402" width="7.85546875" bestFit="1" customWidth="1"/>
    <col min="5403" max="5403" width="8.7109375" bestFit="1" customWidth="1"/>
    <col min="5404" max="5404" width="7" bestFit="1" customWidth="1"/>
    <col min="5633" max="5633" width="10.28515625" bestFit="1" customWidth="1"/>
    <col min="5634" max="5634" width="9.140625" customWidth="1"/>
    <col min="5635" max="5641" width="0" hidden="1" customWidth="1"/>
    <col min="5642" max="5642" width="13.7109375" bestFit="1" customWidth="1"/>
    <col min="5643" max="5646" width="0" hidden="1" customWidth="1"/>
    <col min="5647" max="5647" width="16.5703125" bestFit="1" customWidth="1"/>
    <col min="5648" max="5653" width="0" hidden="1" customWidth="1"/>
    <col min="5654" max="5654" width="7" bestFit="1" customWidth="1"/>
    <col min="5655" max="5655" width="9" bestFit="1" customWidth="1"/>
    <col min="5656" max="5656" width="9.5703125" bestFit="1" customWidth="1"/>
    <col min="5657" max="5657" width="8.7109375" bestFit="1" customWidth="1"/>
    <col min="5658" max="5658" width="7.85546875" bestFit="1" customWidth="1"/>
    <col min="5659" max="5659" width="8.7109375" bestFit="1" customWidth="1"/>
    <col min="5660" max="5660" width="7" bestFit="1" customWidth="1"/>
    <col min="5889" max="5889" width="10.28515625" bestFit="1" customWidth="1"/>
    <col min="5890" max="5890" width="9.140625" customWidth="1"/>
    <col min="5891" max="5897" width="0" hidden="1" customWidth="1"/>
    <col min="5898" max="5898" width="13.7109375" bestFit="1" customWidth="1"/>
    <col min="5899" max="5902" width="0" hidden="1" customWidth="1"/>
    <col min="5903" max="5903" width="16.5703125" bestFit="1" customWidth="1"/>
    <col min="5904" max="5909" width="0" hidden="1" customWidth="1"/>
    <col min="5910" max="5910" width="7" bestFit="1" customWidth="1"/>
    <col min="5911" max="5911" width="9" bestFit="1" customWidth="1"/>
    <col min="5912" max="5912" width="9.5703125" bestFit="1" customWidth="1"/>
    <col min="5913" max="5913" width="8.7109375" bestFit="1" customWidth="1"/>
    <col min="5914" max="5914" width="7.85546875" bestFit="1" customWidth="1"/>
    <col min="5915" max="5915" width="8.7109375" bestFit="1" customWidth="1"/>
    <col min="5916" max="5916" width="7" bestFit="1" customWidth="1"/>
    <col min="6145" max="6145" width="10.28515625" bestFit="1" customWidth="1"/>
    <col min="6146" max="6146" width="9.140625" customWidth="1"/>
    <col min="6147" max="6153" width="0" hidden="1" customWidth="1"/>
    <col min="6154" max="6154" width="13.7109375" bestFit="1" customWidth="1"/>
    <col min="6155" max="6158" width="0" hidden="1" customWidth="1"/>
    <col min="6159" max="6159" width="16.5703125" bestFit="1" customWidth="1"/>
    <col min="6160" max="6165" width="0" hidden="1" customWidth="1"/>
    <col min="6166" max="6166" width="7" bestFit="1" customWidth="1"/>
    <col min="6167" max="6167" width="9" bestFit="1" customWidth="1"/>
    <col min="6168" max="6168" width="9.5703125" bestFit="1" customWidth="1"/>
    <col min="6169" max="6169" width="8.7109375" bestFit="1" customWidth="1"/>
    <col min="6170" max="6170" width="7.85546875" bestFit="1" customWidth="1"/>
    <col min="6171" max="6171" width="8.7109375" bestFit="1" customWidth="1"/>
    <col min="6172" max="6172" width="7" bestFit="1" customWidth="1"/>
    <col min="6401" max="6401" width="10.28515625" bestFit="1" customWidth="1"/>
    <col min="6402" max="6402" width="9.140625" customWidth="1"/>
    <col min="6403" max="6409" width="0" hidden="1" customWidth="1"/>
    <col min="6410" max="6410" width="13.7109375" bestFit="1" customWidth="1"/>
    <col min="6411" max="6414" width="0" hidden="1" customWidth="1"/>
    <col min="6415" max="6415" width="16.5703125" bestFit="1" customWidth="1"/>
    <col min="6416" max="6421" width="0" hidden="1" customWidth="1"/>
    <col min="6422" max="6422" width="7" bestFit="1" customWidth="1"/>
    <col min="6423" max="6423" width="9" bestFit="1" customWidth="1"/>
    <col min="6424" max="6424" width="9.5703125" bestFit="1" customWidth="1"/>
    <col min="6425" max="6425" width="8.7109375" bestFit="1" customWidth="1"/>
    <col min="6426" max="6426" width="7.85546875" bestFit="1" customWidth="1"/>
    <col min="6427" max="6427" width="8.7109375" bestFit="1" customWidth="1"/>
    <col min="6428" max="6428" width="7" bestFit="1" customWidth="1"/>
    <col min="6657" max="6657" width="10.28515625" bestFit="1" customWidth="1"/>
    <col min="6658" max="6658" width="9.140625" customWidth="1"/>
    <col min="6659" max="6665" width="0" hidden="1" customWidth="1"/>
    <col min="6666" max="6666" width="13.7109375" bestFit="1" customWidth="1"/>
    <col min="6667" max="6670" width="0" hidden="1" customWidth="1"/>
    <col min="6671" max="6671" width="16.5703125" bestFit="1" customWidth="1"/>
    <col min="6672" max="6677" width="0" hidden="1" customWidth="1"/>
    <col min="6678" max="6678" width="7" bestFit="1" customWidth="1"/>
    <col min="6679" max="6679" width="9" bestFit="1" customWidth="1"/>
    <col min="6680" max="6680" width="9.5703125" bestFit="1" customWidth="1"/>
    <col min="6681" max="6681" width="8.7109375" bestFit="1" customWidth="1"/>
    <col min="6682" max="6682" width="7.85546875" bestFit="1" customWidth="1"/>
    <col min="6683" max="6683" width="8.7109375" bestFit="1" customWidth="1"/>
    <col min="6684" max="6684" width="7" bestFit="1" customWidth="1"/>
    <col min="6913" max="6913" width="10.28515625" bestFit="1" customWidth="1"/>
    <col min="6914" max="6914" width="9.140625" customWidth="1"/>
    <col min="6915" max="6921" width="0" hidden="1" customWidth="1"/>
    <col min="6922" max="6922" width="13.7109375" bestFit="1" customWidth="1"/>
    <col min="6923" max="6926" width="0" hidden="1" customWidth="1"/>
    <col min="6927" max="6927" width="16.5703125" bestFit="1" customWidth="1"/>
    <col min="6928" max="6933" width="0" hidden="1" customWidth="1"/>
    <col min="6934" max="6934" width="7" bestFit="1" customWidth="1"/>
    <col min="6935" max="6935" width="9" bestFit="1" customWidth="1"/>
    <col min="6936" max="6936" width="9.5703125" bestFit="1" customWidth="1"/>
    <col min="6937" max="6937" width="8.7109375" bestFit="1" customWidth="1"/>
    <col min="6938" max="6938" width="7.85546875" bestFit="1" customWidth="1"/>
    <col min="6939" max="6939" width="8.7109375" bestFit="1" customWidth="1"/>
    <col min="6940" max="6940" width="7" bestFit="1" customWidth="1"/>
    <col min="7169" max="7169" width="10.28515625" bestFit="1" customWidth="1"/>
    <col min="7170" max="7170" width="9.140625" customWidth="1"/>
    <col min="7171" max="7177" width="0" hidden="1" customWidth="1"/>
    <col min="7178" max="7178" width="13.7109375" bestFit="1" customWidth="1"/>
    <col min="7179" max="7182" width="0" hidden="1" customWidth="1"/>
    <col min="7183" max="7183" width="16.5703125" bestFit="1" customWidth="1"/>
    <col min="7184" max="7189" width="0" hidden="1" customWidth="1"/>
    <col min="7190" max="7190" width="7" bestFit="1" customWidth="1"/>
    <col min="7191" max="7191" width="9" bestFit="1" customWidth="1"/>
    <col min="7192" max="7192" width="9.5703125" bestFit="1" customWidth="1"/>
    <col min="7193" max="7193" width="8.7109375" bestFit="1" customWidth="1"/>
    <col min="7194" max="7194" width="7.85546875" bestFit="1" customWidth="1"/>
    <col min="7195" max="7195" width="8.7109375" bestFit="1" customWidth="1"/>
    <col min="7196" max="7196" width="7" bestFit="1" customWidth="1"/>
    <col min="7425" max="7425" width="10.28515625" bestFit="1" customWidth="1"/>
    <col min="7426" max="7426" width="9.140625" customWidth="1"/>
    <col min="7427" max="7433" width="0" hidden="1" customWidth="1"/>
    <col min="7434" max="7434" width="13.7109375" bestFit="1" customWidth="1"/>
    <col min="7435" max="7438" width="0" hidden="1" customWidth="1"/>
    <col min="7439" max="7439" width="16.5703125" bestFit="1" customWidth="1"/>
    <col min="7440" max="7445" width="0" hidden="1" customWidth="1"/>
    <col min="7446" max="7446" width="7" bestFit="1" customWidth="1"/>
    <col min="7447" max="7447" width="9" bestFit="1" customWidth="1"/>
    <col min="7448" max="7448" width="9.5703125" bestFit="1" customWidth="1"/>
    <col min="7449" max="7449" width="8.7109375" bestFit="1" customWidth="1"/>
    <col min="7450" max="7450" width="7.85546875" bestFit="1" customWidth="1"/>
    <col min="7451" max="7451" width="8.7109375" bestFit="1" customWidth="1"/>
    <col min="7452" max="7452" width="7" bestFit="1" customWidth="1"/>
    <col min="7681" max="7681" width="10.28515625" bestFit="1" customWidth="1"/>
    <col min="7682" max="7682" width="9.140625" customWidth="1"/>
    <col min="7683" max="7689" width="0" hidden="1" customWidth="1"/>
    <col min="7690" max="7690" width="13.7109375" bestFit="1" customWidth="1"/>
    <col min="7691" max="7694" width="0" hidden="1" customWidth="1"/>
    <col min="7695" max="7695" width="16.5703125" bestFit="1" customWidth="1"/>
    <col min="7696" max="7701" width="0" hidden="1" customWidth="1"/>
    <col min="7702" max="7702" width="7" bestFit="1" customWidth="1"/>
    <col min="7703" max="7703" width="9" bestFit="1" customWidth="1"/>
    <col min="7704" max="7704" width="9.5703125" bestFit="1" customWidth="1"/>
    <col min="7705" max="7705" width="8.7109375" bestFit="1" customWidth="1"/>
    <col min="7706" max="7706" width="7.85546875" bestFit="1" customWidth="1"/>
    <col min="7707" max="7707" width="8.7109375" bestFit="1" customWidth="1"/>
    <col min="7708" max="7708" width="7" bestFit="1" customWidth="1"/>
    <col min="7937" max="7937" width="10.28515625" bestFit="1" customWidth="1"/>
    <col min="7938" max="7938" width="9.140625" customWidth="1"/>
    <col min="7939" max="7945" width="0" hidden="1" customWidth="1"/>
    <col min="7946" max="7946" width="13.7109375" bestFit="1" customWidth="1"/>
    <col min="7947" max="7950" width="0" hidden="1" customWidth="1"/>
    <col min="7951" max="7951" width="16.5703125" bestFit="1" customWidth="1"/>
    <col min="7952" max="7957" width="0" hidden="1" customWidth="1"/>
    <col min="7958" max="7958" width="7" bestFit="1" customWidth="1"/>
    <col min="7959" max="7959" width="9" bestFit="1" customWidth="1"/>
    <col min="7960" max="7960" width="9.5703125" bestFit="1" customWidth="1"/>
    <col min="7961" max="7961" width="8.7109375" bestFit="1" customWidth="1"/>
    <col min="7962" max="7962" width="7.85546875" bestFit="1" customWidth="1"/>
    <col min="7963" max="7963" width="8.7109375" bestFit="1" customWidth="1"/>
    <col min="7964" max="7964" width="7" bestFit="1" customWidth="1"/>
    <col min="8193" max="8193" width="10.28515625" bestFit="1" customWidth="1"/>
    <col min="8194" max="8194" width="9.140625" customWidth="1"/>
    <col min="8195" max="8201" width="0" hidden="1" customWidth="1"/>
    <col min="8202" max="8202" width="13.7109375" bestFit="1" customWidth="1"/>
    <col min="8203" max="8206" width="0" hidden="1" customWidth="1"/>
    <col min="8207" max="8207" width="16.5703125" bestFit="1" customWidth="1"/>
    <col min="8208" max="8213" width="0" hidden="1" customWidth="1"/>
    <col min="8214" max="8214" width="7" bestFit="1" customWidth="1"/>
    <col min="8215" max="8215" width="9" bestFit="1" customWidth="1"/>
    <col min="8216" max="8216" width="9.5703125" bestFit="1" customWidth="1"/>
    <col min="8217" max="8217" width="8.7109375" bestFit="1" customWidth="1"/>
    <col min="8218" max="8218" width="7.85546875" bestFit="1" customWidth="1"/>
    <col min="8219" max="8219" width="8.7109375" bestFit="1" customWidth="1"/>
    <col min="8220" max="8220" width="7" bestFit="1" customWidth="1"/>
    <col min="8449" max="8449" width="10.28515625" bestFit="1" customWidth="1"/>
    <col min="8450" max="8450" width="9.140625" customWidth="1"/>
    <col min="8451" max="8457" width="0" hidden="1" customWidth="1"/>
    <col min="8458" max="8458" width="13.7109375" bestFit="1" customWidth="1"/>
    <col min="8459" max="8462" width="0" hidden="1" customWidth="1"/>
    <col min="8463" max="8463" width="16.5703125" bestFit="1" customWidth="1"/>
    <col min="8464" max="8469" width="0" hidden="1" customWidth="1"/>
    <col min="8470" max="8470" width="7" bestFit="1" customWidth="1"/>
    <col min="8471" max="8471" width="9" bestFit="1" customWidth="1"/>
    <col min="8472" max="8472" width="9.5703125" bestFit="1" customWidth="1"/>
    <col min="8473" max="8473" width="8.7109375" bestFit="1" customWidth="1"/>
    <col min="8474" max="8474" width="7.85546875" bestFit="1" customWidth="1"/>
    <col min="8475" max="8475" width="8.7109375" bestFit="1" customWidth="1"/>
    <col min="8476" max="8476" width="7" bestFit="1" customWidth="1"/>
    <col min="8705" max="8705" width="10.28515625" bestFit="1" customWidth="1"/>
    <col min="8706" max="8706" width="9.140625" customWidth="1"/>
    <col min="8707" max="8713" width="0" hidden="1" customWidth="1"/>
    <col min="8714" max="8714" width="13.7109375" bestFit="1" customWidth="1"/>
    <col min="8715" max="8718" width="0" hidden="1" customWidth="1"/>
    <col min="8719" max="8719" width="16.5703125" bestFit="1" customWidth="1"/>
    <col min="8720" max="8725" width="0" hidden="1" customWidth="1"/>
    <col min="8726" max="8726" width="7" bestFit="1" customWidth="1"/>
    <col min="8727" max="8727" width="9" bestFit="1" customWidth="1"/>
    <col min="8728" max="8728" width="9.5703125" bestFit="1" customWidth="1"/>
    <col min="8729" max="8729" width="8.7109375" bestFit="1" customWidth="1"/>
    <col min="8730" max="8730" width="7.85546875" bestFit="1" customWidth="1"/>
    <col min="8731" max="8731" width="8.7109375" bestFit="1" customWidth="1"/>
    <col min="8732" max="8732" width="7" bestFit="1" customWidth="1"/>
    <col min="8961" max="8961" width="10.28515625" bestFit="1" customWidth="1"/>
    <col min="8962" max="8962" width="9.140625" customWidth="1"/>
    <col min="8963" max="8969" width="0" hidden="1" customWidth="1"/>
    <col min="8970" max="8970" width="13.7109375" bestFit="1" customWidth="1"/>
    <col min="8971" max="8974" width="0" hidden="1" customWidth="1"/>
    <col min="8975" max="8975" width="16.5703125" bestFit="1" customWidth="1"/>
    <col min="8976" max="8981" width="0" hidden="1" customWidth="1"/>
    <col min="8982" max="8982" width="7" bestFit="1" customWidth="1"/>
    <col min="8983" max="8983" width="9" bestFit="1" customWidth="1"/>
    <col min="8984" max="8984" width="9.5703125" bestFit="1" customWidth="1"/>
    <col min="8985" max="8985" width="8.7109375" bestFit="1" customWidth="1"/>
    <col min="8986" max="8986" width="7.85546875" bestFit="1" customWidth="1"/>
    <col min="8987" max="8987" width="8.7109375" bestFit="1" customWidth="1"/>
    <col min="8988" max="8988" width="7" bestFit="1" customWidth="1"/>
    <col min="9217" max="9217" width="10.28515625" bestFit="1" customWidth="1"/>
    <col min="9218" max="9218" width="9.140625" customWidth="1"/>
    <col min="9219" max="9225" width="0" hidden="1" customWidth="1"/>
    <col min="9226" max="9226" width="13.7109375" bestFit="1" customWidth="1"/>
    <col min="9227" max="9230" width="0" hidden="1" customWidth="1"/>
    <col min="9231" max="9231" width="16.5703125" bestFit="1" customWidth="1"/>
    <col min="9232" max="9237" width="0" hidden="1" customWidth="1"/>
    <col min="9238" max="9238" width="7" bestFit="1" customWidth="1"/>
    <col min="9239" max="9239" width="9" bestFit="1" customWidth="1"/>
    <col min="9240" max="9240" width="9.5703125" bestFit="1" customWidth="1"/>
    <col min="9241" max="9241" width="8.7109375" bestFit="1" customWidth="1"/>
    <col min="9242" max="9242" width="7.85546875" bestFit="1" customWidth="1"/>
    <col min="9243" max="9243" width="8.7109375" bestFit="1" customWidth="1"/>
    <col min="9244" max="9244" width="7" bestFit="1" customWidth="1"/>
    <col min="9473" max="9473" width="10.28515625" bestFit="1" customWidth="1"/>
    <col min="9474" max="9474" width="9.140625" customWidth="1"/>
    <col min="9475" max="9481" width="0" hidden="1" customWidth="1"/>
    <col min="9482" max="9482" width="13.7109375" bestFit="1" customWidth="1"/>
    <col min="9483" max="9486" width="0" hidden="1" customWidth="1"/>
    <col min="9487" max="9487" width="16.5703125" bestFit="1" customWidth="1"/>
    <col min="9488" max="9493" width="0" hidden="1" customWidth="1"/>
    <col min="9494" max="9494" width="7" bestFit="1" customWidth="1"/>
    <col min="9495" max="9495" width="9" bestFit="1" customWidth="1"/>
    <col min="9496" max="9496" width="9.5703125" bestFit="1" customWidth="1"/>
    <col min="9497" max="9497" width="8.7109375" bestFit="1" customWidth="1"/>
    <col min="9498" max="9498" width="7.85546875" bestFit="1" customWidth="1"/>
    <col min="9499" max="9499" width="8.7109375" bestFit="1" customWidth="1"/>
    <col min="9500" max="9500" width="7" bestFit="1" customWidth="1"/>
    <col min="9729" max="9729" width="10.28515625" bestFit="1" customWidth="1"/>
    <col min="9730" max="9730" width="9.140625" customWidth="1"/>
    <col min="9731" max="9737" width="0" hidden="1" customWidth="1"/>
    <col min="9738" max="9738" width="13.7109375" bestFit="1" customWidth="1"/>
    <col min="9739" max="9742" width="0" hidden="1" customWidth="1"/>
    <col min="9743" max="9743" width="16.5703125" bestFit="1" customWidth="1"/>
    <col min="9744" max="9749" width="0" hidden="1" customWidth="1"/>
    <col min="9750" max="9750" width="7" bestFit="1" customWidth="1"/>
    <col min="9751" max="9751" width="9" bestFit="1" customWidth="1"/>
    <col min="9752" max="9752" width="9.5703125" bestFit="1" customWidth="1"/>
    <col min="9753" max="9753" width="8.7109375" bestFit="1" customWidth="1"/>
    <col min="9754" max="9754" width="7.85546875" bestFit="1" customWidth="1"/>
    <col min="9755" max="9755" width="8.7109375" bestFit="1" customWidth="1"/>
    <col min="9756" max="9756" width="7" bestFit="1" customWidth="1"/>
    <col min="9985" max="9985" width="10.28515625" bestFit="1" customWidth="1"/>
    <col min="9986" max="9986" width="9.140625" customWidth="1"/>
    <col min="9987" max="9993" width="0" hidden="1" customWidth="1"/>
    <col min="9994" max="9994" width="13.7109375" bestFit="1" customWidth="1"/>
    <col min="9995" max="9998" width="0" hidden="1" customWidth="1"/>
    <col min="9999" max="9999" width="16.5703125" bestFit="1" customWidth="1"/>
    <col min="10000" max="10005" width="0" hidden="1" customWidth="1"/>
    <col min="10006" max="10006" width="7" bestFit="1" customWidth="1"/>
    <col min="10007" max="10007" width="9" bestFit="1" customWidth="1"/>
    <col min="10008" max="10008" width="9.5703125" bestFit="1" customWidth="1"/>
    <col min="10009" max="10009" width="8.7109375" bestFit="1" customWidth="1"/>
    <col min="10010" max="10010" width="7.85546875" bestFit="1" customWidth="1"/>
    <col min="10011" max="10011" width="8.7109375" bestFit="1" customWidth="1"/>
    <col min="10012" max="10012" width="7" bestFit="1" customWidth="1"/>
    <col min="10241" max="10241" width="10.28515625" bestFit="1" customWidth="1"/>
    <col min="10242" max="10242" width="9.140625" customWidth="1"/>
    <col min="10243" max="10249" width="0" hidden="1" customWidth="1"/>
    <col min="10250" max="10250" width="13.7109375" bestFit="1" customWidth="1"/>
    <col min="10251" max="10254" width="0" hidden="1" customWidth="1"/>
    <col min="10255" max="10255" width="16.5703125" bestFit="1" customWidth="1"/>
    <col min="10256" max="10261" width="0" hidden="1" customWidth="1"/>
    <col min="10262" max="10262" width="7" bestFit="1" customWidth="1"/>
    <col min="10263" max="10263" width="9" bestFit="1" customWidth="1"/>
    <col min="10264" max="10264" width="9.5703125" bestFit="1" customWidth="1"/>
    <col min="10265" max="10265" width="8.7109375" bestFit="1" customWidth="1"/>
    <col min="10266" max="10266" width="7.85546875" bestFit="1" customWidth="1"/>
    <col min="10267" max="10267" width="8.7109375" bestFit="1" customWidth="1"/>
    <col min="10268" max="10268" width="7" bestFit="1" customWidth="1"/>
    <col min="10497" max="10497" width="10.28515625" bestFit="1" customWidth="1"/>
    <col min="10498" max="10498" width="9.140625" customWidth="1"/>
    <col min="10499" max="10505" width="0" hidden="1" customWidth="1"/>
    <col min="10506" max="10506" width="13.7109375" bestFit="1" customWidth="1"/>
    <col min="10507" max="10510" width="0" hidden="1" customWidth="1"/>
    <col min="10511" max="10511" width="16.5703125" bestFit="1" customWidth="1"/>
    <col min="10512" max="10517" width="0" hidden="1" customWidth="1"/>
    <col min="10518" max="10518" width="7" bestFit="1" customWidth="1"/>
    <col min="10519" max="10519" width="9" bestFit="1" customWidth="1"/>
    <col min="10520" max="10520" width="9.5703125" bestFit="1" customWidth="1"/>
    <col min="10521" max="10521" width="8.7109375" bestFit="1" customWidth="1"/>
    <col min="10522" max="10522" width="7.85546875" bestFit="1" customWidth="1"/>
    <col min="10523" max="10523" width="8.7109375" bestFit="1" customWidth="1"/>
    <col min="10524" max="10524" width="7" bestFit="1" customWidth="1"/>
    <col min="10753" max="10753" width="10.28515625" bestFit="1" customWidth="1"/>
    <col min="10754" max="10754" width="9.140625" customWidth="1"/>
    <col min="10755" max="10761" width="0" hidden="1" customWidth="1"/>
    <col min="10762" max="10762" width="13.7109375" bestFit="1" customWidth="1"/>
    <col min="10763" max="10766" width="0" hidden="1" customWidth="1"/>
    <col min="10767" max="10767" width="16.5703125" bestFit="1" customWidth="1"/>
    <col min="10768" max="10773" width="0" hidden="1" customWidth="1"/>
    <col min="10774" max="10774" width="7" bestFit="1" customWidth="1"/>
    <col min="10775" max="10775" width="9" bestFit="1" customWidth="1"/>
    <col min="10776" max="10776" width="9.5703125" bestFit="1" customWidth="1"/>
    <col min="10777" max="10777" width="8.7109375" bestFit="1" customWidth="1"/>
    <col min="10778" max="10778" width="7.85546875" bestFit="1" customWidth="1"/>
    <col min="10779" max="10779" width="8.7109375" bestFit="1" customWidth="1"/>
    <col min="10780" max="10780" width="7" bestFit="1" customWidth="1"/>
    <col min="11009" max="11009" width="10.28515625" bestFit="1" customWidth="1"/>
    <col min="11010" max="11010" width="9.140625" customWidth="1"/>
    <col min="11011" max="11017" width="0" hidden="1" customWidth="1"/>
    <col min="11018" max="11018" width="13.7109375" bestFit="1" customWidth="1"/>
    <col min="11019" max="11022" width="0" hidden="1" customWidth="1"/>
    <col min="11023" max="11023" width="16.5703125" bestFit="1" customWidth="1"/>
    <col min="11024" max="11029" width="0" hidden="1" customWidth="1"/>
    <col min="11030" max="11030" width="7" bestFit="1" customWidth="1"/>
    <col min="11031" max="11031" width="9" bestFit="1" customWidth="1"/>
    <col min="11032" max="11032" width="9.5703125" bestFit="1" customWidth="1"/>
    <col min="11033" max="11033" width="8.7109375" bestFit="1" customWidth="1"/>
    <col min="11034" max="11034" width="7.85546875" bestFit="1" customWidth="1"/>
    <col min="11035" max="11035" width="8.7109375" bestFit="1" customWidth="1"/>
    <col min="11036" max="11036" width="7" bestFit="1" customWidth="1"/>
    <col min="11265" max="11265" width="10.28515625" bestFit="1" customWidth="1"/>
    <col min="11266" max="11266" width="9.140625" customWidth="1"/>
    <col min="11267" max="11273" width="0" hidden="1" customWidth="1"/>
    <col min="11274" max="11274" width="13.7109375" bestFit="1" customWidth="1"/>
    <col min="11275" max="11278" width="0" hidden="1" customWidth="1"/>
    <col min="11279" max="11279" width="16.5703125" bestFit="1" customWidth="1"/>
    <col min="11280" max="11285" width="0" hidden="1" customWidth="1"/>
    <col min="11286" max="11286" width="7" bestFit="1" customWidth="1"/>
    <col min="11287" max="11287" width="9" bestFit="1" customWidth="1"/>
    <col min="11288" max="11288" width="9.5703125" bestFit="1" customWidth="1"/>
    <col min="11289" max="11289" width="8.7109375" bestFit="1" customWidth="1"/>
    <col min="11290" max="11290" width="7.85546875" bestFit="1" customWidth="1"/>
    <col min="11291" max="11291" width="8.7109375" bestFit="1" customWidth="1"/>
    <col min="11292" max="11292" width="7" bestFit="1" customWidth="1"/>
    <col min="11521" max="11521" width="10.28515625" bestFit="1" customWidth="1"/>
    <col min="11522" max="11522" width="9.140625" customWidth="1"/>
    <col min="11523" max="11529" width="0" hidden="1" customWidth="1"/>
    <col min="11530" max="11530" width="13.7109375" bestFit="1" customWidth="1"/>
    <col min="11531" max="11534" width="0" hidden="1" customWidth="1"/>
    <col min="11535" max="11535" width="16.5703125" bestFit="1" customWidth="1"/>
    <col min="11536" max="11541" width="0" hidden="1" customWidth="1"/>
    <col min="11542" max="11542" width="7" bestFit="1" customWidth="1"/>
    <col min="11543" max="11543" width="9" bestFit="1" customWidth="1"/>
    <col min="11544" max="11544" width="9.5703125" bestFit="1" customWidth="1"/>
    <col min="11545" max="11545" width="8.7109375" bestFit="1" customWidth="1"/>
    <col min="11546" max="11546" width="7.85546875" bestFit="1" customWidth="1"/>
    <col min="11547" max="11547" width="8.7109375" bestFit="1" customWidth="1"/>
    <col min="11548" max="11548" width="7" bestFit="1" customWidth="1"/>
    <col min="11777" max="11777" width="10.28515625" bestFit="1" customWidth="1"/>
    <col min="11778" max="11778" width="9.140625" customWidth="1"/>
    <col min="11779" max="11785" width="0" hidden="1" customWidth="1"/>
    <col min="11786" max="11786" width="13.7109375" bestFit="1" customWidth="1"/>
    <col min="11787" max="11790" width="0" hidden="1" customWidth="1"/>
    <col min="11791" max="11791" width="16.5703125" bestFit="1" customWidth="1"/>
    <col min="11792" max="11797" width="0" hidden="1" customWidth="1"/>
    <col min="11798" max="11798" width="7" bestFit="1" customWidth="1"/>
    <col min="11799" max="11799" width="9" bestFit="1" customWidth="1"/>
    <col min="11800" max="11800" width="9.5703125" bestFit="1" customWidth="1"/>
    <col min="11801" max="11801" width="8.7109375" bestFit="1" customWidth="1"/>
    <col min="11802" max="11802" width="7.85546875" bestFit="1" customWidth="1"/>
    <col min="11803" max="11803" width="8.7109375" bestFit="1" customWidth="1"/>
    <col min="11804" max="11804" width="7" bestFit="1" customWidth="1"/>
    <col min="12033" max="12033" width="10.28515625" bestFit="1" customWidth="1"/>
    <col min="12034" max="12034" width="9.140625" customWidth="1"/>
    <col min="12035" max="12041" width="0" hidden="1" customWidth="1"/>
    <col min="12042" max="12042" width="13.7109375" bestFit="1" customWidth="1"/>
    <col min="12043" max="12046" width="0" hidden="1" customWidth="1"/>
    <col min="12047" max="12047" width="16.5703125" bestFit="1" customWidth="1"/>
    <col min="12048" max="12053" width="0" hidden="1" customWidth="1"/>
    <col min="12054" max="12054" width="7" bestFit="1" customWidth="1"/>
    <col min="12055" max="12055" width="9" bestFit="1" customWidth="1"/>
    <col min="12056" max="12056" width="9.5703125" bestFit="1" customWidth="1"/>
    <col min="12057" max="12057" width="8.7109375" bestFit="1" customWidth="1"/>
    <col min="12058" max="12058" width="7.85546875" bestFit="1" customWidth="1"/>
    <col min="12059" max="12059" width="8.7109375" bestFit="1" customWidth="1"/>
    <col min="12060" max="12060" width="7" bestFit="1" customWidth="1"/>
    <col min="12289" max="12289" width="10.28515625" bestFit="1" customWidth="1"/>
    <col min="12290" max="12290" width="9.140625" customWidth="1"/>
    <col min="12291" max="12297" width="0" hidden="1" customWidth="1"/>
    <col min="12298" max="12298" width="13.7109375" bestFit="1" customWidth="1"/>
    <col min="12299" max="12302" width="0" hidden="1" customWidth="1"/>
    <col min="12303" max="12303" width="16.5703125" bestFit="1" customWidth="1"/>
    <col min="12304" max="12309" width="0" hidden="1" customWidth="1"/>
    <col min="12310" max="12310" width="7" bestFit="1" customWidth="1"/>
    <col min="12311" max="12311" width="9" bestFit="1" customWidth="1"/>
    <col min="12312" max="12312" width="9.5703125" bestFit="1" customWidth="1"/>
    <col min="12313" max="12313" width="8.7109375" bestFit="1" customWidth="1"/>
    <col min="12314" max="12314" width="7.85546875" bestFit="1" customWidth="1"/>
    <col min="12315" max="12315" width="8.7109375" bestFit="1" customWidth="1"/>
    <col min="12316" max="12316" width="7" bestFit="1" customWidth="1"/>
    <col min="12545" max="12545" width="10.28515625" bestFit="1" customWidth="1"/>
    <col min="12546" max="12546" width="9.140625" customWidth="1"/>
    <col min="12547" max="12553" width="0" hidden="1" customWidth="1"/>
    <col min="12554" max="12554" width="13.7109375" bestFit="1" customWidth="1"/>
    <col min="12555" max="12558" width="0" hidden="1" customWidth="1"/>
    <col min="12559" max="12559" width="16.5703125" bestFit="1" customWidth="1"/>
    <col min="12560" max="12565" width="0" hidden="1" customWidth="1"/>
    <col min="12566" max="12566" width="7" bestFit="1" customWidth="1"/>
    <col min="12567" max="12567" width="9" bestFit="1" customWidth="1"/>
    <col min="12568" max="12568" width="9.5703125" bestFit="1" customWidth="1"/>
    <col min="12569" max="12569" width="8.7109375" bestFit="1" customWidth="1"/>
    <col min="12570" max="12570" width="7.85546875" bestFit="1" customWidth="1"/>
    <col min="12571" max="12571" width="8.7109375" bestFit="1" customWidth="1"/>
    <col min="12572" max="12572" width="7" bestFit="1" customWidth="1"/>
    <col min="12801" max="12801" width="10.28515625" bestFit="1" customWidth="1"/>
    <col min="12802" max="12802" width="9.140625" customWidth="1"/>
    <col min="12803" max="12809" width="0" hidden="1" customWidth="1"/>
    <col min="12810" max="12810" width="13.7109375" bestFit="1" customWidth="1"/>
    <col min="12811" max="12814" width="0" hidden="1" customWidth="1"/>
    <col min="12815" max="12815" width="16.5703125" bestFit="1" customWidth="1"/>
    <col min="12816" max="12821" width="0" hidden="1" customWidth="1"/>
    <col min="12822" max="12822" width="7" bestFit="1" customWidth="1"/>
    <col min="12823" max="12823" width="9" bestFit="1" customWidth="1"/>
    <col min="12824" max="12824" width="9.5703125" bestFit="1" customWidth="1"/>
    <col min="12825" max="12825" width="8.7109375" bestFit="1" customWidth="1"/>
    <col min="12826" max="12826" width="7.85546875" bestFit="1" customWidth="1"/>
    <col min="12827" max="12827" width="8.7109375" bestFit="1" customWidth="1"/>
    <col min="12828" max="12828" width="7" bestFit="1" customWidth="1"/>
    <col min="13057" max="13057" width="10.28515625" bestFit="1" customWidth="1"/>
    <col min="13058" max="13058" width="9.140625" customWidth="1"/>
    <col min="13059" max="13065" width="0" hidden="1" customWidth="1"/>
    <col min="13066" max="13066" width="13.7109375" bestFit="1" customWidth="1"/>
    <col min="13067" max="13070" width="0" hidden="1" customWidth="1"/>
    <col min="13071" max="13071" width="16.5703125" bestFit="1" customWidth="1"/>
    <col min="13072" max="13077" width="0" hidden="1" customWidth="1"/>
    <col min="13078" max="13078" width="7" bestFit="1" customWidth="1"/>
    <col min="13079" max="13079" width="9" bestFit="1" customWidth="1"/>
    <col min="13080" max="13080" width="9.5703125" bestFit="1" customWidth="1"/>
    <col min="13081" max="13081" width="8.7109375" bestFit="1" customWidth="1"/>
    <col min="13082" max="13082" width="7.85546875" bestFit="1" customWidth="1"/>
    <col min="13083" max="13083" width="8.7109375" bestFit="1" customWidth="1"/>
    <col min="13084" max="13084" width="7" bestFit="1" customWidth="1"/>
    <col min="13313" max="13313" width="10.28515625" bestFit="1" customWidth="1"/>
    <col min="13314" max="13314" width="9.140625" customWidth="1"/>
    <col min="13315" max="13321" width="0" hidden="1" customWidth="1"/>
    <col min="13322" max="13322" width="13.7109375" bestFit="1" customWidth="1"/>
    <col min="13323" max="13326" width="0" hidden="1" customWidth="1"/>
    <col min="13327" max="13327" width="16.5703125" bestFit="1" customWidth="1"/>
    <col min="13328" max="13333" width="0" hidden="1" customWidth="1"/>
    <col min="13334" max="13334" width="7" bestFit="1" customWidth="1"/>
    <col min="13335" max="13335" width="9" bestFit="1" customWidth="1"/>
    <col min="13336" max="13336" width="9.5703125" bestFit="1" customWidth="1"/>
    <col min="13337" max="13337" width="8.7109375" bestFit="1" customWidth="1"/>
    <col min="13338" max="13338" width="7.85546875" bestFit="1" customWidth="1"/>
    <col min="13339" max="13339" width="8.7109375" bestFit="1" customWidth="1"/>
    <col min="13340" max="13340" width="7" bestFit="1" customWidth="1"/>
    <col min="13569" max="13569" width="10.28515625" bestFit="1" customWidth="1"/>
    <col min="13570" max="13570" width="9.140625" customWidth="1"/>
    <col min="13571" max="13577" width="0" hidden="1" customWidth="1"/>
    <col min="13578" max="13578" width="13.7109375" bestFit="1" customWidth="1"/>
    <col min="13579" max="13582" width="0" hidden="1" customWidth="1"/>
    <col min="13583" max="13583" width="16.5703125" bestFit="1" customWidth="1"/>
    <col min="13584" max="13589" width="0" hidden="1" customWidth="1"/>
    <col min="13590" max="13590" width="7" bestFit="1" customWidth="1"/>
    <col min="13591" max="13591" width="9" bestFit="1" customWidth="1"/>
    <col min="13592" max="13592" width="9.5703125" bestFit="1" customWidth="1"/>
    <col min="13593" max="13593" width="8.7109375" bestFit="1" customWidth="1"/>
    <col min="13594" max="13594" width="7.85546875" bestFit="1" customWidth="1"/>
    <col min="13595" max="13595" width="8.7109375" bestFit="1" customWidth="1"/>
    <col min="13596" max="13596" width="7" bestFit="1" customWidth="1"/>
    <col min="13825" max="13825" width="10.28515625" bestFit="1" customWidth="1"/>
    <col min="13826" max="13826" width="9.140625" customWidth="1"/>
    <col min="13827" max="13833" width="0" hidden="1" customWidth="1"/>
    <col min="13834" max="13834" width="13.7109375" bestFit="1" customWidth="1"/>
    <col min="13835" max="13838" width="0" hidden="1" customWidth="1"/>
    <col min="13839" max="13839" width="16.5703125" bestFit="1" customWidth="1"/>
    <col min="13840" max="13845" width="0" hidden="1" customWidth="1"/>
    <col min="13846" max="13846" width="7" bestFit="1" customWidth="1"/>
    <col min="13847" max="13847" width="9" bestFit="1" customWidth="1"/>
    <col min="13848" max="13848" width="9.5703125" bestFit="1" customWidth="1"/>
    <col min="13849" max="13849" width="8.7109375" bestFit="1" customWidth="1"/>
    <col min="13850" max="13850" width="7.85546875" bestFit="1" customWidth="1"/>
    <col min="13851" max="13851" width="8.7109375" bestFit="1" customWidth="1"/>
    <col min="13852" max="13852" width="7" bestFit="1" customWidth="1"/>
    <col min="14081" max="14081" width="10.28515625" bestFit="1" customWidth="1"/>
    <col min="14082" max="14082" width="9.140625" customWidth="1"/>
    <col min="14083" max="14089" width="0" hidden="1" customWidth="1"/>
    <col min="14090" max="14090" width="13.7109375" bestFit="1" customWidth="1"/>
    <col min="14091" max="14094" width="0" hidden="1" customWidth="1"/>
    <col min="14095" max="14095" width="16.5703125" bestFit="1" customWidth="1"/>
    <col min="14096" max="14101" width="0" hidden="1" customWidth="1"/>
    <col min="14102" max="14102" width="7" bestFit="1" customWidth="1"/>
    <col min="14103" max="14103" width="9" bestFit="1" customWidth="1"/>
    <col min="14104" max="14104" width="9.5703125" bestFit="1" customWidth="1"/>
    <col min="14105" max="14105" width="8.7109375" bestFit="1" customWidth="1"/>
    <col min="14106" max="14106" width="7.85546875" bestFit="1" customWidth="1"/>
    <col min="14107" max="14107" width="8.7109375" bestFit="1" customWidth="1"/>
    <col min="14108" max="14108" width="7" bestFit="1" customWidth="1"/>
    <col min="14337" max="14337" width="10.28515625" bestFit="1" customWidth="1"/>
    <col min="14338" max="14338" width="9.140625" customWidth="1"/>
    <col min="14339" max="14345" width="0" hidden="1" customWidth="1"/>
    <col min="14346" max="14346" width="13.7109375" bestFit="1" customWidth="1"/>
    <col min="14347" max="14350" width="0" hidden="1" customWidth="1"/>
    <col min="14351" max="14351" width="16.5703125" bestFit="1" customWidth="1"/>
    <col min="14352" max="14357" width="0" hidden="1" customWidth="1"/>
    <col min="14358" max="14358" width="7" bestFit="1" customWidth="1"/>
    <col min="14359" max="14359" width="9" bestFit="1" customWidth="1"/>
    <col min="14360" max="14360" width="9.5703125" bestFit="1" customWidth="1"/>
    <col min="14361" max="14361" width="8.7109375" bestFit="1" customWidth="1"/>
    <col min="14362" max="14362" width="7.85546875" bestFit="1" customWidth="1"/>
    <col min="14363" max="14363" width="8.7109375" bestFit="1" customWidth="1"/>
    <col min="14364" max="14364" width="7" bestFit="1" customWidth="1"/>
    <col min="14593" max="14593" width="10.28515625" bestFit="1" customWidth="1"/>
    <col min="14594" max="14594" width="9.140625" customWidth="1"/>
    <col min="14595" max="14601" width="0" hidden="1" customWidth="1"/>
    <col min="14602" max="14602" width="13.7109375" bestFit="1" customWidth="1"/>
    <col min="14603" max="14606" width="0" hidden="1" customWidth="1"/>
    <col min="14607" max="14607" width="16.5703125" bestFit="1" customWidth="1"/>
    <col min="14608" max="14613" width="0" hidden="1" customWidth="1"/>
    <col min="14614" max="14614" width="7" bestFit="1" customWidth="1"/>
    <col min="14615" max="14615" width="9" bestFit="1" customWidth="1"/>
    <col min="14616" max="14616" width="9.5703125" bestFit="1" customWidth="1"/>
    <col min="14617" max="14617" width="8.7109375" bestFit="1" customWidth="1"/>
    <col min="14618" max="14618" width="7.85546875" bestFit="1" customWidth="1"/>
    <col min="14619" max="14619" width="8.7109375" bestFit="1" customWidth="1"/>
    <col min="14620" max="14620" width="7" bestFit="1" customWidth="1"/>
    <col min="14849" max="14849" width="10.28515625" bestFit="1" customWidth="1"/>
    <col min="14850" max="14850" width="9.140625" customWidth="1"/>
    <col min="14851" max="14857" width="0" hidden="1" customWidth="1"/>
    <col min="14858" max="14858" width="13.7109375" bestFit="1" customWidth="1"/>
    <col min="14859" max="14862" width="0" hidden="1" customWidth="1"/>
    <col min="14863" max="14863" width="16.5703125" bestFit="1" customWidth="1"/>
    <col min="14864" max="14869" width="0" hidden="1" customWidth="1"/>
    <col min="14870" max="14870" width="7" bestFit="1" customWidth="1"/>
    <col min="14871" max="14871" width="9" bestFit="1" customWidth="1"/>
    <col min="14872" max="14872" width="9.5703125" bestFit="1" customWidth="1"/>
    <col min="14873" max="14873" width="8.7109375" bestFit="1" customWidth="1"/>
    <col min="14874" max="14874" width="7.85546875" bestFit="1" customWidth="1"/>
    <col min="14875" max="14875" width="8.7109375" bestFit="1" customWidth="1"/>
    <col min="14876" max="14876" width="7" bestFit="1" customWidth="1"/>
    <col min="15105" max="15105" width="10.28515625" bestFit="1" customWidth="1"/>
    <col min="15106" max="15106" width="9.140625" customWidth="1"/>
    <col min="15107" max="15113" width="0" hidden="1" customWidth="1"/>
    <col min="15114" max="15114" width="13.7109375" bestFit="1" customWidth="1"/>
    <col min="15115" max="15118" width="0" hidden="1" customWidth="1"/>
    <col min="15119" max="15119" width="16.5703125" bestFit="1" customWidth="1"/>
    <col min="15120" max="15125" width="0" hidden="1" customWidth="1"/>
    <col min="15126" max="15126" width="7" bestFit="1" customWidth="1"/>
    <col min="15127" max="15127" width="9" bestFit="1" customWidth="1"/>
    <col min="15128" max="15128" width="9.5703125" bestFit="1" customWidth="1"/>
    <col min="15129" max="15129" width="8.7109375" bestFit="1" customWidth="1"/>
    <col min="15130" max="15130" width="7.85546875" bestFit="1" customWidth="1"/>
    <col min="15131" max="15131" width="8.7109375" bestFit="1" customWidth="1"/>
    <col min="15132" max="15132" width="7" bestFit="1" customWidth="1"/>
    <col min="15361" max="15361" width="10.28515625" bestFit="1" customWidth="1"/>
    <col min="15362" max="15362" width="9.140625" customWidth="1"/>
    <col min="15363" max="15369" width="0" hidden="1" customWidth="1"/>
    <col min="15370" max="15370" width="13.7109375" bestFit="1" customWidth="1"/>
    <col min="15371" max="15374" width="0" hidden="1" customWidth="1"/>
    <col min="15375" max="15375" width="16.5703125" bestFit="1" customWidth="1"/>
    <col min="15376" max="15381" width="0" hidden="1" customWidth="1"/>
    <col min="15382" max="15382" width="7" bestFit="1" customWidth="1"/>
    <col min="15383" max="15383" width="9" bestFit="1" customWidth="1"/>
    <col min="15384" max="15384" width="9.5703125" bestFit="1" customWidth="1"/>
    <col min="15385" max="15385" width="8.7109375" bestFit="1" customWidth="1"/>
    <col min="15386" max="15386" width="7.85546875" bestFit="1" customWidth="1"/>
    <col min="15387" max="15387" width="8.7109375" bestFit="1" customWidth="1"/>
    <col min="15388" max="15388" width="7" bestFit="1" customWidth="1"/>
    <col min="15617" max="15617" width="10.28515625" bestFit="1" customWidth="1"/>
    <col min="15618" max="15618" width="9.140625" customWidth="1"/>
    <col min="15619" max="15625" width="0" hidden="1" customWidth="1"/>
    <col min="15626" max="15626" width="13.7109375" bestFit="1" customWidth="1"/>
    <col min="15627" max="15630" width="0" hidden="1" customWidth="1"/>
    <col min="15631" max="15631" width="16.5703125" bestFit="1" customWidth="1"/>
    <col min="15632" max="15637" width="0" hidden="1" customWidth="1"/>
    <col min="15638" max="15638" width="7" bestFit="1" customWidth="1"/>
    <col min="15639" max="15639" width="9" bestFit="1" customWidth="1"/>
    <col min="15640" max="15640" width="9.5703125" bestFit="1" customWidth="1"/>
    <col min="15641" max="15641" width="8.7109375" bestFit="1" customWidth="1"/>
    <col min="15642" max="15642" width="7.85546875" bestFit="1" customWidth="1"/>
    <col min="15643" max="15643" width="8.7109375" bestFit="1" customWidth="1"/>
    <col min="15644" max="15644" width="7" bestFit="1" customWidth="1"/>
    <col min="15873" max="15873" width="10.28515625" bestFit="1" customWidth="1"/>
    <col min="15874" max="15874" width="9.140625" customWidth="1"/>
    <col min="15875" max="15881" width="0" hidden="1" customWidth="1"/>
    <col min="15882" max="15882" width="13.7109375" bestFit="1" customWidth="1"/>
    <col min="15883" max="15886" width="0" hidden="1" customWidth="1"/>
    <col min="15887" max="15887" width="16.5703125" bestFit="1" customWidth="1"/>
    <col min="15888" max="15893" width="0" hidden="1" customWidth="1"/>
    <col min="15894" max="15894" width="7" bestFit="1" customWidth="1"/>
    <col min="15895" max="15895" width="9" bestFit="1" customWidth="1"/>
    <col min="15896" max="15896" width="9.5703125" bestFit="1" customWidth="1"/>
    <col min="15897" max="15897" width="8.7109375" bestFit="1" customWidth="1"/>
    <col min="15898" max="15898" width="7.85546875" bestFit="1" customWidth="1"/>
    <col min="15899" max="15899" width="8.7109375" bestFit="1" customWidth="1"/>
    <col min="15900" max="15900" width="7" bestFit="1" customWidth="1"/>
    <col min="16129" max="16129" width="10.28515625" bestFit="1" customWidth="1"/>
    <col min="16130" max="16130" width="9.140625" customWidth="1"/>
    <col min="16131" max="16137" width="11.42578125" customWidth="1"/>
    <col min="16138" max="16138" width="13.7109375" customWidth="1"/>
    <col min="16139" max="16139" width="14.140625" customWidth="1"/>
    <col min="16140" max="16140" width="13" customWidth="1"/>
    <col min="16141" max="16141" width="11.5703125" customWidth="1"/>
    <col min="16142" max="16142" width="12.85546875" customWidth="1"/>
    <col min="16143" max="16143" width="16.5703125" bestFit="1" customWidth="1"/>
    <col min="16144" max="16149" width="0" hidden="1" customWidth="1"/>
    <col min="16150" max="16150" width="7" bestFit="1" customWidth="1"/>
    <col min="16151" max="16151" width="9" bestFit="1" customWidth="1"/>
    <col min="16152" max="16152" width="9.5703125" bestFit="1" customWidth="1"/>
    <col min="16153" max="16153" width="8.7109375" bestFit="1" customWidth="1"/>
    <col min="16154" max="16154" width="7.85546875" bestFit="1" customWidth="1"/>
    <col min="16155" max="16155" width="8.7109375" bestFit="1" customWidth="1"/>
    <col min="16156" max="16156" width="7" bestFit="1" customWidth="1"/>
  </cols>
  <sheetData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3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3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3">
      <c r="A10" s="28">
        <v>57040</v>
      </c>
      <c r="B10" s="29" t="s">
        <v>359</v>
      </c>
      <c r="C10" s="29">
        <v>42127</v>
      </c>
      <c r="D10" s="29">
        <v>42127</v>
      </c>
      <c r="E10" s="28" t="s">
        <v>30</v>
      </c>
      <c r="F10" s="29">
        <v>42107</v>
      </c>
      <c r="G10" s="28" t="s">
        <v>75</v>
      </c>
      <c r="H10" s="28">
        <v>57040</v>
      </c>
      <c r="I10" s="28" t="s">
        <v>360</v>
      </c>
      <c r="J10" s="28" t="s">
        <v>86</v>
      </c>
      <c r="K10" s="28">
        <v>2015</v>
      </c>
      <c r="L10" s="30" t="s">
        <v>361</v>
      </c>
      <c r="M10" s="28" t="s">
        <v>362</v>
      </c>
      <c r="N10" s="28" t="s">
        <v>363</v>
      </c>
      <c r="O10" s="28" t="s">
        <v>364</v>
      </c>
      <c r="P10" s="31" t="s">
        <v>365</v>
      </c>
      <c r="Q10" s="28"/>
      <c r="R10" s="28"/>
      <c r="S10" s="28"/>
      <c r="T10" s="28"/>
      <c r="U10" s="31">
        <v>475614.71</v>
      </c>
      <c r="V10" s="31">
        <v>3668.52</v>
      </c>
      <c r="W10" s="31">
        <v>2900</v>
      </c>
      <c r="X10" s="31">
        <v>360</v>
      </c>
      <c r="Y10" s="31">
        <v>479283.23000000004</v>
      </c>
      <c r="Z10" s="31">
        <v>76685.320000000007</v>
      </c>
      <c r="AA10" s="31">
        <v>559228.55000000005</v>
      </c>
      <c r="AB10" s="30" t="s">
        <v>366</v>
      </c>
      <c r="AC10" t="s">
        <v>573</v>
      </c>
      <c r="AD10" s="13">
        <v>559228.55000000005</v>
      </c>
      <c r="AE10" s="13">
        <f>AA10-AD10</f>
        <v>0</v>
      </c>
    </row>
    <row r="11" spans="1:33">
      <c r="A11" s="28">
        <v>57040</v>
      </c>
      <c r="B11" s="29" t="s">
        <v>367</v>
      </c>
      <c r="C11" s="29">
        <v>42127</v>
      </c>
      <c r="D11" s="29">
        <v>42127</v>
      </c>
      <c r="E11" s="28" t="s">
        <v>30</v>
      </c>
      <c r="F11" s="29">
        <v>42103</v>
      </c>
      <c r="G11" s="28" t="s">
        <v>176</v>
      </c>
      <c r="H11" s="28">
        <v>57040</v>
      </c>
      <c r="I11" s="28" t="s">
        <v>177</v>
      </c>
      <c r="J11" s="28" t="s">
        <v>178</v>
      </c>
      <c r="K11" s="28">
        <v>2015</v>
      </c>
      <c r="L11" s="30" t="s">
        <v>368</v>
      </c>
      <c r="M11" s="28" t="s">
        <v>369</v>
      </c>
      <c r="N11" s="28" t="s">
        <v>181</v>
      </c>
      <c r="O11" s="28" t="s">
        <v>370</v>
      </c>
      <c r="P11" s="31" t="s">
        <v>371</v>
      </c>
      <c r="Q11" s="28"/>
      <c r="R11" s="28"/>
      <c r="S11" s="28"/>
      <c r="T11" s="28"/>
      <c r="U11" s="31">
        <v>297496.24</v>
      </c>
      <c r="V11" s="31">
        <v>3668.52</v>
      </c>
      <c r="W11" s="31">
        <v>2900</v>
      </c>
      <c r="X11" s="31">
        <v>360</v>
      </c>
      <c r="Y11" s="31">
        <v>301164.76</v>
      </c>
      <c r="Z11" s="31">
        <v>48186.36</v>
      </c>
      <c r="AA11" s="31">
        <v>352611.12</v>
      </c>
      <c r="AB11" s="30" t="s">
        <v>184</v>
      </c>
      <c r="AC11" s="14" t="s">
        <v>574</v>
      </c>
      <c r="AD11" s="13">
        <v>349176.93</v>
      </c>
      <c r="AE11" s="13">
        <f t="shared" ref="AE11:AE47" si="0">AA11-AD11</f>
        <v>3434.1900000000023</v>
      </c>
      <c r="AF11" t="s">
        <v>1629</v>
      </c>
      <c r="AG11" t="s">
        <v>575</v>
      </c>
    </row>
    <row r="12" spans="1:33">
      <c r="A12" s="28">
        <v>57040</v>
      </c>
      <c r="B12" s="28" t="s">
        <v>372</v>
      </c>
      <c r="C12" s="29">
        <v>42129</v>
      </c>
      <c r="D12" s="29">
        <v>42129</v>
      </c>
      <c r="E12" s="28" t="s">
        <v>30</v>
      </c>
      <c r="F12" s="29">
        <v>42110</v>
      </c>
      <c r="G12" s="28" t="s">
        <v>75</v>
      </c>
      <c r="H12" s="28">
        <v>57040</v>
      </c>
      <c r="I12" s="28" t="s">
        <v>373</v>
      </c>
      <c r="J12" s="28" t="s">
        <v>219</v>
      </c>
      <c r="K12" s="28">
        <v>2015</v>
      </c>
      <c r="L12" s="30" t="s">
        <v>374</v>
      </c>
      <c r="M12" s="28" t="s">
        <v>375</v>
      </c>
      <c r="N12" s="28" t="s">
        <v>376</v>
      </c>
      <c r="O12" s="28" t="s">
        <v>377</v>
      </c>
      <c r="P12" s="31" t="s">
        <v>378</v>
      </c>
      <c r="Q12" s="15"/>
      <c r="R12" s="15"/>
      <c r="S12" s="15"/>
      <c r="T12" s="15"/>
      <c r="U12" s="31">
        <v>218304.33</v>
      </c>
      <c r="V12" s="31">
        <v>3668.52</v>
      </c>
      <c r="W12" s="31">
        <v>1160</v>
      </c>
      <c r="X12" s="31">
        <v>360</v>
      </c>
      <c r="Y12" s="31">
        <v>221972.84999999998</v>
      </c>
      <c r="Z12" s="31">
        <v>35515.660000000003</v>
      </c>
      <c r="AA12" s="31">
        <v>259008.50999999998</v>
      </c>
      <c r="AB12" s="30" t="s">
        <v>224</v>
      </c>
      <c r="AC12" s="14" t="s">
        <v>576</v>
      </c>
      <c r="AD12" s="13">
        <v>259008.51</v>
      </c>
      <c r="AE12" s="13">
        <f t="shared" si="0"/>
        <v>0</v>
      </c>
    </row>
    <row r="13" spans="1:33">
      <c r="A13" s="28">
        <v>57040</v>
      </c>
      <c r="B13" s="28" t="s">
        <v>379</v>
      </c>
      <c r="C13" s="29">
        <v>42129</v>
      </c>
      <c r="D13" s="29">
        <v>42129</v>
      </c>
      <c r="E13" s="28" t="s">
        <v>30</v>
      </c>
      <c r="F13" s="29">
        <v>42096</v>
      </c>
      <c r="G13" s="28" t="s">
        <v>75</v>
      </c>
      <c r="H13" s="28">
        <v>57040</v>
      </c>
      <c r="I13" s="28" t="s">
        <v>380</v>
      </c>
      <c r="J13" s="28" t="s">
        <v>77</v>
      </c>
      <c r="K13" s="28">
        <v>2015</v>
      </c>
      <c r="L13" s="30" t="s">
        <v>381</v>
      </c>
      <c r="M13" s="28" t="s">
        <v>382</v>
      </c>
      <c r="N13" s="28" t="s">
        <v>80</v>
      </c>
      <c r="O13" s="28" t="s">
        <v>383</v>
      </c>
      <c r="P13" s="31" t="s">
        <v>384</v>
      </c>
      <c r="Q13" s="15"/>
      <c r="R13" s="15"/>
      <c r="S13" s="15"/>
      <c r="T13" s="15"/>
      <c r="U13" s="31">
        <v>257243.92</v>
      </c>
      <c r="V13" s="31">
        <v>3668.52</v>
      </c>
      <c r="W13" s="31">
        <v>2320</v>
      </c>
      <c r="X13" s="31">
        <v>360</v>
      </c>
      <c r="Y13" s="31">
        <v>260912.44</v>
      </c>
      <c r="Z13" s="31">
        <v>41745.99</v>
      </c>
      <c r="AA13" s="31">
        <v>305338.43</v>
      </c>
      <c r="AB13" s="30" t="s">
        <v>83</v>
      </c>
      <c r="AC13" s="14" t="s">
        <v>577</v>
      </c>
      <c r="AD13" s="13">
        <v>305338.43</v>
      </c>
      <c r="AE13" s="13">
        <f t="shared" si="0"/>
        <v>0</v>
      </c>
    </row>
    <row r="14" spans="1:33">
      <c r="A14" s="28">
        <v>57040</v>
      </c>
      <c r="B14" s="28" t="s">
        <v>385</v>
      </c>
      <c r="C14" s="29">
        <v>42129</v>
      </c>
      <c r="D14" s="29">
        <v>42129</v>
      </c>
      <c r="E14" s="28" t="s">
        <v>30</v>
      </c>
      <c r="F14" s="29">
        <v>42108</v>
      </c>
      <c r="G14" s="28" t="s">
        <v>75</v>
      </c>
      <c r="H14" s="28">
        <v>57040</v>
      </c>
      <c r="I14" s="28" t="s">
        <v>386</v>
      </c>
      <c r="J14" s="28" t="s">
        <v>232</v>
      </c>
      <c r="K14" s="28">
        <v>2015</v>
      </c>
      <c r="L14" s="30" t="s">
        <v>387</v>
      </c>
      <c r="M14" s="28" t="s">
        <v>388</v>
      </c>
      <c r="N14" s="28" t="s">
        <v>389</v>
      </c>
      <c r="O14" s="28" t="s">
        <v>390</v>
      </c>
      <c r="P14" s="31" t="s">
        <v>391</v>
      </c>
      <c r="Q14" s="15"/>
      <c r="R14" s="15"/>
      <c r="S14" s="15"/>
      <c r="T14" s="15"/>
      <c r="U14" s="31">
        <v>316683.27</v>
      </c>
      <c r="V14" s="31">
        <v>3668.52</v>
      </c>
      <c r="W14" s="31">
        <v>2320</v>
      </c>
      <c r="X14" s="31">
        <v>360</v>
      </c>
      <c r="Y14" s="31">
        <v>320351.79000000004</v>
      </c>
      <c r="Z14" s="31">
        <v>51256.29</v>
      </c>
      <c r="AA14" s="31">
        <v>374288.08</v>
      </c>
      <c r="AB14" s="30" t="s">
        <v>237</v>
      </c>
      <c r="AC14" t="s">
        <v>578</v>
      </c>
      <c r="AD14" s="13">
        <v>374290.08</v>
      </c>
      <c r="AE14" s="13">
        <f t="shared" si="0"/>
        <v>-2</v>
      </c>
    </row>
    <row r="15" spans="1:33">
      <c r="A15" s="28">
        <v>57040</v>
      </c>
      <c r="B15" s="29" t="s">
        <v>392</v>
      </c>
      <c r="C15" s="29">
        <v>42137</v>
      </c>
      <c r="D15" s="29">
        <v>42137</v>
      </c>
      <c r="E15" s="28" t="s">
        <v>30</v>
      </c>
      <c r="F15" s="29">
        <v>42096</v>
      </c>
      <c r="G15" s="28" t="s">
        <v>75</v>
      </c>
      <c r="H15" s="28">
        <v>57040</v>
      </c>
      <c r="I15" s="28" t="s">
        <v>231</v>
      </c>
      <c r="J15" s="28" t="s">
        <v>232</v>
      </c>
      <c r="K15" s="28">
        <v>2015</v>
      </c>
      <c r="L15" s="30" t="s">
        <v>393</v>
      </c>
      <c r="M15" s="28" t="s">
        <v>394</v>
      </c>
      <c r="N15" s="28" t="s">
        <v>235</v>
      </c>
      <c r="O15" s="28" t="s">
        <v>395</v>
      </c>
      <c r="P15" s="31" t="s">
        <v>396</v>
      </c>
      <c r="Q15" s="28"/>
      <c r="R15" s="28"/>
      <c r="S15" s="28"/>
      <c r="T15" s="28"/>
      <c r="U15" s="31">
        <v>269507.84999999998</v>
      </c>
      <c r="V15" s="31">
        <v>3668.52</v>
      </c>
      <c r="W15" s="31">
        <v>2320</v>
      </c>
      <c r="X15" s="31">
        <v>360</v>
      </c>
      <c r="Y15" s="31">
        <v>273176.37</v>
      </c>
      <c r="Z15" s="31">
        <v>43708.22</v>
      </c>
      <c r="AA15" s="31">
        <v>319564.58999999997</v>
      </c>
      <c r="AB15" s="30" t="s">
        <v>237</v>
      </c>
      <c r="AC15" t="s">
        <v>579</v>
      </c>
      <c r="AD15" s="13">
        <v>319564.59000000003</v>
      </c>
      <c r="AE15" s="13">
        <f t="shared" si="0"/>
        <v>0</v>
      </c>
    </row>
    <row r="16" spans="1:33">
      <c r="A16" s="28">
        <v>57040</v>
      </c>
      <c r="B16" s="29" t="s">
        <v>397</v>
      </c>
      <c r="C16" s="29">
        <v>42137</v>
      </c>
      <c r="D16" s="29">
        <v>42137</v>
      </c>
      <c r="E16" s="28" t="s">
        <v>30</v>
      </c>
      <c r="F16" s="29">
        <v>42110</v>
      </c>
      <c r="G16" s="28" t="s">
        <v>75</v>
      </c>
      <c r="H16" s="28">
        <v>57040</v>
      </c>
      <c r="I16" s="28" t="s">
        <v>398</v>
      </c>
      <c r="J16" s="28" t="s">
        <v>232</v>
      </c>
      <c r="K16" s="28">
        <v>2015</v>
      </c>
      <c r="L16" s="30" t="s">
        <v>399</v>
      </c>
      <c r="M16" s="28" t="s">
        <v>400</v>
      </c>
      <c r="N16" s="28" t="s">
        <v>36</v>
      </c>
      <c r="O16" s="28" t="s">
        <v>401</v>
      </c>
      <c r="P16" s="31" t="s">
        <v>402</v>
      </c>
      <c r="Q16" s="28"/>
      <c r="R16" s="28"/>
      <c r="S16" s="28"/>
      <c r="T16" s="28"/>
      <c r="U16" s="31">
        <v>239844.49</v>
      </c>
      <c r="V16" s="31">
        <v>3668.52</v>
      </c>
      <c r="W16" s="31">
        <v>2320</v>
      </c>
      <c r="X16" s="31">
        <v>360</v>
      </c>
      <c r="Y16" s="31">
        <v>243513.00999999998</v>
      </c>
      <c r="Z16" s="31">
        <v>38962.080000000002</v>
      </c>
      <c r="AA16" s="31">
        <v>285155.08999999997</v>
      </c>
      <c r="AB16" s="30" t="s">
        <v>403</v>
      </c>
      <c r="AC16" t="s">
        <v>580</v>
      </c>
      <c r="AD16" s="13">
        <v>285157.09000000003</v>
      </c>
      <c r="AE16" s="13">
        <f t="shared" si="0"/>
        <v>-2.0000000000582077</v>
      </c>
    </row>
    <row r="17" spans="1:33">
      <c r="A17" s="28">
        <v>57040</v>
      </c>
      <c r="B17" s="29" t="s">
        <v>404</v>
      </c>
      <c r="C17" s="29">
        <v>42137</v>
      </c>
      <c r="D17" s="29">
        <v>42137</v>
      </c>
      <c r="E17" s="28" t="s">
        <v>30</v>
      </c>
      <c r="F17" s="29">
        <v>42115</v>
      </c>
      <c r="G17" s="28" t="s">
        <v>75</v>
      </c>
      <c r="H17" s="28">
        <v>57040</v>
      </c>
      <c r="I17" s="28" t="s">
        <v>405</v>
      </c>
      <c r="J17" s="28" t="s">
        <v>86</v>
      </c>
      <c r="K17" s="28">
        <v>2015</v>
      </c>
      <c r="L17" s="30" t="s">
        <v>406</v>
      </c>
      <c r="M17" s="28" t="s">
        <v>407</v>
      </c>
      <c r="N17" s="28" t="s">
        <v>408</v>
      </c>
      <c r="O17" s="28" t="s">
        <v>409</v>
      </c>
      <c r="P17" s="31" t="s">
        <v>410</v>
      </c>
      <c r="Q17" s="28"/>
      <c r="R17" s="28"/>
      <c r="S17" s="28"/>
      <c r="T17" s="28"/>
      <c r="U17" s="31">
        <v>398585.53</v>
      </c>
      <c r="V17" s="31">
        <v>3668.52</v>
      </c>
      <c r="W17" s="31">
        <v>2900</v>
      </c>
      <c r="X17" s="31">
        <v>360</v>
      </c>
      <c r="Y17" s="31">
        <v>402254.05000000005</v>
      </c>
      <c r="Z17" s="31">
        <v>64360.65</v>
      </c>
      <c r="AA17" s="31">
        <v>469874.70000000007</v>
      </c>
      <c r="AB17" s="30" t="s">
        <v>411</v>
      </c>
      <c r="AC17" t="s">
        <v>581</v>
      </c>
      <c r="AD17" s="13">
        <v>469876.7</v>
      </c>
      <c r="AE17" s="13">
        <f t="shared" si="0"/>
        <v>-1.9999999999417923</v>
      </c>
    </row>
    <row r="18" spans="1:33">
      <c r="A18" s="28">
        <v>57040</v>
      </c>
      <c r="B18" s="29" t="s">
        <v>412</v>
      </c>
      <c r="C18" s="29">
        <v>42137</v>
      </c>
      <c r="D18" s="29">
        <v>42137</v>
      </c>
      <c r="E18" s="28" t="s">
        <v>30</v>
      </c>
      <c r="F18" s="29">
        <v>42111</v>
      </c>
      <c r="G18" s="28" t="s">
        <v>75</v>
      </c>
      <c r="H18" s="28">
        <v>57040</v>
      </c>
      <c r="I18" s="28" t="s">
        <v>413</v>
      </c>
      <c r="J18" s="28" t="s">
        <v>95</v>
      </c>
      <c r="K18" s="28">
        <v>2015</v>
      </c>
      <c r="L18" s="30" t="s">
        <v>414</v>
      </c>
      <c r="M18" s="28" t="s">
        <v>415</v>
      </c>
      <c r="N18" s="28" t="s">
        <v>416</v>
      </c>
      <c r="O18" s="28" t="s">
        <v>417</v>
      </c>
      <c r="P18" s="31" t="s">
        <v>418</v>
      </c>
      <c r="Q18" s="28"/>
      <c r="R18" s="28"/>
      <c r="S18" s="28"/>
      <c r="T18" s="28"/>
      <c r="U18" s="31">
        <v>438267.23</v>
      </c>
      <c r="V18" s="31">
        <v>3668.52</v>
      </c>
      <c r="W18" s="31">
        <v>2900</v>
      </c>
      <c r="X18" s="31">
        <v>360</v>
      </c>
      <c r="Y18" s="31">
        <v>441935.75</v>
      </c>
      <c r="Z18" s="31">
        <v>70709.72</v>
      </c>
      <c r="AA18" s="31">
        <v>515905.47</v>
      </c>
      <c r="AB18" s="30" t="s">
        <v>419</v>
      </c>
      <c r="AC18" t="s">
        <v>582</v>
      </c>
      <c r="AD18" s="13">
        <v>515905.47</v>
      </c>
      <c r="AE18" s="13">
        <f t="shared" si="0"/>
        <v>0</v>
      </c>
    </row>
    <row r="19" spans="1:33">
      <c r="A19" s="28">
        <v>57040</v>
      </c>
      <c r="B19" s="29" t="s">
        <v>420</v>
      </c>
      <c r="C19" s="29">
        <v>42134</v>
      </c>
      <c r="D19" s="29">
        <v>42134</v>
      </c>
      <c r="E19" s="28" t="s">
        <v>30</v>
      </c>
      <c r="F19" s="29">
        <v>42124</v>
      </c>
      <c r="G19" s="28" t="s">
        <v>31</v>
      </c>
      <c r="H19" s="28">
        <v>57040</v>
      </c>
      <c r="I19" s="28" t="s">
        <v>130</v>
      </c>
      <c r="J19" s="28" t="s">
        <v>131</v>
      </c>
      <c r="K19" s="28">
        <v>2015</v>
      </c>
      <c r="L19" s="30" t="s">
        <v>421</v>
      </c>
      <c r="M19" s="28" t="s">
        <v>422</v>
      </c>
      <c r="N19" s="28" t="s">
        <v>134</v>
      </c>
      <c r="O19" s="28" t="s">
        <v>423</v>
      </c>
      <c r="P19" s="31" t="s">
        <v>424</v>
      </c>
      <c r="Q19" s="28"/>
      <c r="R19" s="28"/>
      <c r="S19" s="28"/>
      <c r="T19" s="28"/>
      <c r="U19" s="31">
        <v>150963.42000000001</v>
      </c>
      <c r="V19" s="31">
        <v>4988.7299999999996</v>
      </c>
      <c r="W19" s="31">
        <v>1160</v>
      </c>
      <c r="X19" s="31">
        <v>360</v>
      </c>
      <c r="Y19" s="31">
        <v>155952.15000000002</v>
      </c>
      <c r="Z19" s="31">
        <v>24952.34</v>
      </c>
      <c r="AA19" s="31">
        <v>182424.49000000002</v>
      </c>
      <c r="AB19" s="30" t="s">
        <v>137</v>
      </c>
      <c r="AC19" t="s">
        <v>583</v>
      </c>
      <c r="AD19" s="13">
        <v>181436.49</v>
      </c>
      <c r="AE19" s="13">
        <f t="shared" si="0"/>
        <v>988.0000000000291</v>
      </c>
      <c r="AF19" t="s">
        <v>1629</v>
      </c>
    </row>
    <row r="20" spans="1:33">
      <c r="A20" s="28">
        <v>57040</v>
      </c>
      <c r="B20" s="29" t="s">
        <v>425</v>
      </c>
      <c r="C20" s="29">
        <v>42134</v>
      </c>
      <c r="D20" s="29">
        <v>42134</v>
      </c>
      <c r="E20" s="28" t="s">
        <v>30</v>
      </c>
      <c r="F20" s="29">
        <v>42124</v>
      </c>
      <c r="G20" s="28" t="s">
        <v>31</v>
      </c>
      <c r="H20" s="28">
        <v>57040</v>
      </c>
      <c r="I20" s="28" t="s">
        <v>159</v>
      </c>
      <c r="J20" s="28" t="s">
        <v>131</v>
      </c>
      <c r="K20" s="28">
        <v>2015</v>
      </c>
      <c r="L20" s="30" t="s">
        <v>421</v>
      </c>
      <c r="M20" s="28" t="s">
        <v>426</v>
      </c>
      <c r="N20" s="28" t="s">
        <v>345</v>
      </c>
      <c r="O20" s="28" t="s">
        <v>427</v>
      </c>
      <c r="P20" s="31" t="s">
        <v>428</v>
      </c>
      <c r="Q20" s="28"/>
      <c r="R20" s="28"/>
      <c r="S20" s="28"/>
      <c r="T20" s="28"/>
      <c r="U20" s="31">
        <v>158489.28</v>
      </c>
      <c r="V20" s="31">
        <v>4988.7299999999996</v>
      </c>
      <c r="W20" s="31">
        <v>1160</v>
      </c>
      <c r="X20" s="31">
        <v>360</v>
      </c>
      <c r="Y20" s="31">
        <v>163478.01</v>
      </c>
      <c r="Z20" s="31">
        <v>26156.48</v>
      </c>
      <c r="AA20" s="31">
        <v>191154.49000000002</v>
      </c>
      <c r="AB20" s="30" t="s">
        <v>164</v>
      </c>
      <c r="AC20" t="s">
        <v>584</v>
      </c>
      <c r="AD20" s="13">
        <v>191154.49</v>
      </c>
      <c r="AE20" s="13">
        <f t="shared" si="0"/>
        <v>0</v>
      </c>
    </row>
    <row r="21" spans="1:33">
      <c r="A21" s="28">
        <v>57040</v>
      </c>
      <c r="B21" s="29" t="s">
        <v>429</v>
      </c>
      <c r="C21" s="29">
        <v>42140</v>
      </c>
      <c r="D21" s="29">
        <v>42140</v>
      </c>
      <c r="E21" s="28" t="s">
        <v>30</v>
      </c>
      <c r="F21" s="29">
        <v>42107</v>
      </c>
      <c r="G21" s="28" t="s">
        <v>75</v>
      </c>
      <c r="H21" s="28">
        <v>57040</v>
      </c>
      <c r="I21" s="28" t="s">
        <v>430</v>
      </c>
      <c r="J21" s="28" t="s">
        <v>219</v>
      </c>
      <c r="K21" s="28">
        <v>2015</v>
      </c>
      <c r="L21" s="30" t="s">
        <v>431</v>
      </c>
      <c r="M21" s="28" t="s">
        <v>432</v>
      </c>
      <c r="N21" s="28" t="s">
        <v>433</v>
      </c>
      <c r="O21" s="28" t="s">
        <v>434</v>
      </c>
      <c r="P21" s="31" t="s">
        <v>435</v>
      </c>
      <c r="Q21" s="28"/>
      <c r="R21" s="28"/>
      <c r="S21" s="28"/>
      <c r="T21" s="28"/>
      <c r="U21" s="31">
        <v>208663.88</v>
      </c>
      <c r="V21" s="31">
        <v>3668.52</v>
      </c>
      <c r="W21" s="31">
        <v>1160</v>
      </c>
      <c r="X21" s="31">
        <v>360</v>
      </c>
      <c r="Y21" s="31">
        <v>212332.4</v>
      </c>
      <c r="Z21" s="31">
        <v>33973.18</v>
      </c>
      <c r="AA21" s="31">
        <v>247825.58</v>
      </c>
      <c r="AB21" s="30" t="s">
        <v>224</v>
      </c>
      <c r="AC21" t="s">
        <v>585</v>
      </c>
      <c r="AD21" s="13">
        <v>247825.58</v>
      </c>
      <c r="AE21" s="13">
        <f t="shared" si="0"/>
        <v>0</v>
      </c>
    </row>
    <row r="22" spans="1:33">
      <c r="A22" s="28">
        <v>57040</v>
      </c>
      <c r="B22" s="29" t="s">
        <v>436</v>
      </c>
      <c r="C22" s="29">
        <v>42140</v>
      </c>
      <c r="D22" s="29">
        <v>42140</v>
      </c>
      <c r="E22" s="28" t="s">
        <v>30</v>
      </c>
      <c r="F22" s="29">
        <v>42108</v>
      </c>
      <c r="G22" s="28" t="s">
        <v>75</v>
      </c>
      <c r="H22" s="28">
        <v>57040</v>
      </c>
      <c r="I22" s="28" t="s">
        <v>430</v>
      </c>
      <c r="J22" s="28" t="s">
        <v>219</v>
      </c>
      <c r="K22" s="28">
        <v>2015</v>
      </c>
      <c r="L22" s="30" t="s">
        <v>437</v>
      </c>
      <c r="M22" s="28" t="s">
        <v>438</v>
      </c>
      <c r="N22" s="28" t="s">
        <v>376</v>
      </c>
      <c r="O22" s="28" t="s">
        <v>439</v>
      </c>
      <c r="P22" s="31" t="s">
        <v>440</v>
      </c>
      <c r="Q22" s="28"/>
      <c r="R22" s="28"/>
      <c r="S22" s="28"/>
      <c r="T22" s="28"/>
      <c r="U22" s="31">
        <v>208663.88</v>
      </c>
      <c r="V22" s="31">
        <v>3668.52</v>
      </c>
      <c r="W22" s="31">
        <v>1160</v>
      </c>
      <c r="X22" s="31">
        <v>360</v>
      </c>
      <c r="Y22" s="31">
        <v>212332.4</v>
      </c>
      <c r="Z22" s="31">
        <v>33973.18</v>
      </c>
      <c r="AA22" s="31">
        <v>247825.58</v>
      </c>
      <c r="AB22" s="30" t="s">
        <v>224</v>
      </c>
      <c r="AC22" t="s">
        <v>586</v>
      </c>
      <c r="AD22" s="13">
        <v>247825.58</v>
      </c>
      <c r="AE22" s="13">
        <f t="shared" si="0"/>
        <v>0</v>
      </c>
    </row>
    <row r="23" spans="1:33">
      <c r="A23" s="28">
        <v>57040</v>
      </c>
      <c r="B23" s="29" t="s">
        <v>441</v>
      </c>
      <c r="C23" s="29">
        <v>42140</v>
      </c>
      <c r="D23" s="29">
        <v>42140</v>
      </c>
      <c r="E23" s="28" t="s">
        <v>30</v>
      </c>
      <c r="F23" s="29">
        <v>42114</v>
      </c>
      <c r="G23" s="28" t="s">
        <v>75</v>
      </c>
      <c r="H23" s="28">
        <v>57040</v>
      </c>
      <c r="I23" s="28" t="s">
        <v>398</v>
      </c>
      <c r="J23" s="28" t="s">
        <v>232</v>
      </c>
      <c r="K23" s="28">
        <v>2015</v>
      </c>
      <c r="L23" s="30" t="s">
        <v>442</v>
      </c>
      <c r="M23" s="28" t="s">
        <v>443</v>
      </c>
      <c r="N23" s="28" t="s">
        <v>36</v>
      </c>
      <c r="O23" s="28" t="s">
        <v>444</v>
      </c>
      <c r="P23" s="31" t="s">
        <v>445</v>
      </c>
      <c r="Q23" s="28"/>
      <c r="R23" s="28"/>
      <c r="S23" s="28"/>
      <c r="T23" s="28"/>
      <c r="U23" s="31">
        <v>239844.49</v>
      </c>
      <c r="V23" s="31">
        <v>3668.52</v>
      </c>
      <c r="W23" s="31">
        <v>2320</v>
      </c>
      <c r="X23" s="31">
        <v>360</v>
      </c>
      <c r="Y23" s="31">
        <v>243513.00999999998</v>
      </c>
      <c r="Z23" s="31">
        <v>38962.080000000002</v>
      </c>
      <c r="AA23" s="31">
        <v>285155.08999999997</v>
      </c>
      <c r="AB23" s="30" t="s">
        <v>403</v>
      </c>
      <c r="AC23" t="s">
        <v>587</v>
      </c>
      <c r="AD23" s="13">
        <v>285155.09000000003</v>
      </c>
      <c r="AE23" s="13">
        <f t="shared" si="0"/>
        <v>0</v>
      </c>
    </row>
    <row r="24" spans="1:33">
      <c r="A24" s="28">
        <v>57040</v>
      </c>
      <c r="B24" s="29" t="s">
        <v>446</v>
      </c>
      <c r="C24" s="29">
        <v>42140</v>
      </c>
      <c r="D24" s="29">
        <v>42140</v>
      </c>
      <c r="E24" s="28" t="s">
        <v>30</v>
      </c>
      <c r="F24" s="29">
        <v>42104</v>
      </c>
      <c r="G24" s="28" t="s">
        <v>75</v>
      </c>
      <c r="H24" s="28">
        <v>57040</v>
      </c>
      <c r="I24" s="28" t="s">
        <v>386</v>
      </c>
      <c r="J24" s="28" t="s">
        <v>232</v>
      </c>
      <c r="K24" s="28">
        <v>2015</v>
      </c>
      <c r="L24" s="30" t="s">
        <v>447</v>
      </c>
      <c r="M24" s="28" t="s">
        <v>448</v>
      </c>
      <c r="N24" s="28" t="s">
        <v>449</v>
      </c>
      <c r="O24" s="28" t="s">
        <v>450</v>
      </c>
      <c r="P24" s="31" t="s">
        <v>451</v>
      </c>
      <c r="Q24" s="28"/>
      <c r="R24" s="28"/>
      <c r="S24" s="28"/>
      <c r="T24" s="28"/>
      <c r="U24" s="31">
        <v>316683.27</v>
      </c>
      <c r="V24" s="31">
        <v>3668.52</v>
      </c>
      <c r="W24" s="31">
        <v>2320</v>
      </c>
      <c r="X24" s="31">
        <v>360</v>
      </c>
      <c r="Y24" s="31">
        <v>320351.79000000004</v>
      </c>
      <c r="Z24" s="31">
        <v>51256.29</v>
      </c>
      <c r="AA24" s="31">
        <v>374288.08</v>
      </c>
      <c r="AB24" s="30" t="s">
        <v>237</v>
      </c>
      <c r="AC24" t="s">
        <v>588</v>
      </c>
      <c r="AD24" s="13">
        <v>374288.08</v>
      </c>
      <c r="AE24" s="13">
        <f t="shared" si="0"/>
        <v>0</v>
      </c>
    </row>
    <row r="25" spans="1:33">
      <c r="A25" s="28">
        <v>57040</v>
      </c>
      <c r="B25" s="29" t="s">
        <v>452</v>
      </c>
      <c r="C25" s="29">
        <v>42140</v>
      </c>
      <c r="D25" s="29">
        <v>42140</v>
      </c>
      <c r="E25" s="28" t="s">
        <v>30</v>
      </c>
      <c r="F25" s="29">
        <v>42114</v>
      </c>
      <c r="G25" s="28" t="s">
        <v>75</v>
      </c>
      <c r="H25" s="28">
        <v>57040</v>
      </c>
      <c r="I25" s="28" t="s">
        <v>386</v>
      </c>
      <c r="J25" s="28" t="s">
        <v>232</v>
      </c>
      <c r="K25" s="28">
        <v>2015</v>
      </c>
      <c r="L25" s="30" t="s">
        <v>453</v>
      </c>
      <c r="M25" s="28" t="s">
        <v>454</v>
      </c>
      <c r="N25" s="28" t="s">
        <v>389</v>
      </c>
      <c r="O25" s="28" t="s">
        <v>455</v>
      </c>
      <c r="P25" s="31" t="s">
        <v>456</v>
      </c>
      <c r="Q25" s="28"/>
      <c r="R25" s="28"/>
      <c r="S25" s="28"/>
      <c r="T25" s="28"/>
      <c r="U25" s="31">
        <v>316683.27</v>
      </c>
      <c r="V25" s="31">
        <v>3668.52</v>
      </c>
      <c r="W25" s="31">
        <v>2320</v>
      </c>
      <c r="X25" s="31">
        <v>360</v>
      </c>
      <c r="Y25" s="31">
        <v>320351.79000000004</v>
      </c>
      <c r="Z25" s="31">
        <v>51256.29</v>
      </c>
      <c r="AA25" s="31">
        <v>374288.08</v>
      </c>
      <c r="AB25" s="30" t="s">
        <v>237</v>
      </c>
      <c r="AC25" t="s">
        <v>457</v>
      </c>
      <c r="AD25" s="13">
        <v>374290.08</v>
      </c>
      <c r="AE25" s="13">
        <f>AA25-AD25</f>
        <v>-2</v>
      </c>
      <c r="AF25" t="s">
        <v>572</v>
      </c>
    </row>
    <row r="26" spans="1:33">
      <c r="A26" s="28">
        <v>57040</v>
      </c>
      <c r="B26" s="29" t="s">
        <v>458</v>
      </c>
      <c r="C26" s="29">
        <v>42140</v>
      </c>
      <c r="D26" s="29">
        <v>42140</v>
      </c>
      <c r="E26" s="28" t="s">
        <v>30</v>
      </c>
      <c r="F26" s="29">
        <v>42116</v>
      </c>
      <c r="G26" s="28" t="s">
        <v>176</v>
      </c>
      <c r="H26" s="28">
        <v>57040</v>
      </c>
      <c r="I26" s="28" t="s">
        <v>177</v>
      </c>
      <c r="J26" s="28" t="s">
        <v>178</v>
      </c>
      <c r="K26" s="28">
        <v>2015</v>
      </c>
      <c r="L26" s="30" t="s">
        <v>459</v>
      </c>
      <c r="M26" s="28" t="s">
        <v>460</v>
      </c>
      <c r="N26" s="28" t="s">
        <v>208</v>
      </c>
      <c r="O26" s="28" t="s">
        <v>461</v>
      </c>
      <c r="P26" s="31" t="s">
        <v>462</v>
      </c>
      <c r="Q26" s="28"/>
      <c r="R26" s="28"/>
      <c r="S26" s="28"/>
      <c r="T26" s="28"/>
      <c r="U26" s="31">
        <v>297496.24</v>
      </c>
      <c r="V26" s="31">
        <v>3668.52</v>
      </c>
      <c r="W26" s="31">
        <v>2900</v>
      </c>
      <c r="X26" s="31">
        <v>360</v>
      </c>
      <c r="Y26" s="31">
        <v>301164.76</v>
      </c>
      <c r="Z26" s="31">
        <v>48186.36</v>
      </c>
      <c r="AA26" s="31">
        <v>352611.12</v>
      </c>
      <c r="AB26" s="30" t="s">
        <v>184</v>
      </c>
      <c r="AC26" t="s">
        <v>589</v>
      </c>
      <c r="AD26" s="13">
        <v>349174.93</v>
      </c>
      <c r="AE26" s="13">
        <f t="shared" si="0"/>
        <v>3436.1900000000023</v>
      </c>
      <c r="AF26" t="s">
        <v>1629</v>
      </c>
      <c r="AG26" t="s">
        <v>575</v>
      </c>
    </row>
    <row r="27" spans="1:33">
      <c r="A27" s="28">
        <v>57040</v>
      </c>
      <c r="B27" s="29" t="s">
        <v>463</v>
      </c>
      <c r="C27" s="29">
        <v>42140</v>
      </c>
      <c r="D27" s="29">
        <v>42140</v>
      </c>
      <c r="E27" s="28" t="s">
        <v>30</v>
      </c>
      <c r="F27" s="29">
        <v>42118</v>
      </c>
      <c r="G27" s="28" t="s">
        <v>176</v>
      </c>
      <c r="H27" s="28">
        <v>57040</v>
      </c>
      <c r="I27" s="28" t="s">
        <v>177</v>
      </c>
      <c r="J27" s="28" t="s">
        <v>178</v>
      </c>
      <c r="K27" s="28">
        <v>2015</v>
      </c>
      <c r="L27" s="30" t="s">
        <v>464</v>
      </c>
      <c r="M27" s="28" t="s">
        <v>465</v>
      </c>
      <c r="N27" s="28" t="s">
        <v>208</v>
      </c>
      <c r="O27" s="28" t="s">
        <v>466</v>
      </c>
      <c r="P27" s="31" t="s">
        <v>467</v>
      </c>
      <c r="Q27" s="28"/>
      <c r="R27" s="28"/>
      <c r="S27" s="28"/>
      <c r="T27" s="28"/>
      <c r="U27" s="31">
        <v>297496.24</v>
      </c>
      <c r="V27" s="31">
        <v>3668.52</v>
      </c>
      <c r="W27" s="31">
        <v>2900</v>
      </c>
      <c r="X27" s="31">
        <v>360</v>
      </c>
      <c r="Y27" s="31">
        <v>301164.76</v>
      </c>
      <c r="Z27" s="31">
        <v>48186.36</v>
      </c>
      <c r="AA27" s="31">
        <v>352611.12</v>
      </c>
      <c r="AB27" s="30" t="s">
        <v>184</v>
      </c>
      <c r="AC27" t="s">
        <v>590</v>
      </c>
      <c r="AD27" s="13">
        <v>349174.93</v>
      </c>
      <c r="AE27" s="13">
        <f t="shared" si="0"/>
        <v>3436.1900000000023</v>
      </c>
      <c r="AF27" t="s">
        <v>1629</v>
      </c>
      <c r="AG27" t="s">
        <v>575</v>
      </c>
    </row>
    <row r="28" spans="1:33">
      <c r="A28" s="28">
        <v>57040</v>
      </c>
      <c r="B28" s="28" t="s">
        <v>468</v>
      </c>
      <c r="C28" s="29">
        <v>42143</v>
      </c>
      <c r="D28" s="29">
        <v>42143</v>
      </c>
      <c r="E28" s="28" t="s">
        <v>30</v>
      </c>
      <c r="F28" s="29">
        <v>42137</v>
      </c>
      <c r="G28" s="28" t="s">
        <v>31</v>
      </c>
      <c r="H28" s="28">
        <v>57040</v>
      </c>
      <c r="I28" s="28" t="s">
        <v>109</v>
      </c>
      <c r="J28" s="28" t="s">
        <v>110</v>
      </c>
      <c r="K28" s="28">
        <v>2015</v>
      </c>
      <c r="L28" s="30" t="s">
        <v>469</v>
      </c>
      <c r="M28" s="28" t="s">
        <v>470</v>
      </c>
      <c r="N28" s="28" t="s">
        <v>113</v>
      </c>
      <c r="O28" s="28" t="s">
        <v>471</v>
      </c>
      <c r="P28" s="31" t="s">
        <v>472</v>
      </c>
      <c r="Q28" s="28"/>
      <c r="R28" s="28"/>
      <c r="S28" s="28"/>
      <c r="T28" s="28"/>
      <c r="U28" s="31">
        <v>142816.87</v>
      </c>
      <c r="V28" s="31">
        <v>4988.7299999999996</v>
      </c>
      <c r="W28" s="31">
        <v>1160</v>
      </c>
      <c r="X28" s="31">
        <v>360</v>
      </c>
      <c r="Y28" s="31">
        <v>147805.6</v>
      </c>
      <c r="Z28" s="31">
        <v>23648.9</v>
      </c>
      <c r="AA28" s="31">
        <v>172974.5</v>
      </c>
      <c r="AB28" s="30" t="s">
        <v>116</v>
      </c>
      <c r="AC28" t="s">
        <v>591</v>
      </c>
      <c r="AD28" s="13">
        <v>172436.49</v>
      </c>
      <c r="AE28" s="13">
        <f t="shared" si="0"/>
        <v>538.01000000000931</v>
      </c>
      <c r="AF28" t="s">
        <v>1629</v>
      </c>
    </row>
    <row r="29" spans="1:33">
      <c r="A29" s="28">
        <v>57040</v>
      </c>
      <c r="B29" s="28" t="s">
        <v>473</v>
      </c>
      <c r="C29" s="29">
        <v>42143</v>
      </c>
      <c r="D29" s="29">
        <v>42143</v>
      </c>
      <c r="E29" s="28" t="s">
        <v>30</v>
      </c>
      <c r="F29" s="29">
        <v>42137</v>
      </c>
      <c r="G29" s="28" t="s">
        <v>31</v>
      </c>
      <c r="H29" s="28">
        <v>57040</v>
      </c>
      <c r="I29" s="28" t="s">
        <v>109</v>
      </c>
      <c r="J29" s="28" t="s">
        <v>110</v>
      </c>
      <c r="K29" s="28">
        <v>2015</v>
      </c>
      <c r="L29" s="30" t="s">
        <v>469</v>
      </c>
      <c r="M29" s="28" t="s">
        <v>474</v>
      </c>
      <c r="N29" s="28" t="s">
        <v>120</v>
      </c>
      <c r="O29" s="28" t="s">
        <v>475</v>
      </c>
      <c r="P29" s="31" t="s">
        <v>476</v>
      </c>
      <c r="Q29" s="28"/>
      <c r="R29" s="28"/>
      <c r="S29" s="28"/>
      <c r="T29" s="28"/>
      <c r="U29" s="31">
        <v>142816.87</v>
      </c>
      <c r="V29" s="31">
        <v>4988.7299999999996</v>
      </c>
      <c r="W29" s="31">
        <v>1160</v>
      </c>
      <c r="X29" s="31">
        <v>360</v>
      </c>
      <c r="Y29" s="31">
        <v>147805.6</v>
      </c>
      <c r="Z29" s="31">
        <v>23648.9</v>
      </c>
      <c r="AA29" s="31">
        <v>172974.5</v>
      </c>
      <c r="AB29" s="30" t="s">
        <v>116</v>
      </c>
      <c r="AC29" t="s">
        <v>592</v>
      </c>
      <c r="AD29" s="13">
        <v>172974.5</v>
      </c>
      <c r="AE29" s="13">
        <f t="shared" si="0"/>
        <v>0</v>
      </c>
      <c r="AF29" t="s">
        <v>575</v>
      </c>
    </row>
    <row r="30" spans="1:33">
      <c r="A30" s="28">
        <v>57040</v>
      </c>
      <c r="B30" s="28" t="s">
        <v>477</v>
      </c>
      <c r="C30" s="29">
        <v>42143</v>
      </c>
      <c r="D30" s="29">
        <v>42143</v>
      </c>
      <c r="E30" s="28" t="s">
        <v>30</v>
      </c>
      <c r="F30" s="29">
        <v>42137</v>
      </c>
      <c r="G30" s="28" t="s">
        <v>31</v>
      </c>
      <c r="H30" s="28">
        <v>57040</v>
      </c>
      <c r="I30" s="28" t="s">
        <v>130</v>
      </c>
      <c r="J30" s="28" t="s">
        <v>131</v>
      </c>
      <c r="K30" s="28">
        <v>2015</v>
      </c>
      <c r="L30" s="30" t="s">
        <v>478</v>
      </c>
      <c r="M30" s="28" t="s">
        <v>479</v>
      </c>
      <c r="N30" s="28" t="s">
        <v>161</v>
      </c>
      <c r="O30" s="28" t="s">
        <v>480</v>
      </c>
      <c r="P30" s="31" t="s">
        <v>481</v>
      </c>
      <c r="Q30" s="28"/>
      <c r="R30" s="28"/>
      <c r="S30" s="28"/>
      <c r="T30" s="28"/>
      <c r="U30" s="31">
        <v>150963.42000000001</v>
      </c>
      <c r="V30" s="31">
        <v>4988.7299999999996</v>
      </c>
      <c r="W30" s="31">
        <v>1160</v>
      </c>
      <c r="X30" s="31">
        <v>360</v>
      </c>
      <c r="Y30" s="31">
        <v>155952.15000000002</v>
      </c>
      <c r="Z30" s="31">
        <v>24952.34</v>
      </c>
      <c r="AA30" s="31">
        <v>182424.49000000002</v>
      </c>
      <c r="AB30" s="30" t="s">
        <v>137</v>
      </c>
      <c r="AC30" t="s">
        <v>593</v>
      </c>
      <c r="AD30" s="13">
        <v>182424.49</v>
      </c>
      <c r="AE30" s="13">
        <f t="shared" si="0"/>
        <v>0</v>
      </c>
    </row>
    <row r="31" spans="1:33">
      <c r="A31" s="28">
        <v>57040</v>
      </c>
      <c r="B31" s="28" t="s">
        <v>482</v>
      </c>
      <c r="C31" s="29">
        <v>42143</v>
      </c>
      <c r="D31" s="29">
        <v>42143</v>
      </c>
      <c r="E31" s="28" t="s">
        <v>30</v>
      </c>
      <c r="F31" s="29">
        <v>42137</v>
      </c>
      <c r="G31" s="28" t="s">
        <v>31</v>
      </c>
      <c r="H31" s="28">
        <v>57040</v>
      </c>
      <c r="I31" s="28" t="s">
        <v>148</v>
      </c>
      <c r="J31" s="28" t="s">
        <v>60</v>
      </c>
      <c r="K31" s="28">
        <v>2015</v>
      </c>
      <c r="L31" s="30" t="s">
        <v>483</v>
      </c>
      <c r="M31" s="28" t="s">
        <v>484</v>
      </c>
      <c r="N31" s="28" t="s">
        <v>151</v>
      </c>
      <c r="O31" s="28" t="s">
        <v>485</v>
      </c>
      <c r="P31" s="31" t="s">
        <v>486</v>
      </c>
      <c r="Q31" s="28"/>
      <c r="R31" s="28"/>
      <c r="S31" s="28"/>
      <c r="T31" s="28"/>
      <c r="U31" s="31">
        <v>179285.19</v>
      </c>
      <c r="V31" s="31">
        <v>4988.7299999999996</v>
      </c>
      <c r="W31" s="31">
        <v>2320</v>
      </c>
      <c r="X31" s="31">
        <v>360</v>
      </c>
      <c r="Y31" s="31">
        <v>184273.92000000001</v>
      </c>
      <c r="Z31" s="31">
        <v>29483.83</v>
      </c>
      <c r="AA31" s="31">
        <v>216437.75</v>
      </c>
      <c r="AB31" s="30" t="s">
        <v>66</v>
      </c>
      <c r="AC31" t="s">
        <v>594</v>
      </c>
      <c r="AD31" s="13">
        <v>216437.16</v>
      </c>
      <c r="AE31" s="13">
        <f t="shared" si="0"/>
        <v>0.58999999999650754</v>
      </c>
    </row>
    <row r="32" spans="1:33">
      <c r="A32" s="28">
        <v>57040</v>
      </c>
      <c r="B32" s="28" t="s">
        <v>487</v>
      </c>
      <c r="C32" s="29">
        <v>42143</v>
      </c>
      <c r="D32" s="29">
        <v>42143</v>
      </c>
      <c r="E32" s="28" t="s">
        <v>30</v>
      </c>
      <c r="F32" s="29">
        <v>42137</v>
      </c>
      <c r="G32" s="28" t="s">
        <v>31</v>
      </c>
      <c r="H32" s="28">
        <v>57040</v>
      </c>
      <c r="I32" s="28" t="s">
        <v>59</v>
      </c>
      <c r="J32" s="28" t="s">
        <v>60</v>
      </c>
      <c r="K32" s="28">
        <v>2015</v>
      </c>
      <c r="L32" s="30" t="s">
        <v>483</v>
      </c>
      <c r="M32" s="28" t="s">
        <v>488</v>
      </c>
      <c r="N32" s="28" t="s">
        <v>70</v>
      </c>
      <c r="O32" s="28" t="s">
        <v>489</v>
      </c>
      <c r="P32" s="31" t="s">
        <v>490</v>
      </c>
      <c r="Q32" s="28"/>
      <c r="R32" s="28"/>
      <c r="S32" s="28"/>
      <c r="T32" s="28"/>
      <c r="U32" s="31">
        <v>219233.57</v>
      </c>
      <c r="V32" s="31">
        <v>4988.7299999999996</v>
      </c>
      <c r="W32" s="31">
        <v>2320</v>
      </c>
      <c r="X32" s="31">
        <v>360</v>
      </c>
      <c r="Y32" s="31">
        <v>224222.30000000002</v>
      </c>
      <c r="Z32" s="31">
        <v>35875.57</v>
      </c>
      <c r="AA32" s="31">
        <v>262777.87</v>
      </c>
      <c r="AB32" s="30" t="s">
        <v>66</v>
      </c>
      <c r="AC32" t="s">
        <v>595</v>
      </c>
      <c r="AD32" s="13">
        <v>262779.87</v>
      </c>
      <c r="AE32" s="13">
        <f t="shared" si="0"/>
        <v>-2</v>
      </c>
    </row>
    <row r="33" spans="1:32">
      <c r="A33" s="28">
        <v>57040</v>
      </c>
      <c r="B33" s="29" t="s">
        <v>491</v>
      </c>
      <c r="C33" s="29">
        <v>42144</v>
      </c>
      <c r="D33" s="29">
        <v>42144</v>
      </c>
      <c r="E33" s="28" t="s">
        <v>30</v>
      </c>
      <c r="F33" s="29">
        <v>42128</v>
      </c>
      <c r="G33" s="28" t="s">
        <v>75</v>
      </c>
      <c r="H33" s="28">
        <v>57040</v>
      </c>
      <c r="I33" s="28" t="s">
        <v>492</v>
      </c>
      <c r="J33" s="28" t="s">
        <v>219</v>
      </c>
      <c r="K33" s="28">
        <v>2015</v>
      </c>
      <c r="L33" s="30" t="s">
        <v>493</v>
      </c>
      <c r="M33" s="28" t="s">
        <v>494</v>
      </c>
      <c r="N33" s="28" t="s">
        <v>376</v>
      </c>
      <c r="O33" s="28" t="s">
        <v>495</v>
      </c>
      <c r="P33" s="31" t="s">
        <v>496</v>
      </c>
      <c r="Q33" s="28"/>
      <c r="R33" s="28"/>
      <c r="S33" s="28"/>
      <c r="T33" s="28"/>
      <c r="U33" s="31">
        <v>237070.1</v>
      </c>
      <c r="V33" s="31">
        <v>3668.52</v>
      </c>
      <c r="W33" s="31">
        <v>1160</v>
      </c>
      <c r="X33" s="31">
        <v>360</v>
      </c>
      <c r="Y33" s="31">
        <v>240738.62</v>
      </c>
      <c r="Z33" s="31">
        <v>38518.18</v>
      </c>
      <c r="AA33" s="31">
        <v>280776.8</v>
      </c>
      <c r="AB33" s="30" t="s">
        <v>224</v>
      </c>
      <c r="AC33" t="s">
        <v>596</v>
      </c>
      <c r="AD33" s="13">
        <v>280778.8</v>
      </c>
      <c r="AE33" s="13">
        <f t="shared" si="0"/>
        <v>-2</v>
      </c>
    </row>
    <row r="34" spans="1:32">
      <c r="A34" s="28">
        <v>57040</v>
      </c>
      <c r="B34" s="29" t="s">
        <v>497</v>
      </c>
      <c r="C34" s="29">
        <v>42144</v>
      </c>
      <c r="D34" s="29">
        <v>42144</v>
      </c>
      <c r="E34" s="28" t="s">
        <v>30</v>
      </c>
      <c r="F34" s="29">
        <v>42117</v>
      </c>
      <c r="G34" s="28" t="s">
        <v>75</v>
      </c>
      <c r="H34" s="28">
        <v>57040</v>
      </c>
      <c r="I34" s="28" t="s">
        <v>498</v>
      </c>
      <c r="J34" s="28" t="s">
        <v>232</v>
      </c>
      <c r="K34" s="28">
        <v>2015</v>
      </c>
      <c r="L34" s="30" t="s">
        <v>499</v>
      </c>
      <c r="M34" s="28" t="s">
        <v>500</v>
      </c>
      <c r="N34" s="28" t="s">
        <v>389</v>
      </c>
      <c r="O34" s="28" t="s">
        <v>501</v>
      </c>
      <c r="P34" s="31" t="s">
        <v>502</v>
      </c>
      <c r="Q34" s="28"/>
      <c r="R34" s="28"/>
      <c r="S34" s="28"/>
      <c r="T34" s="28"/>
      <c r="U34" s="31">
        <v>296335.42</v>
      </c>
      <c r="V34" s="31">
        <v>3668.52</v>
      </c>
      <c r="W34" s="31">
        <v>2320</v>
      </c>
      <c r="X34" s="31">
        <v>360</v>
      </c>
      <c r="Y34" s="31">
        <v>300003.94</v>
      </c>
      <c r="Z34" s="31">
        <v>48000.63</v>
      </c>
      <c r="AA34" s="31">
        <v>350684.57</v>
      </c>
      <c r="AB34" s="30" t="s">
        <v>237</v>
      </c>
      <c r="AC34" t="s">
        <v>597</v>
      </c>
      <c r="AD34" s="13">
        <v>350686.6</v>
      </c>
      <c r="AE34" s="13">
        <f t="shared" si="0"/>
        <v>-2.029999999969732</v>
      </c>
    </row>
    <row r="35" spans="1:32">
      <c r="A35" s="28">
        <v>57040</v>
      </c>
      <c r="B35" s="29" t="s">
        <v>503</v>
      </c>
      <c r="C35" s="29">
        <v>42144</v>
      </c>
      <c r="D35" s="29">
        <v>42144</v>
      </c>
      <c r="E35" s="28" t="s">
        <v>30</v>
      </c>
      <c r="F35" s="29">
        <v>42128</v>
      </c>
      <c r="G35" s="28" t="s">
        <v>75</v>
      </c>
      <c r="H35" s="28">
        <v>57040</v>
      </c>
      <c r="I35" s="28" t="s">
        <v>94</v>
      </c>
      <c r="J35" s="28" t="s">
        <v>95</v>
      </c>
      <c r="K35" s="28">
        <v>2015</v>
      </c>
      <c r="L35" s="30" t="s">
        <v>504</v>
      </c>
      <c r="M35" s="28" t="s">
        <v>505</v>
      </c>
      <c r="N35" s="28" t="s">
        <v>506</v>
      </c>
      <c r="O35" s="28" t="s">
        <v>507</v>
      </c>
      <c r="P35" s="31" t="s">
        <v>508</v>
      </c>
      <c r="Q35" s="28"/>
      <c r="R35" s="28"/>
      <c r="S35" s="28"/>
      <c r="T35" s="28"/>
      <c r="U35" s="31">
        <v>381727.3</v>
      </c>
      <c r="V35" s="31">
        <v>3668.52</v>
      </c>
      <c r="W35" s="31">
        <v>2900</v>
      </c>
      <c r="X35" s="31">
        <v>360</v>
      </c>
      <c r="Y35" s="31">
        <v>385395.82</v>
      </c>
      <c r="Z35" s="31">
        <v>61663.33</v>
      </c>
      <c r="AA35" s="31">
        <v>450319.15</v>
      </c>
      <c r="AB35" s="30" t="s">
        <v>100</v>
      </c>
      <c r="AC35" t="s">
        <v>598</v>
      </c>
      <c r="AD35" s="13">
        <v>450319.15</v>
      </c>
      <c r="AE35" s="13">
        <f t="shared" si="0"/>
        <v>0</v>
      </c>
    </row>
    <row r="36" spans="1:32">
      <c r="A36" s="16">
        <v>57040</v>
      </c>
      <c r="B36" s="16" t="s">
        <v>509</v>
      </c>
      <c r="C36" s="18">
        <v>42147</v>
      </c>
      <c r="D36" s="18">
        <v>42147</v>
      </c>
      <c r="E36" s="16" t="s">
        <v>30</v>
      </c>
      <c r="F36" s="18">
        <v>42129</v>
      </c>
      <c r="G36" s="16" t="s">
        <v>75</v>
      </c>
      <c r="H36" s="16">
        <v>57040</v>
      </c>
      <c r="I36" s="16" t="s">
        <v>398</v>
      </c>
      <c r="J36" s="16" t="s">
        <v>232</v>
      </c>
      <c r="K36" s="16">
        <v>2015</v>
      </c>
      <c r="L36" s="19" t="s">
        <v>510</v>
      </c>
      <c r="M36" s="16" t="s">
        <v>511</v>
      </c>
      <c r="N36" s="16" t="s">
        <v>512</v>
      </c>
      <c r="O36" s="16" t="s">
        <v>513</v>
      </c>
      <c r="P36" s="20" t="s">
        <v>514</v>
      </c>
      <c r="Q36" s="16"/>
      <c r="R36" s="16"/>
      <c r="S36" s="16"/>
      <c r="T36" s="16"/>
      <c r="U36" s="20">
        <v>239844.49</v>
      </c>
      <c r="V36" s="20">
        <v>3668.52</v>
      </c>
      <c r="W36" s="20">
        <v>2320</v>
      </c>
      <c r="X36" s="20">
        <v>360</v>
      </c>
      <c r="Y36" s="20">
        <v>243513.00999999998</v>
      </c>
      <c r="Z36" s="20">
        <v>38962.080000000002</v>
      </c>
      <c r="AA36" s="20">
        <v>285155.08999999997</v>
      </c>
      <c r="AB36" s="19" t="s">
        <v>403</v>
      </c>
      <c r="AC36" t="s">
        <v>599</v>
      </c>
      <c r="AD36" s="13">
        <v>285157.09000000003</v>
      </c>
      <c r="AE36" s="13">
        <f t="shared" si="0"/>
        <v>-2.0000000000582077</v>
      </c>
    </row>
    <row r="37" spans="1:32">
      <c r="A37" s="16">
        <v>57040</v>
      </c>
      <c r="B37" s="16" t="s">
        <v>515</v>
      </c>
      <c r="C37" s="18">
        <v>42147</v>
      </c>
      <c r="D37" s="18">
        <v>42147</v>
      </c>
      <c r="E37" s="16" t="s">
        <v>30</v>
      </c>
      <c r="F37" s="18">
        <v>42125</v>
      </c>
      <c r="G37" s="16" t="s">
        <v>75</v>
      </c>
      <c r="H37" s="16">
        <v>57040</v>
      </c>
      <c r="I37" s="16" t="s">
        <v>405</v>
      </c>
      <c r="J37" s="16" t="s">
        <v>86</v>
      </c>
      <c r="K37" s="16">
        <v>2015</v>
      </c>
      <c r="L37" s="19" t="s">
        <v>516</v>
      </c>
      <c r="M37" s="16" t="s">
        <v>517</v>
      </c>
      <c r="N37" s="16" t="s">
        <v>518</v>
      </c>
      <c r="O37" s="16" t="s">
        <v>519</v>
      </c>
      <c r="P37" s="20" t="s">
        <v>520</v>
      </c>
      <c r="Q37" s="16"/>
      <c r="R37" s="16"/>
      <c r="S37" s="16"/>
      <c r="T37" s="16"/>
      <c r="U37" s="20">
        <v>398585.53</v>
      </c>
      <c r="V37" s="20">
        <v>3668.52</v>
      </c>
      <c r="W37" s="20">
        <v>2900</v>
      </c>
      <c r="X37" s="20">
        <v>360</v>
      </c>
      <c r="Y37" s="20">
        <v>402254.05000000005</v>
      </c>
      <c r="Z37" s="20">
        <v>64360.65</v>
      </c>
      <c r="AA37" s="20">
        <v>469874.70000000007</v>
      </c>
      <c r="AB37" s="19" t="s">
        <v>411</v>
      </c>
      <c r="AC37" t="s">
        <v>600</v>
      </c>
      <c r="AD37" s="13">
        <v>469876.7</v>
      </c>
      <c r="AE37" s="13">
        <f t="shared" si="0"/>
        <v>-1.9999999999417923</v>
      </c>
    </row>
    <row r="38" spans="1:32">
      <c r="A38" s="16">
        <v>57040</v>
      </c>
      <c r="B38" s="16" t="s">
        <v>521</v>
      </c>
      <c r="C38" s="18">
        <v>42147</v>
      </c>
      <c r="D38" s="18">
        <v>42147</v>
      </c>
      <c r="E38" s="16" t="s">
        <v>30</v>
      </c>
      <c r="F38" s="18">
        <v>42122</v>
      </c>
      <c r="G38" s="16" t="s">
        <v>75</v>
      </c>
      <c r="H38" s="16">
        <v>57040</v>
      </c>
      <c r="I38" s="16" t="s">
        <v>360</v>
      </c>
      <c r="J38" s="16" t="s">
        <v>86</v>
      </c>
      <c r="K38" s="16">
        <v>2015</v>
      </c>
      <c r="L38" s="19" t="s">
        <v>522</v>
      </c>
      <c r="M38" s="16" t="s">
        <v>523</v>
      </c>
      <c r="N38" s="16" t="s">
        <v>363</v>
      </c>
      <c r="O38" s="16" t="s">
        <v>524</v>
      </c>
      <c r="P38" s="20" t="s">
        <v>525</v>
      </c>
      <c r="Q38" s="16"/>
      <c r="R38" s="16"/>
      <c r="S38" s="16"/>
      <c r="T38" s="16"/>
      <c r="U38" s="20">
        <v>475614.71</v>
      </c>
      <c r="V38" s="20">
        <v>3668.52</v>
      </c>
      <c r="W38" s="20">
        <v>2900</v>
      </c>
      <c r="X38" s="20">
        <v>360</v>
      </c>
      <c r="Y38" s="20">
        <v>479283.23000000004</v>
      </c>
      <c r="Z38" s="20">
        <v>76685.320000000007</v>
      </c>
      <c r="AA38" s="20">
        <v>559228.55000000005</v>
      </c>
      <c r="AB38" s="19" t="s">
        <v>366</v>
      </c>
      <c r="AC38" t="s">
        <v>601</v>
      </c>
      <c r="AD38" s="13">
        <v>559230.55000000005</v>
      </c>
      <c r="AE38" s="13">
        <f t="shared" si="0"/>
        <v>-2</v>
      </c>
    </row>
    <row r="39" spans="1:32">
      <c r="A39" s="16">
        <v>57040</v>
      </c>
      <c r="B39" s="16" t="s">
        <v>526</v>
      </c>
      <c r="C39" s="18">
        <v>42153</v>
      </c>
      <c r="D39" s="18">
        <v>42153</v>
      </c>
      <c r="E39" s="16" t="s">
        <v>30</v>
      </c>
      <c r="F39" s="18">
        <v>42124</v>
      </c>
      <c r="G39" s="16" t="s">
        <v>186</v>
      </c>
      <c r="H39" s="16">
        <v>57040</v>
      </c>
      <c r="I39" s="16" t="s">
        <v>187</v>
      </c>
      <c r="J39" s="16" t="s">
        <v>110</v>
      </c>
      <c r="K39" s="16">
        <v>2015</v>
      </c>
      <c r="L39" s="19" t="s">
        <v>527</v>
      </c>
      <c r="M39" s="16" t="s">
        <v>528</v>
      </c>
      <c r="N39" s="16" t="s">
        <v>529</v>
      </c>
      <c r="O39" s="16" t="s">
        <v>530</v>
      </c>
      <c r="P39" s="20"/>
      <c r="Q39" s="16"/>
      <c r="R39" s="16"/>
      <c r="S39" s="16"/>
      <c r="T39" s="16"/>
      <c r="U39" s="20">
        <v>171067.18</v>
      </c>
      <c r="V39" s="20">
        <v>4978.8</v>
      </c>
      <c r="W39" s="20">
        <v>1160</v>
      </c>
      <c r="X39" s="20">
        <v>360</v>
      </c>
      <c r="Y39" s="20">
        <v>176045.97999999998</v>
      </c>
      <c r="Z39" s="20">
        <v>28167.360000000001</v>
      </c>
      <c r="AA39" s="20">
        <v>205733.33999999997</v>
      </c>
      <c r="AB39" s="19" t="s">
        <v>123</v>
      </c>
      <c r="AC39" t="s">
        <v>602</v>
      </c>
      <c r="AD39" s="13">
        <v>205733.34</v>
      </c>
      <c r="AE39" s="13">
        <f t="shared" si="0"/>
        <v>0</v>
      </c>
    </row>
    <row r="40" spans="1:32">
      <c r="A40" s="16">
        <v>57040</v>
      </c>
      <c r="B40" s="16" t="s">
        <v>531</v>
      </c>
      <c r="C40" s="18">
        <v>42153</v>
      </c>
      <c r="D40" s="18">
        <v>42153</v>
      </c>
      <c r="E40" s="16" t="s">
        <v>30</v>
      </c>
      <c r="F40" s="18">
        <v>42124</v>
      </c>
      <c r="G40" s="16" t="s">
        <v>186</v>
      </c>
      <c r="H40" s="16">
        <v>57040</v>
      </c>
      <c r="I40" s="16" t="s">
        <v>187</v>
      </c>
      <c r="J40" s="16" t="s">
        <v>110</v>
      </c>
      <c r="K40" s="16">
        <v>2015</v>
      </c>
      <c r="L40" s="19" t="s">
        <v>532</v>
      </c>
      <c r="M40" s="16" t="s">
        <v>533</v>
      </c>
      <c r="N40" s="16" t="s">
        <v>534</v>
      </c>
      <c r="O40" s="16" t="s">
        <v>535</v>
      </c>
      <c r="P40" s="20"/>
      <c r="Q40" s="16"/>
      <c r="R40" s="16"/>
      <c r="S40" s="16"/>
      <c r="T40" s="16"/>
      <c r="U40" s="20">
        <v>171067.18</v>
      </c>
      <c r="V40" s="20">
        <v>4978.8</v>
      </c>
      <c r="W40" s="20">
        <v>1160</v>
      </c>
      <c r="X40" s="20">
        <v>360</v>
      </c>
      <c r="Y40" s="20">
        <v>176045.97999999998</v>
      </c>
      <c r="Z40" s="20">
        <v>28167.360000000001</v>
      </c>
      <c r="AA40" s="20">
        <v>205733.33999999997</v>
      </c>
      <c r="AB40" s="19" t="s">
        <v>123</v>
      </c>
      <c r="AC40" t="s">
        <v>603</v>
      </c>
      <c r="AD40" s="13">
        <v>205733.34</v>
      </c>
      <c r="AE40" s="13">
        <f t="shared" si="0"/>
        <v>0</v>
      </c>
    </row>
    <row r="41" spans="1:32">
      <c r="A41" s="16">
        <v>57040</v>
      </c>
      <c r="B41" s="16" t="s">
        <v>536</v>
      </c>
      <c r="C41" s="18">
        <v>42153</v>
      </c>
      <c r="D41" s="18">
        <v>42153</v>
      </c>
      <c r="E41" s="16" t="s">
        <v>30</v>
      </c>
      <c r="F41" s="18">
        <v>42132</v>
      </c>
      <c r="G41" s="16" t="s">
        <v>75</v>
      </c>
      <c r="H41" s="16">
        <v>57040</v>
      </c>
      <c r="I41" s="16" t="s">
        <v>380</v>
      </c>
      <c r="J41" s="16" t="s">
        <v>77</v>
      </c>
      <c r="K41" s="16">
        <v>2015</v>
      </c>
      <c r="L41" s="19" t="s">
        <v>537</v>
      </c>
      <c r="M41" s="16" t="s">
        <v>538</v>
      </c>
      <c r="N41" s="16" t="s">
        <v>539</v>
      </c>
      <c r="O41" s="16" t="s">
        <v>540</v>
      </c>
      <c r="P41" s="20"/>
      <c r="Q41" s="16"/>
      <c r="R41" s="16"/>
      <c r="S41" s="16"/>
      <c r="T41" s="16"/>
      <c r="U41" s="20">
        <v>257243.92</v>
      </c>
      <c r="V41" s="20">
        <v>3668.52</v>
      </c>
      <c r="W41" s="20">
        <v>2320</v>
      </c>
      <c r="X41" s="20">
        <v>360</v>
      </c>
      <c r="Y41" s="20">
        <v>260912.44</v>
      </c>
      <c r="Z41" s="20">
        <v>41745.99</v>
      </c>
      <c r="AA41" s="20">
        <v>305338.43</v>
      </c>
      <c r="AB41" s="19" t="s">
        <v>83</v>
      </c>
      <c r="AC41" t="s">
        <v>604</v>
      </c>
      <c r="AD41" s="13">
        <v>302646.05</v>
      </c>
      <c r="AE41" s="13">
        <f t="shared" si="0"/>
        <v>2692.3800000000047</v>
      </c>
      <c r="AF41" t="s">
        <v>1629</v>
      </c>
    </row>
    <row r="42" spans="1:32">
      <c r="A42" s="16">
        <v>57040</v>
      </c>
      <c r="B42" s="16" t="s">
        <v>541</v>
      </c>
      <c r="C42" s="18">
        <v>42153</v>
      </c>
      <c r="D42" s="18">
        <v>42153</v>
      </c>
      <c r="E42" s="16" t="s">
        <v>30</v>
      </c>
      <c r="F42" s="18">
        <v>42124</v>
      </c>
      <c r="G42" s="16" t="s">
        <v>75</v>
      </c>
      <c r="H42" s="16">
        <v>57040</v>
      </c>
      <c r="I42" s="16" t="s">
        <v>231</v>
      </c>
      <c r="J42" s="16" t="s">
        <v>232</v>
      </c>
      <c r="K42" s="16">
        <v>2015</v>
      </c>
      <c r="L42" s="19" t="s">
        <v>542</v>
      </c>
      <c r="M42" s="16" t="s">
        <v>543</v>
      </c>
      <c r="N42" s="16" t="s">
        <v>544</v>
      </c>
      <c r="O42" s="16" t="s">
        <v>545</v>
      </c>
      <c r="P42" s="20"/>
      <c r="Q42" s="16"/>
      <c r="R42" s="16"/>
      <c r="S42" s="16"/>
      <c r="T42" s="16"/>
      <c r="U42" s="20">
        <v>269507.84999999998</v>
      </c>
      <c r="V42" s="20">
        <v>3668.52</v>
      </c>
      <c r="W42" s="20">
        <v>2320</v>
      </c>
      <c r="X42" s="20">
        <v>360</v>
      </c>
      <c r="Y42" s="20">
        <v>273176.37</v>
      </c>
      <c r="Z42" s="20">
        <v>43708.22</v>
      </c>
      <c r="AA42" s="20">
        <v>319564.58999999997</v>
      </c>
      <c r="AB42" s="19" t="s">
        <v>237</v>
      </c>
      <c r="AC42" t="s">
        <v>605</v>
      </c>
      <c r="AD42" s="13">
        <v>319566.59000000003</v>
      </c>
      <c r="AE42" s="13">
        <f t="shared" si="0"/>
        <v>-2.0000000000582077</v>
      </c>
    </row>
    <row r="43" spans="1:32">
      <c r="A43" s="16">
        <v>57040</v>
      </c>
      <c r="B43" s="16" t="s">
        <v>546</v>
      </c>
      <c r="C43" s="18">
        <v>42153</v>
      </c>
      <c r="D43" s="18">
        <v>42153</v>
      </c>
      <c r="E43" s="16" t="s">
        <v>30</v>
      </c>
      <c r="F43" s="18">
        <v>42131</v>
      </c>
      <c r="G43" s="16" t="s">
        <v>75</v>
      </c>
      <c r="H43" s="16">
        <v>57040</v>
      </c>
      <c r="I43" s="16" t="s">
        <v>231</v>
      </c>
      <c r="J43" s="16" t="s">
        <v>232</v>
      </c>
      <c r="K43" s="16">
        <v>2015</v>
      </c>
      <c r="L43" s="19" t="s">
        <v>547</v>
      </c>
      <c r="M43" s="16" t="s">
        <v>548</v>
      </c>
      <c r="N43" s="16" t="s">
        <v>235</v>
      </c>
      <c r="O43" s="16" t="s">
        <v>549</v>
      </c>
      <c r="P43" s="20"/>
      <c r="Q43" s="16"/>
      <c r="R43" s="16"/>
      <c r="S43" s="16"/>
      <c r="T43" s="16"/>
      <c r="U43" s="20">
        <v>269507.84999999998</v>
      </c>
      <c r="V43" s="20">
        <v>3668.52</v>
      </c>
      <c r="W43" s="20">
        <v>2320</v>
      </c>
      <c r="X43" s="20">
        <v>360</v>
      </c>
      <c r="Y43" s="20">
        <v>273176.37</v>
      </c>
      <c r="Z43" s="20">
        <v>43708.22</v>
      </c>
      <c r="AA43" s="20">
        <v>319564.58999999997</v>
      </c>
      <c r="AB43" s="19" t="s">
        <v>237</v>
      </c>
      <c r="AC43" t="s">
        <v>550</v>
      </c>
      <c r="AD43" s="13">
        <v>319564.59000000003</v>
      </c>
      <c r="AE43" s="13">
        <f t="shared" si="0"/>
        <v>0</v>
      </c>
      <c r="AF43" t="s">
        <v>572</v>
      </c>
    </row>
    <row r="44" spans="1:32">
      <c r="A44" s="16">
        <v>57040</v>
      </c>
      <c r="B44" s="16" t="s">
        <v>551</v>
      </c>
      <c r="C44" s="18">
        <v>42153</v>
      </c>
      <c r="D44" s="18">
        <v>42153</v>
      </c>
      <c r="E44" s="16" t="s">
        <v>30</v>
      </c>
      <c r="F44" s="18">
        <v>42129</v>
      </c>
      <c r="G44" s="16" t="s">
        <v>75</v>
      </c>
      <c r="H44" s="16">
        <v>57040</v>
      </c>
      <c r="I44" s="16" t="s">
        <v>405</v>
      </c>
      <c r="J44" s="16" t="s">
        <v>86</v>
      </c>
      <c r="K44" s="16">
        <v>2015</v>
      </c>
      <c r="L44" s="19" t="s">
        <v>552</v>
      </c>
      <c r="M44" s="16" t="s">
        <v>553</v>
      </c>
      <c r="N44" s="16" t="s">
        <v>518</v>
      </c>
      <c r="O44" s="16" t="s">
        <v>554</v>
      </c>
      <c r="P44" s="20"/>
      <c r="Q44" s="16"/>
      <c r="R44" s="16"/>
      <c r="S44" s="16"/>
      <c r="T44" s="16"/>
      <c r="U44" s="20">
        <v>398585.53</v>
      </c>
      <c r="V44" s="20">
        <v>3668.52</v>
      </c>
      <c r="W44" s="20">
        <v>2900</v>
      </c>
      <c r="X44" s="20">
        <v>360</v>
      </c>
      <c r="Y44" s="20">
        <v>402254.05000000005</v>
      </c>
      <c r="Z44" s="20">
        <v>64360.65</v>
      </c>
      <c r="AA44" s="20">
        <v>469874.70000000007</v>
      </c>
      <c r="AB44" s="19" t="s">
        <v>411</v>
      </c>
      <c r="AC44" t="s">
        <v>555</v>
      </c>
      <c r="AD44" s="13">
        <v>469874.7</v>
      </c>
      <c r="AE44" s="13">
        <f t="shared" si="0"/>
        <v>0</v>
      </c>
      <c r="AF44" t="s">
        <v>572</v>
      </c>
    </row>
    <row r="45" spans="1:32">
      <c r="A45" s="16">
        <v>57040</v>
      </c>
      <c r="B45" s="16" t="s">
        <v>556</v>
      </c>
      <c r="C45" s="18">
        <v>42153</v>
      </c>
      <c r="D45" s="18">
        <v>42153</v>
      </c>
      <c r="E45" s="16" t="s">
        <v>30</v>
      </c>
      <c r="F45" s="18">
        <v>42135</v>
      </c>
      <c r="G45" s="16" t="s">
        <v>75</v>
      </c>
      <c r="H45" s="16">
        <v>57040</v>
      </c>
      <c r="I45" s="16" t="s">
        <v>94</v>
      </c>
      <c r="J45" s="16" t="s">
        <v>95</v>
      </c>
      <c r="K45" s="16">
        <v>2015</v>
      </c>
      <c r="L45" s="19" t="s">
        <v>557</v>
      </c>
      <c r="M45" s="16" t="s">
        <v>558</v>
      </c>
      <c r="N45" s="16" t="s">
        <v>97</v>
      </c>
      <c r="O45" s="16" t="s">
        <v>559</v>
      </c>
      <c r="P45" s="20"/>
      <c r="Q45" s="16"/>
      <c r="R45" s="16"/>
      <c r="S45" s="16"/>
      <c r="T45" s="16"/>
      <c r="U45" s="20">
        <v>381727.3</v>
      </c>
      <c r="V45" s="20">
        <v>3668.52</v>
      </c>
      <c r="W45" s="20">
        <v>2900</v>
      </c>
      <c r="X45" s="20">
        <v>360</v>
      </c>
      <c r="Y45" s="20">
        <v>385395.82</v>
      </c>
      <c r="Z45" s="20">
        <v>61663.33</v>
      </c>
      <c r="AA45" s="20">
        <v>450319.15</v>
      </c>
      <c r="AB45" s="19" t="s">
        <v>100</v>
      </c>
      <c r="AC45" t="s">
        <v>606</v>
      </c>
      <c r="AD45" s="13">
        <v>450321.15</v>
      </c>
      <c r="AE45" s="13">
        <f t="shared" si="0"/>
        <v>-2</v>
      </c>
    </row>
    <row r="46" spans="1:32">
      <c r="A46" s="16">
        <v>57040</v>
      </c>
      <c r="B46" s="16" t="s">
        <v>560</v>
      </c>
      <c r="C46" s="18">
        <v>42153</v>
      </c>
      <c r="D46" s="18">
        <v>42153</v>
      </c>
      <c r="E46" s="16" t="s">
        <v>30</v>
      </c>
      <c r="F46" s="18">
        <v>42123</v>
      </c>
      <c r="G46" s="16" t="s">
        <v>176</v>
      </c>
      <c r="H46" s="16">
        <v>57040</v>
      </c>
      <c r="I46" s="16" t="s">
        <v>177</v>
      </c>
      <c r="J46" s="16" t="s">
        <v>178</v>
      </c>
      <c r="K46" s="16">
        <v>2015</v>
      </c>
      <c r="L46" s="19" t="s">
        <v>561</v>
      </c>
      <c r="M46" s="16" t="s">
        <v>562</v>
      </c>
      <c r="N46" s="16" t="s">
        <v>563</v>
      </c>
      <c r="O46" s="16" t="s">
        <v>564</v>
      </c>
      <c r="P46" s="20"/>
      <c r="Q46" s="16"/>
      <c r="R46" s="16"/>
      <c r="S46" s="16"/>
      <c r="T46" s="16"/>
      <c r="U46" s="20">
        <v>297496.24</v>
      </c>
      <c r="V46" s="20">
        <v>3668.52</v>
      </c>
      <c r="W46" s="20">
        <v>2900</v>
      </c>
      <c r="X46" s="20">
        <v>360</v>
      </c>
      <c r="Y46" s="20">
        <v>301164.76</v>
      </c>
      <c r="Z46" s="20">
        <v>48186.36</v>
      </c>
      <c r="AA46" s="20">
        <v>352611.12</v>
      </c>
      <c r="AB46" s="19" t="s">
        <v>184</v>
      </c>
      <c r="AC46" t="s">
        <v>608</v>
      </c>
      <c r="AD46" s="13">
        <v>352613.12</v>
      </c>
      <c r="AE46" s="13">
        <f t="shared" si="0"/>
        <v>-2</v>
      </c>
    </row>
    <row r="47" spans="1:32">
      <c r="A47" s="16">
        <v>57040</v>
      </c>
      <c r="B47" s="16" t="s">
        <v>565</v>
      </c>
      <c r="C47" s="18">
        <v>42153</v>
      </c>
      <c r="D47" s="18">
        <v>42153</v>
      </c>
      <c r="E47" s="16" t="s">
        <v>30</v>
      </c>
      <c r="F47" s="18">
        <v>42124</v>
      </c>
      <c r="G47" s="16" t="s">
        <v>176</v>
      </c>
      <c r="H47" s="16">
        <v>57040</v>
      </c>
      <c r="I47" s="16" t="s">
        <v>177</v>
      </c>
      <c r="J47" s="16" t="s">
        <v>178</v>
      </c>
      <c r="K47" s="16">
        <v>2015</v>
      </c>
      <c r="L47" s="19" t="s">
        <v>566</v>
      </c>
      <c r="M47" s="16" t="s">
        <v>567</v>
      </c>
      <c r="N47" s="16" t="s">
        <v>208</v>
      </c>
      <c r="O47" s="16" t="s">
        <v>568</v>
      </c>
      <c r="P47" s="20"/>
      <c r="Q47" s="16"/>
      <c r="R47" s="16"/>
      <c r="S47" s="16"/>
      <c r="T47" s="16"/>
      <c r="U47" s="20">
        <v>297496.24</v>
      </c>
      <c r="V47" s="20">
        <v>3668.52</v>
      </c>
      <c r="W47" s="20">
        <v>2900</v>
      </c>
      <c r="X47" s="20">
        <v>360</v>
      </c>
      <c r="Y47" s="20">
        <v>301164.76</v>
      </c>
      <c r="Z47" s="20">
        <v>48186.36</v>
      </c>
      <c r="AA47" s="20">
        <v>352611.12</v>
      </c>
      <c r="AB47" s="19" t="s">
        <v>184</v>
      </c>
      <c r="AC47" s="14" t="s">
        <v>607</v>
      </c>
      <c r="AD47" s="13">
        <v>352613.12</v>
      </c>
      <c r="AE47" s="13">
        <f t="shared" si="0"/>
        <v>-2</v>
      </c>
    </row>
    <row r="48" spans="1:3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pageSetup orientation="portrait" verticalDpi="0" r:id="rId1"/>
  <ignoredErrors>
    <ignoredError sqref="AB10:AB4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F523"/>
  <sheetViews>
    <sheetView topLeftCell="A7" workbookViewId="0">
      <selection activeCell="AA28" sqref="AA28"/>
    </sheetView>
  </sheetViews>
  <sheetFormatPr baseColWidth="10" defaultColWidth="11.42578125" defaultRowHeight="11.25"/>
  <cols>
    <col min="1" max="1" width="10.28515625" style="62" bestFit="1" customWidth="1"/>
    <col min="2" max="2" width="12" style="62" bestFit="1" customWidth="1"/>
    <col min="3" max="3" width="11.5703125" style="62" hidden="1" customWidth="1"/>
    <col min="4" max="4" width="13.5703125" style="62" hidden="1" customWidth="1"/>
    <col min="5" max="5" width="10.28515625" style="62" hidden="1" customWidth="1"/>
    <col min="6" max="6" width="9.5703125" style="62" hidden="1" customWidth="1"/>
    <col min="7" max="7" width="16.42578125" style="62" hidden="1" customWidth="1"/>
    <col min="8" max="8" width="10.28515625" style="62" hidden="1" customWidth="1"/>
    <col min="9" max="9" width="6.85546875" style="62" hidden="1" customWidth="1"/>
    <col min="10" max="10" width="13.7109375" style="62" customWidth="1"/>
    <col min="11" max="11" width="4.42578125" style="62" hidden="1" customWidth="1"/>
    <col min="12" max="12" width="9.5703125" style="62" hidden="1" customWidth="1"/>
    <col min="13" max="13" width="10.5703125" style="62" hidden="1" customWidth="1"/>
    <col min="14" max="14" width="45.7109375" style="62" hidden="1" customWidth="1"/>
    <col min="15" max="15" width="20.5703125" style="62" bestFit="1" customWidth="1"/>
    <col min="16" max="16" width="8.7109375" style="62" hidden="1" customWidth="1"/>
    <col min="17" max="20" width="13.85546875" style="62" hidden="1" customWidth="1"/>
    <col min="21" max="21" width="16.85546875" style="62" hidden="1" customWidth="1"/>
    <col min="22" max="22" width="8.7109375" style="62" bestFit="1" customWidth="1"/>
    <col min="23" max="23" width="11" style="62" bestFit="1" customWidth="1"/>
    <col min="24" max="24" width="12" style="62" bestFit="1" customWidth="1"/>
    <col min="25" max="25" width="10.85546875" style="62" bestFit="1" customWidth="1"/>
    <col min="26" max="26" width="9.85546875" style="62" bestFit="1" customWidth="1"/>
    <col min="27" max="27" width="11" style="62" customWidth="1"/>
    <col min="28" max="28" width="8.7109375" style="62" bestFit="1" customWidth="1"/>
    <col min="29" max="29" width="12" style="62" bestFit="1" customWidth="1"/>
    <col min="30" max="30" width="10.85546875" style="62" bestFit="1" customWidth="1"/>
    <col min="31" max="31" width="11.42578125" style="62"/>
    <col min="32" max="32" width="21.7109375" style="62" bestFit="1" customWidth="1"/>
    <col min="33" max="256" width="11.42578125" style="62"/>
    <col min="257" max="257" width="10.28515625" style="62" bestFit="1" customWidth="1"/>
    <col min="258" max="258" width="9.140625" style="62" customWidth="1"/>
    <col min="259" max="259" width="11.5703125" style="62" customWidth="1"/>
    <col min="260" max="260" width="13.5703125" style="62" customWidth="1"/>
    <col min="261" max="261" width="10.28515625" style="62" bestFit="1" customWidth="1"/>
    <col min="262" max="262" width="9.5703125" style="62" bestFit="1" customWidth="1"/>
    <col min="263" max="263" width="16.42578125" style="62" bestFit="1" customWidth="1"/>
    <col min="264" max="264" width="10.28515625" style="62" bestFit="1" customWidth="1"/>
    <col min="265" max="265" width="6.85546875" style="62" bestFit="1" customWidth="1"/>
    <col min="266" max="266" width="13.7109375" style="62" bestFit="1" customWidth="1"/>
    <col min="267" max="267" width="4.42578125" style="62" bestFit="1" customWidth="1"/>
    <col min="268" max="268" width="9.5703125" style="62" bestFit="1" customWidth="1"/>
    <col min="269" max="269" width="10.5703125" style="62" bestFit="1" customWidth="1"/>
    <col min="270" max="270" width="45.7109375" style="62" bestFit="1" customWidth="1"/>
    <col min="271" max="271" width="16.5703125" style="62" bestFit="1" customWidth="1"/>
    <col min="272" max="272" width="8.7109375" style="62" bestFit="1" customWidth="1"/>
    <col min="273" max="276" width="13.85546875" style="62" bestFit="1" customWidth="1"/>
    <col min="277" max="277" width="16.85546875" style="62" bestFit="1" customWidth="1"/>
    <col min="278" max="278" width="7" style="62" bestFit="1" customWidth="1"/>
    <col min="279" max="279" width="9" style="62" bestFit="1" customWidth="1"/>
    <col min="280" max="280" width="9.5703125" style="62" bestFit="1" customWidth="1"/>
    <col min="281" max="281" width="8.7109375" style="62" bestFit="1" customWidth="1"/>
    <col min="282" max="282" width="7.85546875" style="62" bestFit="1" customWidth="1"/>
    <col min="283" max="283" width="8.7109375" style="62" bestFit="1" customWidth="1"/>
    <col min="284" max="284" width="7" style="62" bestFit="1" customWidth="1"/>
    <col min="285" max="512" width="11.42578125" style="62"/>
    <col min="513" max="513" width="10.28515625" style="62" bestFit="1" customWidth="1"/>
    <col min="514" max="514" width="9.140625" style="62" customWidth="1"/>
    <col min="515" max="515" width="11.5703125" style="62" customWidth="1"/>
    <col min="516" max="516" width="13.5703125" style="62" customWidth="1"/>
    <col min="517" max="517" width="10.28515625" style="62" bestFit="1" customWidth="1"/>
    <col min="518" max="518" width="9.5703125" style="62" bestFit="1" customWidth="1"/>
    <col min="519" max="519" width="16.42578125" style="62" bestFit="1" customWidth="1"/>
    <col min="520" max="520" width="10.28515625" style="62" bestFit="1" customWidth="1"/>
    <col min="521" max="521" width="6.85546875" style="62" bestFit="1" customWidth="1"/>
    <col min="522" max="522" width="13.7109375" style="62" bestFit="1" customWidth="1"/>
    <col min="523" max="523" width="4.42578125" style="62" bestFit="1" customWidth="1"/>
    <col min="524" max="524" width="9.5703125" style="62" bestFit="1" customWidth="1"/>
    <col min="525" max="525" width="10.5703125" style="62" bestFit="1" customWidth="1"/>
    <col min="526" max="526" width="45.7109375" style="62" bestFit="1" customWidth="1"/>
    <col min="527" max="527" width="16.5703125" style="62" bestFit="1" customWidth="1"/>
    <col min="528" max="528" width="8.7109375" style="62" bestFit="1" customWidth="1"/>
    <col min="529" max="532" width="13.85546875" style="62" bestFit="1" customWidth="1"/>
    <col min="533" max="533" width="16.85546875" style="62" bestFit="1" customWidth="1"/>
    <col min="534" max="534" width="7" style="62" bestFit="1" customWidth="1"/>
    <col min="535" max="535" width="9" style="62" bestFit="1" customWidth="1"/>
    <col min="536" max="536" width="9.5703125" style="62" bestFit="1" customWidth="1"/>
    <col min="537" max="537" width="8.7109375" style="62" bestFit="1" customWidth="1"/>
    <col min="538" max="538" width="7.85546875" style="62" bestFit="1" customWidth="1"/>
    <col min="539" max="539" width="8.7109375" style="62" bestFit="1" customWidth="1"/>
    <col min="540" max="540" width="7" style="62" bestFit="1" customWidth="1"/>
    <col min="541" max="768" width="11.42578125" style="62"/>
    <col min="769" max="769" width="10.28515625" style="62" bestFit="1" customWidth="1"/>
    <col min="770" max="770" width="9.140625" style="62" customWidth="1"/>
    <col min="771" max="771" width="11.5703125" style="62" customWidth="1"/>
    <col min="772" max="772" width="13.5703125" style="62" customWidth="1"/>
    <col min="773" max="773" width="10.28515625" style="62" bestFit="1" customWidth="1"/>
    <col min="774" max="774" width="9.5703125" style="62" bestFit="1" customWidth="1"/>
    <col min="775" max="775" width="16.42578125" style="62" bestFit="1" customWidth="1"/>
    <col min="776" max="776" width="10.28515625" style="62" bestFit="1" customWidth="1"/>
    <col min="777" max="777" width="6.85546875" style="62" bestFit="1" customWidth="1"/>
    <col min="778" max="778" width="13.7109375" style="62" bestFit="1" customWidth="1"/>
    <col min="779" max="779" width="4.42578125" style="62" bestFit="1" customWidth="1"/>
    <col min="780" max="780" width="9.5703125" style="62" bestFit="1" customWidth="1"/>
    <col min="781" max="781" width="10.5703125" style="62" bestFit="1" customWidth="1"/>
    <col min="782" max="782" width="45.7109375" style="62" bestFit="1" customWidth="1"/>
    <col min="783" max="783" width="16.5703125" style="62" bestFit="1" customWidth="1"/>
    <col min="784" max="784" width="8.7109375" style="62" bestFit="1" customWidth="1"/>
    <col min="785" max="788" width="13.85546875" style="62" bestFit="1" customWidth="1"/>
    <col min="789" max="789" width="16.85546875" style="62" bestFit="1" customWidth="1"/>
    <col min="790" max="790" width="7" style="62" bestFit="1" customWidth="1"/>
    <col min="791" max="791" width="9" style="62" bestFit="1" customWidth="1"/>
    <col min="792" max="792" width="9.5703125" style="62" bestFit="1" customWidth="1"/>
    <col min="793" max="793" width="8.7109375" style="62" bestFit="1" customWidth="1"/>
    <col min="794" max="794" width="7.85546875" style="62" bestFit="1" customWidth="1"/>
    <col min="795" max="795" width="8.7109375" style="62" bestFit="1" customWidth="1"/>
    <col min="796" max="796" width="7" style="62" bestFit="1" customWidth="1"/>
    <col min="797" max="1024" width="11.42578125" style="62"/>
    <col min="1025" max="1025" width="10.28515625" style="62" bestFit="1" customWidth="1"/>
    <col min="1026" max="1026" width="9.140625" style="62" customWidth="1"/>
    <col min="1027" max="1027" width="11.5703125" style="62" customWidth="1"/>
    <col min="1028" max="1028" width="13.5703125" style="62" customWidth="1"/>
    <col min="1029" max="1029" width="10.28515625" style="62" bestFit="1" customWidth="1"/>
    <col min="1030" max="1030" width="9.5703125" style="62" bestFit="1" customWidth="1"/>
    <col min="1031" max="1031" width="16.42578125" style="62" bestFit="1" customWidth="1"/>
    <col min="1032" max="1032" width="10.28515625" style="62" bestFit="1" customWidth="1"/>
    <col min="1033" max="1033" width="6.85546875" style="62" bestFit="1" customWidth="1"/>
    <col min="1034" max="1034" width="13.7109375" style="62" bestFit="1" customWidth="1"/>
    <col min="1035" max="1035" width="4.42578125" style="62" bestFit="1" customWidth="1"/>
    <col min="1036" max="1036" width="9.5703125" style="62" bestFit="1" customWidth="1"/>
    <col min="1037" max="1037" width="10.5703125" style="62" bestFit="1" customWidth="1"/>
    <col min="1038" max="1038" width="45.7109375" style="62" bestFit="1" customWidth="1"/>
    <col min="1039" max="1039" width="16.5703125" style="62" bestFit="1" customWidth="1"/>
    <col min="1040" max="1040" width="8.7109375" style="62" bestFit="1" customWidth="1"/>
    <col min="1041" max="1044" width="13.85546875" style="62" bestFit="1" customWidth="1"/>
    <col min="1045" max="1045" width="16.85546875" style="62" bestFit="1" customWidth="1"/>
    <col min="1046" max="1046" width="7" style="62" bestFit="1" customWidth="1"/>
    <col min="1047" max="1047" width="9" style="62" bestFit="1" customWidth="1"/>
    <col min="1048" max="1048" width="9.5703125" style="62" bestFit="1" customWidth="1"/>
    <col min="1049" max="1049" width="8.7109375" style="62" bestFit="1" customWidth="1"/>
    <col min="1050" max="1050" width="7.85546875" style="62" bestFit="1" customWidth="1"/>
    <col min="1051" max="1051" width="8.7109375" style="62" bestFit="1" customWidth="1"/>
    <col min="1052" max="1052" width="7" style="62" bestFit="1" customWidth="1"/>
    <col min="1053" max="1280" width="11.42578125" style="62"/>
    <col min="1281" max="1281" width="10.28515625" style="62" bestFit="1" customWidth="1"/>
    <col min="1282" max="1282" width="9.140625" style="62" customWidth="1"/>
    <col min="1283" max="1283" width="11.5703125" style="62" customWidth="1"/>
    <col min="1284" max="1284" width="13.5703125" style="62" customWidth="1"/>
    <col min="1285" max="1285" width="10.28515625" style="62" bestFit="1" customWidth="1"/>
    <col min="1286" max="1286" width="9.5703125" style="62" bestFit="1" customWidth="1"/>
    <col min="1287" max="1287" width="16.42578125" style="62" bestFit="1" customWidth="1"/>
    <col min="1288" max="1288" width="10.28515625" style="62" bestFit="1" customWidth="1"/>
    <col min="1289" max="1289" width="6.85546875" style="62" bestFit="1" customWidth="1"/>
    <col min="1290" max="1290" width="13.7109375" style="62" bestFit="1" customWidth="1"/>
    <col min="1291" max="1291" width="4.42578125" style="62" bestFit="1" customWidth="1"/>
    <col min="1292" max="1292" width="9.5703125" style="62" bestFit="1" customWidth="1"/>
    <col min="1293" max="1293" width="10.5703125" style="62" bestFit="1" customWidth="1"/>
    <col min="1294" max="1294" width="45.7109375" style="62" bestFit="1" customWidth="1"/>
    <col min="1295" max="1295" width="16.5703125" style="62" bestFit="1" customWidth="1"/>
    <col min="1296" max="1296" width="8.7109375" style="62" bestFit="1" customWidth="1"/>
    <col min="1297" max="1300" width="13.85546875" style="62" bestFit="1" customWidth="1"/>
    <col min="1301" max="1301" width="16.85546875" style="62" bestFit="1" customWidth="1"/>
    <col min="1302" max="1302" width="7" style="62" bestFit="1" customWidth="1"/>
    <col min="1303" max="1303" width="9" style="62" bestFit="1" customWidth="1"/>
    <col min="1304" max="1304" width="9.5703125" style="62" bestFit="1" customWidth="1"/>
    <col min="1305" max="1305" width="8.7109375" style="62" bestFit="1" customWidth="1"/>
    <col min="1306" max="1306" width="7.85546875" style="62" bestFit="1" customWidth="1"/>
    <col min="1307" max="1307" width="8.7109375" style="62" bestFit="1" customWidth="1"/>
    <col min="1308" max="1308" width="7" style="62" bestFit="1" customWidth="1"/>
    <col min="1309" max="1536" width="11.42578125" style="62"/>
    <col min="1537" max="1537" width="10.28515625" style="62" bestFit="1" customWidth="1"/>
    <col min="1538" max="1538" width="9.140625" style="62" customWidth="1"/>
    <col min="1539" max="1539" width="11.5703125" style="62" customWidth="1"/>
    <col min="1540" max="1540" width="13.5703125" style="62" customWidth="1"/>
    <col min="1541" max="1541" width="10.28515625" style="62" bestFit="1" customWidth="1"/>
    <col min="1542" max="1542" width="9.5703125" style="62" bestFit="1" customWidth="1"/>
    <col min="1543" max="1543" width="16.42578125" style="62" bestFit="1" customWidth="1"/>
    <col min="1544" max="1544" width="10.28515625" style="62" bestFit="1" customWidth="1"/>
    <col min="1545" max="1545" width="6.85546875" style="62" bestFit="1" customWidth="1"/>
    <col min="1546" max="1546" width="13.7109375" style="62" bestFit="1" customWidth="1"/>
    <col min="1547" max="1547" width="4.42578125" style="62" bestFit="1" customWidth="1"/>
    <col min="1548" max="1548" width="9.5703125" style="62" bestFit="1" customWidth="1"/>
    <col min="1549" max="1549" width="10.5703125" style="62" bestFit="1" customWidth="1"/>
    <col min="1550" max="1550" width="45.7109375" style="62" bestFit="1" customWidth="1"/>
    <col min="1551" max="1551" width="16.5703125" style="62" bestFit="1" customWidth="1"/>
    <col min="1552" max="1552" width="8.7109375" style="62" bestFit="1" customWidth="1"/>
    <col min="1553" max="1556" width="13.85546875" style="62" bestFit="1" customWidth="1"/>
    <col min="1557" max="1557" width="16.85546875" style="62" bestFit="1" customWidth="1"/>
    <col min="1558" max="1558" width="7" style="62" bestFit="1" customWidth="1"/>
    <col min="1559" max="1559" width="9" style="62" bestFit="1" customWidth="1"/>
    <col min="1560" max="1560" width="9.5703125" style="62" bestFit="1" customWidth="1"/>
    <col min="1561" max="1561" width="8.7109375" style="62" bestFit="1" customWidth="1"/>
    <col min="1562" max="1562" width="7.85546875" style="62" bestFit="1" customWidth="1"/>
    <col min="1563" max="1563" width="8.7109375" style="62" bestFit="1" customWidth="1"/>
    <col min="1564" max="1564" width="7" style="62" bestFit="1" customWidth="1"/>
    <col min="1565" max="1792" width="11.42578125" style="62"/>
    <col min="1793" max="1793" width="10.28515625" style="62" bestFit="1" customWidth="1"/>
    <col min="1794" max="1794" width="9.140625" style="62" customWidth="1"/>
    <col min="1795" max="1795" width="11.5703125" style="62" customWidth="1"/>
    <col min="1796" max="1796" width="13.5703125" style="62" customWidth="1"/>
    <col min="1797" max="1797" width="10.28515625" style="62" bestFit="1" customWidth="1"/>
    <col min="1798" max="1798" width="9.5703125" style="62" bestFit="1" customWidth="1"/>
    <col min="1799" max="1799" width="16.42578125" style="62" bestFit="1" customWidth="1"/>
    <col min="1800" max="1800" width="10.28515625" style="62" bestFit="1" customWidth="1"/>
    <col min="1801" max="1801" width="6.85546875" style="62" bestFit="1" customWidth="1"/>
    <col min="1802" max="1802" width="13.7109375" style="62" bestFit="1" customWidth="1"/>
    <col min="1803" max="1803" width="4.42578125" style="62" bestFit="1" customWidth="1"/>
    <col min="1804" max="1804" width="9.5703125" style="62" bestFit="1" customWidth="1"/>
    <col min="1805" max="1805" width="10.5703125" style="62" bestFit="1" customWidth="1"/>
    <col min="1806" max="1806" width="45.7109375" style="62" bestFit="1" customWidth="1"/>
    <col min="1807" max="1807" width="16.5703125" style="62" bestFit="1" customWidth="1"/>
    <col min="1808" max="1808" width="8.7109375" style="62" bestFit="1" customWidth="1"/>
    <col min="1809" max="1812" width="13.85546875" style="62" bestFit="1" customWidth="1"/>
    <col min="1813" max="1813" width="16.85546875" style="62" bestFit="1" customWidth="1"/>
    <col min="1814" max="1814" width="7" style="62" bestFit="1" customWidth="1"/>
    <col min="1815" max="1815" width="9" style="62" bestFit="1" customWidth="1"/>
    <col min="1816" max="1816" width="9.5703125" style="62" bestFit="1" customWidth="1"/>
    <col min="1817" max="1817" width="8.7109375" style="62" bestFit="1" customWidth="1"/>
    <col min="1818" max="1818" width="7.85546875" style="62" bestFit="1" customWidth="1"/>
    <col min="1819" max="1819" width="8.7109375" style="62" bestFit="1" customWidth="1"/>
    <col min="1820" max="1820" width="7" style="62" bestFit="1" customWidth="1"/>
    <col min="1821" max="2048" width="11.42578125" style="62"/>
    <col min="2049" max="2049" width="10.28515625" style="62" bestFit="1" customWidth="1"/>
    <col min="2050" max="2050" width="9.140625" style="62" customWidth="1"/>
    <col min="2051" max="2051" width="11.5703125" style="62" customWidth="1"/>
    <col min="2052" max="2052" width="13.5703125" style="62" customWidth="1"/>
    <col min="2053" max="2053" width="10.28515625" style="62" bestFit="1" customWidth="1"/>
    <col min="2054" max="2054" width="9.5703125" style="62" bestFit="1" customWidth="1"/>
    <col min="2055" max="2055" width="16.42578125" style="62" bestFit="1" customWidth="1"/>
    <col min="2056" max="2056" width="10.28515625" style="62" bestFit="1" customWidth="1"/>
    <col min="2057" max="2057" width="6.85546875" style="62" bestFit="1" customWidth="1"/>
    <col min="2058" max="2058" width="13.7109375" style="62" bestFit="1" customWidth="1"/>
    <col min="2059" max="2059" width="4.42578125" style="62" bestFit="1" customWidth="1"/>
    <col min="2060" max="2060" width="9.5703125" style="62" bestFit="1" customWidth="1"/>
    <col min="2061" max="2061" width="10.5703125" style="62" bestFit="1" customWidth="1"/>
    <col min="2062" max="2062" width="45.7109375" style="62" bestFit="1" customWidth="1"/>
    <col min="2063" max="2063" width="16.5703125" style="62" bestFit="1" customWidth="1"/>
    <col min="2064" max="2064" width="8.7109375" style="62" bestFit="1" customWidth="1"/>
    <col min="2065" max="2068" width="13.85546875" style="62" bestFit="1" customWidth="1"/>
    <col min="2069" max="2069" width="16.85546875" style="62" bestFit="1" customWidth="1"/>
    <col min="2070" max="2070" width="7" style="62" bestFit="1" customWidth="1"/>
    <col min="2071" max="2071" width="9" style="62" bestFit="1" customWidth="1"/>
    <col min="2072" max="2072" width="9.5703125" style="62" bestFit="1" customWidth="1"/>
    <col min="2073" max="2073" width="8.7109375" style="62" bestFit="1" customWidth="1"/>
    <col min="2074" max="2074" width="7.85546875" style="62" bestFit="1" customWidth="1"/>
    <col min="2075" max="2075" width="8.7109375" style="62" bestFit="1" customWidth="1"/>
    <col min="2076" max="2076" width="7" style="62" bestFit="1" customWidth="1"/>
    <col min="2077" max="2304" width="11.42578125" style="62"/>
    <col min="2305" max="2305" width="10.28515625" style="62" bestFit="1" customWidth="1"/>
    <col min="2306" max="2306" width="9.140625" style="62" customWidth="1"/>
    <col min="2307" max="2307" width="11.5703125" style="62" customWidth="1"/>
    <col min="2308" max="2308" width="13.5703125" style="62" customWidth="1"/>
    <col min="2309" max="2309" width="10.28515625" style="62" bestFit="1" customWidth="1"/>
    <col min="2310" max="2310" width="9.5703125" style="62" bestFit="1" customWidth="1"/>
    <col min="2311" max="2311" width="16.42578125" style="62" bestFit="1" customWidth="1"/>
    <col min="2312" max="2312" width="10.28515625" style="62" bestFit="1" customWidth="1"/>
    <col min="2313" max="2313" width="6.85546875" style="62" bestFit="1" customWidth="1"/>
    <col min="2314" max="2314" width="13.7109375" style="62" bestFit="1" customWidth="1"/>
    <col min="2315" max="2315" width="4.42578125" style="62" bestFit="1" customWidth="1"/>
    <col min="2316" max="2316" width="9.5703125" style="62" bestFit="1" customWidth="1"/>
    <col min="2317" max="2317" width="10.5703125" style="62" bestFit="1" customWidth="1"/>
    <col min="2318" max="2318" width="45.7109375" style="62" bestFit="1" customWidth="1"/>
    <col min="2319" max="2319" width="16.5703125" style="62" bestFit="1" customWidth="1"/>
    <col min="2320" max="2320" width="8.7109375" style="62" bestFit="1" customWidth="1"/>
    <col min="2321" max="2324" width="13.85546875" style="62" bestFit="1" customWidth="1"/>
    <col min="2325" max="2325" width="16.85546875" style="62" bestFit="1" customWidth="1"/>
    <col min="2326" max="2326" width="7" style="62" bestFit="1" customWidth="1"/>
    <col min="2327" max="2327" width="9" style="62" bestFit="1" customWidth="1"/>
    <col min="2328" max="2328" width="9.5703125" style="62" bestFit="1" customWidth="1"/>
    <col min="2329" max="2329" width="8.7109375" style="62" bestFit="1" customWidth="1"/>
    <col min="2330" max="2330" width="7.85546875" style="62" bestFit="1" customWidth="1"/>
    <col min="2331" max="2331" width="8.7109375" style="62" bestFit="1" customWidth="1"/>
    <col min="2332" max="2332" width="7" style="62" bestFit="1" customWidth="1"/>
    <col min="2333" max="2560" width="11.42578125" style="62"/>
    <col min="2561" max="2561" width="10.28515625" style="62" bestFit="1" customWidth="1"/>
    <col min="2562" max="2562" width="9.140625" style="62" customWidth="1"/>
    <col min="2563" max="2563" width="11.5703125" style="62" customWidth="1"/>
    <col min="2564" max="2564" width="13.5703125" style="62" customWidth="1"/>
    <col min="2565" max="2565" width="10.28515625" style="62" bestFit="1" customWidth="1"/>
    <col min="2566" max="2566" width="9.5703125" style="62" bestFit="1" customWidth="1"/>
    <col min="2567" max="2567" width="16.42578125" style="62" bestFit="1" customWidth="1"/>
    <col min="2568" max="2568" width="10.28515625" style="62" bestFit="1" customWidth="1"/>
    <col min="2569" max="2569" width="6.85546875" style="62" bestFit="1" customWidth="1"/>
    <col min="2570" max="2570" width="13.7109375" style="62" bestFit="1" customWidth="1"/>
    <col min="2571" max="2571" width="4.42578125" style="62" bestFit="1" customWidth="1"/>
    <col min="2572" max="2572" width="9.5703125" style="62" bestFit="1" customWidth="1"/>
    <col min="2573" max="2573" width="10.5703125" style="62" bestFit="1" customWidth="1"/>
    <col min="2574" max="2574" width="45.7109375" style="62" bestFit="1" customWidth="1"/>
    <col min="2575" max="2575" width="16.5703125" style="62" bestFit="1" customWidth="1"/>
    <col min="2576" max="2576" width="8.7109375" style="62" bestFit="1" customWidth="1"/>
    <col min="2577" max="2580" width="13.85546875" style="62" bestFit="1" customWidth="1"/>
    <col min="2581" max="2581" width="16.85546875" style="62" bestFit="1" customWidth="1"/>
    <col min="2582" max="2582" width="7" style="62" bestFit="1" customWidth="1"/>
    <col min="2583" max="2583" width="9" style="62" bestFit="1" customWidth="1"/>
    <col min="2584" max="2584" width="9.5703125" style="62" bestFit="1" customWidth="1"/>
    <col min="2585" max="2585" width="8.7109375" style="62" bestFit="1" customWidth="1"/>
    <col min="2586" max="2586" width="7.85546875" style="62" bestFit="1" customWidth="1"/>
    <col min="2587" max="2587" width="8.7109375" style="62" bestFit="1" customWidth="1"/>
    <col min="2588" max="2588" width="7" style="62" bestFit="1" customWidth="1"/>
    <col min="2589" max="2816" width="11.42578125" style="62"/>
    <col min="2817" max="2817" width="10.28515625" style="62" bestFit="1" customWidth="1"/>
    <col min="2818" max="2818" width="9.140625" style="62" customWidth="1"/>
    <col min="2819" max="2819" width="11.5703125" style="62" customWidth="1"/>
    <col min="2820" max="2820" width="13.5703125" style="62" customWidth="1"/>
    <col min="2821" max="2821" width="10.28515625" style="62" bestFit="1" customWidth="1"/>
    <col min="2822" max="2822" width="9.5703125" style="62" bestFit="1" customWidth="1"/>
    <col min="2823" max="2823" width="16.42578125" style="62" bestFit="1" customWidth="1"/>
    <col min="2824" max="2824" width="10.28515625" style="62" bestFit="1" customWidth="1"/>
    <col min="2825" max="2825" width="6.85546875" style="62" bestFit="1" customWidth="1"/>
    <col min="2826" max="2826" width="13.7109375" style="62" bestFit="1" customWidth="1"/>
    <col min="2827" max="2827" width="4.42578125" style="62" bestFit="1" customWidth="1"/>
    <col min="2828" max="2828" width="9.5703125" style="62" bestFit="1" customWidth="1"/>
    <col min="2829" max="2829" width="10.5703125" style="62" bestFit="1" customWidth="1"/>
    <col min="2830" max="2830" width="45.7109375" style="62" bestFit="1" customWidth="1"/>
    <col min="2831" max="2831" width="16.5703125" style="62" bestFit="1" customWidth="1"/>
    <col min="2832" max="2832" width="8.7109375" style="62" bestFit="1" customWidth="1"/>
    <col min="2833" max="2836" width="13.85546875" style="62" bestFit="1" customWidth="1"/>
    <col min="2837" max="2837" width="16.85546875" style="62" bestFit="1" customWidth="1"/>
    <col min="2838" max="2838" width="7" style="62" bestFit="1" customWidth="1"/>
    <col min="2839" max="2839" width="9" style="62" bestFit="1" customWidth="1"/>
    <col min="2840" max="2840" width="9.5703125" style="62" bestFit="1" customWidth="1"/>
    <col min="2841" max="2841" width="8.7109375" style="62" bestFit="1" customWidth="1"/>
    <col min="2842" max="2842" width="7.85546875" style="62" bestFit="1" customWidth="1"/>
    <col min="2843" max="2843" width="8.7109375" style="62" bestFit="1" customWidth="1"/>
    <col min="2844" max="2844" width="7" style="62" bestFit="1" customWidth="1"/>
    <col min="2845" max="3072" width="11.42578125" style="62"/>
    <col min="3073" max="3073" width="10.28515625" style="62" bestFit="1" customWidth="1"/>
    <col min="3074" max="3074" width="9.140625" style="62" customWidth="1"/>
    <col min="3075" max="3075" width="11.5703125" style="62" customWidth="1"/>
    <col min="3076" max="3076" width="13.5703125" style="62" customWidth="1"/>
    <col min="3077" max="3077" width="10.28515625" style="62" bestFit="1" customWidth="1"/>
    <col min="3078" max="3078" width="9.5703125" style="62" bestFit="1" customWidth="1"/>
    <col min="3079" max="3079" width="16.42578125" style="62" bestFit="1" customWidth="1"/>
    <col min="3080" max="3080" width="10.28515625" style="62" bestFit="1" customWidth="1"/>
    <col min="3081" max="3081" width="6.85546875" style="62" bestFit="1" customWidth="1"/>
    <col min="3082" max="3082" width="13.7109375" style="62" bestFit="1" customWidth="1"/>
    <col min="3083" max="3083" width="4.42578125" style="62" bestFit="1" customWidth="1"/>
    <col min="3084" max="3084" width="9.5703125" style="62" bestFit="1" customWidth="1"/>
    <col min="3085" max="3085" width="10.5703125" style="62" bestFit="1" customWidth="1"/>
    <col min="3086" max="3086" width="45.7109375" style="62" bestFit="1" customWidth="1"/>
    <col min="3087" max="3087" width="16.5703125" style="62" bestFit="1" customWidth="1"/>
    <col min="3088" max="3088" width="8.7109375" style="62" bestFit="1" customWidth="1"/>
    <col min="3089" max="3092" width="13.85546875" style="62" bestFit="1" customWidth="1"/>
    <col min="3093" max="3093" width="16.85546875" style="62" bestFit="1" customWidth="1"/>
    <col min="3094" max="3094" width="7" style="62" bestFit="1" customWidth="1"/>
    <col min="3095" max="3095" width="9" style="62" bestFit="1" customWidth="1"/>
    <col min="3096" max="3096" width="9.5703125" style="62" bestFit="1" customWidth="1"/>
    <col min="3097" max="3097" width="8.7109375" style="62" bestFit="1" customWidth="1"/>
    <col min="3098" max="3098" width="7.85546875" style="62" bestFit="1" customWidth="1"/>
    <col min="3099" max="3099" width="8.7109375" style="62" bestFit="1" customWidth="1"/>
    <col min="3100" max="3100" width="7" style="62" bestFit="1" customWidth="1"/>
    <col min="3101" max="3328" width="11.42578125" style="62"/>
    <col min="3329" max="3329" width="10.28515625" style="62" bestFit="1" customWidth="1"/>
    <col min="3330" max="3330" width="9.140625" style="62" customWidth="1"/>
    <col min="3331" max="3331" width="11.5703125" style="62" customWidth="1"/>
    <col min="3332" max="3332" width="13.5703125" style="62" customWidth="1"/>
    <col min="3333" max="3333" width="10.28515625" style="62" bestFit="1" customWidth="1"/>
    <col min="3334" max="3334" width="9.5703125" style="62" bestFit="1" customWidth="1"/>
    <col min="3335" max="3335" width="16.42578125" style="62" bestFit="1" customWidth="1"/>
    <col min="3336" max="3336" width="10.28515625" style="62" bestFit="1" customWidth="1"/>
    <col min="3337" max="3337" width="6.85546875" style="62" bestFit="1" customWidth="1"/>
    <col min="3338" max="3338" width="13.7109375" style="62" bestFit="1" customWidth="1"/>
    <col min="3339" max="3339" width="4.42578125" style="62" bestFit="1" customWidth="1"/>
    <col min="3340" max="3340" width="9.5703125" style="62" bestFit="1" customWidth="1"/>
    <col min="3341" max="3341" width="10.5703125" style="62" bestFit="1" customWidth="1"/>
    <col min="3342" max="3342" width="45.7109375" style="62" bestFit="1" customWidth="1"/>
    <col min="3343" max="3343" width="16.5703125" style="62" bestFit="1" customWidth="1"/>
    <col min="3344" max="3344" width="8.7109375" style="62" bestFit="1" customWidth="1"/>
    <col min="3345" max="3348" width="13.85546875" style="62" bestFit="1" customWidth="1"/>
    <col min="3349" max="3349" width="16.85546875" style="62" bestFit="1" customWidth="1"/>
    <col min="3350" max="3350" width="7" style="62" bestFit="1" customWidth="1"/>
    <col min="3351" max="3351" width="9" style="62" bestFit="1" customWidth="1"/>
    <col min="3352" max="3352" width="9.5703125" style="62" bestFit="1" customWidth="1"/>
    <col min="3353" max="3353" width="8.7109375" style="62" bestFit="1" customWidth="1"/>
    <col min="3354" max="3354" width="7.85546875" style="62" bestFit="1" customWidth="1"/>
    <col min="3355" max="3355" width="8.7109375" style="62" bestFit="1" customWidth="1"/>
    <col min="3356" max="3356" width="7" style="62" bestFit="1" customWidth="1"/>
    <col min="3357" max="3584" width="11.42578125" style="62"/>
    <col min="3585" max="3585" width="10.28515625" style="62" bestFit="1" customWidth="1"/>
    <col min="3586" max="3586" width="9.140625" style="62" customWidth="1"/>
    <col min="3587" max="3587" width="11.5703125" style="62" customWidth="1"/>
    <col min="3588" max="3588" width="13.5703125" style="62" customWidth="1"/>
    <col min="3589" max="3589" width="10.28515625" style="62" bestFit="1" customWidth="1"/>
    <col min="3590" max="3590" width="9.5703125" style="62" bestFit="1" customWidth="1"/>
    <col min="3591" max="3591" width="16.42578125" style="62" bestFit="1" customWidth="1"/>
    <col min="3592" max="3592" width="10.28515625" style="62" bestFit="1" customWidth="1"/>
    <col min="3593" max="3593" width="6.85546875" style="62" bestFit="1" customWidth="1"/>
    <col min="3594" max="3594" width="13.7109375" style="62" bestFit="1" customWidth="1"/>
    <col min="3595" max="3595" width="4.42578125" style="62" bestFit="1" customWidth="1"/>
    <col min="3596" max="3596" width="9.5703125" style="62" bestFit="1" customWidth="1"/>
    <col min="3597" max="3597" width="10.5703125" style="62" bestFit="1" customWidth="1"/>
    <col min="3598" max="3598" width="45.7109375" style="62" bestFit="1" customWidth="1"/>
    <col min="3599" max="3599" width="16.5703125" style="62" bestFit="1" customWidth="1"/>
    <col min="3600" max="3600" width="8.7109375" style="62" bestFit="1" customWidth="1"/>
    <col min="3601" max="3604" width="13.85546875" style="62" bestFit="1" customWidth="1"/>
    <col min="3605" max="3605" width="16.85546875" style="62" bestFit="1" customWidth="1"/>
    <col min="3606" max="3606" width="7" style="62" bestFit="1" customWidth="1"/>
    <col min="3607" max="3607" width="9" style="62" bestFit="1" customWidth="1"/>
    <col min="3608" max="3608" width="9.5703125" style="62" bestFit="1" customWidth="1"/>
    <col min="3609" max="3609" width="8.7109375" style="62" bestFit="1" customWidth="1"/>
    <col min="3610" max="3610" width="7.85546875" style="62" bestFit="1" customWidth="1"/>
    <col min="3611" max="3611" width="8.7109375" style="62" bestFit="1" customWidth="1"/>
    <col min="3612" max="3612" width="7" style="62" bestFit="1" customWidth="1"/>
    <col min="3613" max="3840" width="11.42578125" style="62"/>
    <col min="3841" max="3841" width="10.28515625" style="62" bestFit="1" customWidth="1"/>
    <col min="3842" max="3842" width="9.140625" style="62" customWidth="1"/>
    <col min="3843" max="3843" width="11.5703125" style="62" customWidth="1"/>
    <col min="3844" max="3844" width="13.5703125" style="62" customWidth="1"/>
    <col min="3845" max="3845" width="10.28515625" style="62" bestFit="1" customWidth="1"/>
    <col min="3846" max="3846" width="9.5703125" style="62" bestFit="1" customWidth="1"/>
    <col min="3847" max="3847" width="16.42578125" style="62" bestFit="1" customWidth="1"/>
    <col min="3848" max="3848" width="10.28515625" style="62" bestFit="1" customWidth="1"/>
    <col min="3849" max="3849" width="6.85546875" style="62" bestFit="1" customWidth="1"/>
    <col min="3850" max="3850" width="13.7109375" style="62" bestFit="1" customWidth="1"/>
    <col min="3851" max="3851" width="4.42578125" style="62" bestFit="1" customWidth="1"/>
    <col min="3852" max="3852" width="9.5703125" style="62" bestFit="1" customWidth="1"/>
    <col min="3853" max="3853" width="10.5703125" style="62" bestFit="1" customWidth="1"/>
    <col min="3854" max="3854" width="45.7109375" style="62" bestFit="1" customWidth="1"/>
    <col min="3855" max="3855" width="16.5703125" style="62" bestFit="1" customWidth="1"/>
    <col min="3856" max="3856" width="8.7109375" style="62" bestFit="1" customWidth="1"/>
    <col min="3857" max="3860" width="13.85546875" style="62" bestFit="1" customWidth="1"/>
    <col min="3861" max="3861" width="16.85546875" style="62" bestFit="1" customWidth="1"/>
    <col min="3862" max="3862" width="7" style="62" bestFit="1" customWidth="1"/>
    <col min="3863" max="3863" width="9" style="62" bestFit="1" customWidth="1"/>
    <col min="3864" max="3864" width="9.5703125" style="62" bestFit="1" customWidth="1"/>
    <col min="3865" max="3865" width="8.7109375" style="62" bestFit="1" customWidth="1"/>
    <col min="3866" max="3866" width="7.85546875" style="62" bestFit="1" customWidth="1"/>
    <col min="3867" max="3867" width="8.7109375" style="62" bestFit="1" customWidth="1"/>
    <col min="3868" max="3868" width="7" style="62" bestFit="1" customWidth="1"/>
    <col min="3869" max="4096" width="11.42578125" style="62"/>
    <col min="4097" max="4097" width="10.28515625" style="62" bestFit="1" customWidth="1"/>
    <col min="4098" max="4098" width="9.140625" style="62" customWidth="1"/>
    <col min="4099" max="4099" width="11.5703125" style="62" customWidth="1"/>
    <col min="4100" max="4100" width="13.5703125" style="62" customWidth="1"/>
    <col min="4101" max="4101" width="10.28515625" style="62" bestFit="1" customWidth="1"/>
    <col min="4102" max="4102" width="9.5703125" style="62" bestFit="1" customWidth="1"/>
    <col min="4103" max="4103" width="16.42578125" style="62" bestFit="1" customWidth="1"/>
    <col min="4104" max="4104" width="10.28515625" style="62" bestFit="1" customWidth="1"/>
    <col min="4105" max="4105" width="6.85546875" style="62" bestFit="1" customWidth="1"/>
    <col min="4106" max="4106" width="13.7109375" style="62" bestFit="1" customWidth="1"/>
    <col min="4107" max="4107" width="4.42578125" style="62" bestFit="1" customWidth="1"/>
    <col min="4108" max="4108" width="9.5703125" style="62" bestFit="1" customWidth="1"/>
    <col min="4109" max="4109" width="10.5703125" style="62" bestFit="1" customWidth="1"/>
    <col min="4110" max="4110" width="45.7109375" style="62" bestFit="1" customWidth="1"/>
    <col min="4111" max="4111" width="16.5703125" style="62" bestFit="1" customWidth="1"/>
    <col min="4112" max="4112" width="8.7109375" style="62" bestFit="1" customWidth="1"/>
    <col min="4113" max="4116" width="13.85546875" style="62" bestFit="1" customWidth="1"/>
    <col min="4117" max="4117" width="16.85546875" style="62" bestFit="1" customWidth="1"/>
    <col min="4118" max="4118" width="7" style="62" bestFit="1" customWidth="1"/>
    <col min="4119" max="4119" width="9" style="62" bestFit="1" customWidth="1"/>
    <col min="4120" max="4120" width="9.5703125" style="62" bestFit="1" customWidth="1"/>
    <col min="4121" max="4121" width="8.7109375" style="62" bestFit="1" customWidth="1"/>
    <col min="4122" max="4122" width="7.85546875" style="62" bestFit="1" customWidth="1"/>
    <col min="4123" max="4123" width="8.7109375" style="62" bestFit="1" customWidth="1"/>
    <col min="4124" max="4124" width="7" style="62" bestFit="1" customWidth="1"/>
    <col min="4125" max="4352" width="11.42578125" style="62"/>
    <col min="4353" max="4353" width="10.28515625" style="62" bestFit="1" customWidth="1"/>
    <col min="4354" max="4354" width="9.140625" style="62" customWidth="1"/>
    <col min="4355" max="4355" width="11.5703125" style="62" customWidth="1"/>
    <col min="4356" max="4356" width="13.5703125" style="62" customWidth="1"/>
    <col min="4357" max="4357" width="10.28515625" style="62" bestFit="1" customWidth="1"/>
    <col min="4358" max="4358" width="9.5703125" style="62" bestFit="1" customWidth="1"/>
    <col min="4359" max="4359" width="16.42578125" style="62" bestFit="1" customWidth="1"/>
    <col min="4360" max="4360" width="10.28515625" style="62" bestFit="1" customWidth="1"/>
    <col min="4361" max="4361" width="6.85546875" style="62" bestFit="1" customWidth="1"/>
    <col min="4362" max="4362" width="13.7109375" style="62" bestFit="1" customWidth="1"/>
    <col min="4363" max="4363" width="4.42578125" style="62" bestFit="1" customWidth="1"/>
    <col min="4364" max="4364" width="9.5703125" style="62" bestFit="1" customWidth="1"/>
    <col min="4365" max="4365" width="10.5703125" style="62" bestFit="1" customWidth="1"/>
    <col min="4366" max="4366" width="45.7109375" style="62" bestFit="1" customWidth="1"/>
    <col min="4367" max="4367" width="16.5703125" style="62" bestFit="1" customWidth="1"/>
    <col min="4368" max="4368" width="8.7109375" style="62" bestFit="1" customWidth="1"/>
    <col min="4369" max="4372" width="13.85546875" style="62" bestFit="1" customWidth="1"/>
    <col min="4373" max="4373" width="16.85546875" style="62" bestFit="1" customWidth="1"/>
    <col min="4374" max="4374" width="7" style="62" bestFit="1" customWidth="1"/>
    <col min="4375" max="4375" width="9" style="62" bestFit="1" customWidth="1"/>
    <col min="4376" max="4376" width="9.5703125" style="62" bestFit="1" customWidth="1"/>
    <col min="4377" max="4377" width="8.7109375" style="62" bestFit="1" customWidth="1"/>
    <col min="4378" max="4378" width="7.85546875" style="62" bestFit="1" customWidth="1"/>
    <col min="4379" max="4379" width="8.7109375" style="62" bestFit="1" customWidth="1"/>
    <col min="4380" max="4380" width="7" style="62" bestFit="1" customWidth="1"/>
    <col min="4381" max="4608" width="11.42578125" style="62"/>
    <col min="4609" max="4609" width="10.28515625" style="62" bestFit="1" customWidth="1"/>
    <col min="4610" max="4610" width="9.140625" style="62" customWidth="1"/>
    <col min="4611" max="4611" width="11.5703125" style="62" customWidth="1"/>
    <col min="4612" max="4612" width="13.5703125" style="62" customWidth="1"/>
    <col min="4613" max="4613" width="10.28515625" style="62" bestFit="1" customWidth="1"/>
    <col min="4614" max="4614" width="9.5703125" style="62" bestFit="1" customWidth="1"/>
    <col min="4615" max="4615" width="16.42578125" style="62" bestFit="1" customWidth="1"/>
    <col min="4616" max="4616" width="10.28515625" style="62" bestFit="1" customWidth="1"/>
    <col min="4617" max="4617" width="6.85546875" style="62" bestFit="1" customWidth="1"/>
    <col min="4618" max="4618" width="13.7109375" style="62" bestFit="1" customWidth="1"/>
    <col min="4619" max="4619" width="4.42578125" style="62" bestFit="1" customWidth="1"/>
    <col min="4620" max="4620" width="9.5703125" style="62" bestFit="1" customWidth="1"/>
    <col min="4621" max="4621" width="10.5703125" style="62" bestFit="1" customWidth="1"/>
    <col min="4622" max="4622" width="45.7109375" style="62" bestFit="1" customWidth="1"/>
    <col min="4623" max="4623" width="16.5703125" style="62" bestFit="1" customWidth="1"/>
    <col min="4624" max="4624" width="8.7109375" style="62" bestFit="1" customWidth="1"/>
    <col min="4625" max="4628" width="13.85546875" style="62" bestFit="1" customWidth="1"/>
    <col min="4629" max="4629" width="16.85546875" style="62" bestFit="1" customWidth="1"/>
    <col min="4630" max="4630" width="7" style="62" bestFit="1" customWidth="1"/>
    <col min="4631" max="4631" width="9" style="62" bestFit="1" customWidth="1"/>
    <col min="4632" max="4632" width="9.5703125" style="62" bestFit="1" customWidth="1"/>
    <col min="4633" max="4633" width="8.7109375" style="62" bestFit="1" customWidth="1"/>
    <col min="4634" max="4634" width="7.85546875" style="62" bestFit="1" customWidth="1"/>
    <col min="4635" max="4635" width="8.7109375" style="62" bestFit="1" customWidth="1"/>
    <col min="4636" max="4636" width="7" style="62" bestFit="1" customWidth="1"/>
    <col min="4637" max="4864" width="11.42578125" style="62"/>
    <col min="4865" max="4865" width="10.28515625" style="62" bestFit="1" customWidth="1"/>
    <col min="4866" max="4866" width="9.140625" style="62" customWidth="1"/>
    <col min="4867" max="4867" width="11.5703125" style="62" customWidth="1"/>
    <col min="4868" max="4868" width="13.5703125" style="62" customWidth="1"/>
    <col min="4869" max="4869" width="10.28515625" style="62" bestFit="1" customWidth="1"/>
    <col min="4870" max="4870" width="9.5703125" style="62" bestFit="1" customWidth="1"/>
    <col min="4871" max="4871" width="16.42578125" style="62" bestFit="1" customWidth="1"/>
    <col min="4872" max="4872" width="10.28515625" style="62" bestFit="1" customWidth="1"/>
    <col min="4873" max="4873" width="6.85546875" style="62" bestFit="1" customWidth="1"/>
    <col min="4874" max="4874" width="13.7109375" style="62" bestFit="1" customWidth="1"/>
    <col min="4875" max="4875" width="4.42578125" style="62" bestFit="1" customWidth="1"/>
    <col min="4876" max="4876" width="9.5703125" style="62" bestFit="1" customWidth="1"/>
    <col min="4877" max="4877" width="10.5703125" style="62" bestFit="1" customWidth="1"/>
    <col min="4878" max="4878" width="45.7109375" style="62" bestFit="1" customWidth="1"/>
    <col min="4879" max="4879" width="16.5703125" style="62" bestFit="1" customWidth="1"/>
    <col min="4880" max="4880" width="8.7109375" style="62" bestFit="1" customWidth="1"/>
    <col min="4881" max="4884" width="13.85546875" style="62" bestFit="1" customWidth="1"/>
    <col min="4885" max="4885" width="16.85546875" style="62" bestFit="1" customWidth="1"/>
    <col min="4886" max="4886" width="7" style="62" bestFit="1" customWidth="1"/>
    <col min="4887" max="4887" width="9" style="62" bestFit="1" customWidth="1"/>
    <col min="4888" max="4888" width="9.5703125" style="62" bestFit="1" customWidth="1"/>
    <col min="4889" max="4889" width="8.7109375" style="62" bestFit="1" customWidth="1"/>
    <col min="4890" max="4890" width="7.85546875" style="62" bestFit="1" customWidth="1"/>
    <col min="4891" max="4891" width="8.7109375" style="62" bestFit="1" customWidth="1"/>
    <col min="4892" max="4892" width="7" style="62" bestFit="1" customWidth="1"/>
    <col min="4893" max="5120" width="11.42578125" style="62"/>
    <col min="5121" max="5121" width="10.28515625" style="62" bestFit="1" customWidth="1"/>
    <col min="5122" max="5122" width="9.140625" style="62" customWidth="1"/>
    <col min="5123" max="5123" width="11.5703125" style="62" customWidth="1"/>
    <col min="5124" max="5124" width="13.5703125" style="62" customWidth="1"/>
    <col min="5125" max="5125" width="10.28515625" style="62" bestFit="1" customWidth="1"/>
    <col min="5126" max="5126" width="9.5703125" style="62" bestFit="1" customWidth="1"/>
    <col min="5127" max="5127" width="16.42578125" style="62" bestFit="1" customWidth="1"/>
    <col min="5128" max="5128" width="10.28515625" style="62" bestFit="1" customWidth="1"/>
    <col min="5129" max="5129" width="6.85546875" style="62" bestFit="1" customWidth="1"/>
    <col min="5130" max="5130" width="13.7109375" style="62" bestFit="1" customWidth="1"/>
    <col min="5131" max="5131" width="4.42578125" style="62" bestFit="1" customWidth="1"/>
    <col min="5132" max="5132" width="9.5703125" style="62" bestFit="1" customWidth="1"/>
    <col min="5133" max="5133" width="10.5703125" style="62" bestFit="1" customWidth="1"/>
    <col min="5134" max="5134" width="45.7109375" style="62" bestFit="1" customWidth="1"/>
    <col min="5135" max="5135" width="16.5703125" style="62" bestFit="1" customWidth="1"/>
    <col min="5136" max="5136" width="8.7109375" style="62" bestFit="1" customWidth="1"/>
    <col min="5137" max="5140" width="13.85546875" style="62" bestFit="1" customWidth="1"/>
    <col min="5141" max="5141" width="16.85546875" style="62" bestFit="1" customWidth="1"/>
    <col min="5142" max="5142" width="7" style="62" bestFit="1" customWidth="1"/>
    <col min="5143" max="5143" width="9" style="62" bestFit="1" customWidth="1"/>
    <col min="5144" max="5144" width="9.5703125" style="62" bestFit="1" customWidth="1"/>
    <col min="5145" max="5145" width="8.7109375" style="62" bestFit="1" customWidth="1"/>
    <col min="5146" max="5146" width="7.85546875" style="62" bestFit="1" customWidth="1"/>
    <col min="5147" max="5147" width="8.7109375" style="62" bestFit="1" customWidth="1"/>
    <col min="5148" max="5148" width="7" style="62" bestFit="1" customWidth="1"/>
    <col min="5149" max="5376" width="11.42578125" style="62"/>
    <col min="5377" max="5377" width="10.28515625" style="62" bestFit="1" customWidth="1"/>
    <col min="5378" max="5378" width="9.140625" style="62" customWidth="1"/>
    <col min="5379" max="5379" width="11.5703125" style="62" customWidth="1"/>
    <col min="5380" max="5380" width="13.5703125" style="62" customWidth="1"/>
    <col min="5381" max="5381" width="10.28515625" style="62" bestFit="1" customWidth="1"/>
    <col min="5382" max="5382" width="9.5703125" style="62" bestFit="1" customWidth="1"/>
    <col min="5383" max="5383" width="16.42578125" style="62" bestFit="1" customWidth="1"/>
    <col min="5384" max="5384" width="10.28515625" style="62" bestFit="1" customWidth="1"/>
    <col min="5385" max="5385" width="6.85546875" style="62" bestFit="1" customWidth="1"/>
    <col min="5386" max="5386" width="13.7109375" style="62" bestFit="1" customWidth="1"/>
    <col min="5387" max="5387" width="4.42578125" style="62" bestFit="1" customWidth="1"/>
    <col min="5388" max="5388" width="9.5703125" style="62" bestFit="1" customWidth="1"/>
    <col min="5389" max="5389" width="10.5703125" style="62" bestFit="1" customWidth="1"/>
    <col min="5390" max="5390" width="45.7109375" style="62" bestFit="1" customWidth="1"/>
    <col min="5391" max="5391" width="16.5703125" style="62" bestFit="1" customWidth="1"/>
    <col min="5392" max="5392" width="8.7109375" style="62" bestFit="1" customWidth="1"/>
    <col min="5393" max="5396" width="13.85546875" style="62" bestFit="1" customWidth="1"/>
    <col min="5397" max="5397" width="16.85546875" style="62" bestFit="1" customWidth="1"/>
    <col min="5398" max="5398" width="7" style="62" bestFit="1" customWidth="1"/>
    <col min="5399" max="5399" width="9" style="62" bestFit="1" customWidth="1"/>
    <col min="5400" max="5400" width="9.5703125" style="62" bestFit="1" customWidth="1"/>
    <col min="5401" max="5401" width="8.7109375" style="62" bestFit="1" customWidth="1"/>
    <col min="5402" max="5402" width="7.85546875" style="62" bestFit="1" customWidth="1"/>
    <col min="5403" max="5403" width="8.7109375" style="62" bestFit="1" customWidth="1"/>
    <col min="5404" max="5404" width="7" style="62" bestFit="1" customWidth="1"/>
    <col min="5405" max="5632" width="11.42578125" style="62"/>
    <col min="5633" max="5633" width="10.28515625" style="62" bestFit="1" customWidth="1"/>
    <col min="5634" max="5634" width="9.140625" style="62" customWidth="1"/>
    <col min="5635" max="5635" width="11.5703125" style="62" customWidth="1"/>
    <col min="5636" max="5636" width="13.5703125" style="62" customWidth="1"/>
    <col min="5637" max="5637" width="10.28515625" style="62" bestFit="1" customWidth="1"/>
    <col min="5638" max="5638" width="9.5703125" style="62" bestFit="1" customWidth="1"/>
    <col min="5639" max="5639" width="16.42578125" style="62" bestFit="1" customWidth="1"/>
    <col min="5640" max="5640" width="10.28515625" style="62" bestFit="1" customWidth="1"/>
    <col min="5641" max="5641" width="6.85546875" style="62" bestFit="1" customWidth="1"/>
    <col min="5642" max="5642" width="13.7109375" style="62" bestFit="1" customWidth="1"/>
    <col min="5643" max="5643" width="4.42578125" style="62" bestFit="1" customWidth="1"/>
    <col min="5644" max="5644" width="9.5703125" style="62" bestFit="1" customWidth="1"/>
    <col min="5645" max="5645" width="10.5703125" style="62" bestFit="1" customWidth="1"/>
    <col min="5646" max="5646" width="45.7109375" style="62" bestFit="1" customWidth="1"/>
    <col min="5647" max="5647" width="16.5703125" style="62" bestFit="1" customWidth="1"/>
    <col min="5648" max="5648" width="8.7109375" style="62" bestFit="1" customWidth="1"/>
    <col min="5649" max="5652" width="13.85546875" style="62" bestFit="1" customWidth="1"/>
    <col min="5653" max="5653" width="16.85546875" style="62" bestFit="1" customWidth="1"/>
    <col min="5654" max="5654" width="7" style="62" bestFit="1" customWidth="1"/>
    <col min="5655" max="5655" width="9" style="62" bestFit="1" customWidth="1"/>
    <col min="5656" max="5656" width="9.5703125" style="62" bestFit="1" customWidth="1"/>
    <col min="5657" max="5657" width="8.7109375" style="62" bestFit="1" customWidth="1"/>
    <col min="5658" max="5658" width="7.85546875" style="62" bestFit="1" customWidth="1"/>
    <col min="5659" max="5659" width="8.7109375" style="62" bestFit="1" customWidth="1"/>
    <col min="5660" max="5660" width="7" style="62" bestFit="1" customWidth="1"/>
    <col min="5661" max="5888" width="11.42578125" style="62"/>
    <col min="5889" max="5889" width="10.28515625" style="62" bestFit="1" customWidth="1"/>
    <col min="5890" max="5890" width="9.140625" style="62" customWidth="1"/>
    <col min="5891" max="5891" width="11.5703125" style="62" customWidth="1"/>
    <col min="5892" max="5892" width="13.5703125" style="62" customWidth="1"/>
    <col min="5893" max="5893" width="10.28515625" style="62" bestFit="1" customWidth="1"/>
    <col min="5894" max="5894" width="9.5703125" style="62" bestFit="1" customWidth="1"/>
    <col min="5895" max="5895" width="16.42578125" style="62" bestFit="1" customWidth="1"/>
    <col min="5896" max="5896" width="10.28515625" style="62" bestFit="1" customWidth="1"/>
    <col min="5897" max="5897" width="6.85546875" style="62" bestFit="1" customWidth="1"/>
    <col min="5898" max="5898" width="13.7109375" style="62" bestFit="1" customWidth="1"/>
    <col min="5899" max="5899" width="4.42578125" style="62" bestFit="1" customWidth="1"/>
    <col min="5900" max="5900" width="9.5703125" style="62" bestFit="1" customWidth="1"/>
    <col min="5901" max="5901" width="10.5703125" style="62" bestFit="1" customWidth="1"/>
    <col min="5902" max="5902" width="45.7109375" style="62" bestFit="1" customWidth="1"/>
    <col min="5903" max="5903" width="16.5703125" style="62" bestFit="1" customWidth="1"/>
    <col min="5904" max="5904" width="8.7109375" style="62" bestFit="1" customWidth="1"/>
    <col min="5905" max="5908" width="13.85546875" style="62" bestFit="1" customWidth="1"/>
    <col min="5909" max="5909" width="16.85546875" style="62" bestFit="1" customWidth="1"/>
    <col min="5910" max="5910" width="7" style="62" bestFit="1" customWidth="1"/>
    <col min="5911" max="5911" width="9" style="62" bestFit="1" customWidth="1"/>
    <col min="5912" max="5912" width="9.5703125" style="62" bestFit="1" customWidth="1"/>
    <col min="5913" max="5913" width="8.7109375" style="62" bestFit="1" customWidth="1"/>
    <col min="5914" max="5914" width="7.85546875" style="62" bestFit="1" customWidth="1"/>
    <col min="5915" max="5915" width="8.7109375" style="62" bestFit="1" customWidth="1"/>
    <col min="5916" max="5916" width="7" style="62" bestFit="1" customWidth="1"/>
    <col min="5917" max="6144" width="11.42578125" style="62"/>
    <col min="6145" max="6145" width="10.28515625" style="62" bestFit="1" customWidth="1"/>
    <col min="6146" max="6146" width="9.140625" style="62" customWidth="1"/>
    <col min="6147" max="6147" width="11.5703125" style="62" customWidth="1"/>
    <col min="6148" max="6148" width="13.5703125" style="62" customWidth="1"/>
    <col min="6149" max="6149" width="10.28515625" style="62" bestFit="1" customWidth="1"/>
    <col min="6150" max="6150" width="9.5703125" style="62" bestFit="1" customWidth="1"/>
    <col min="6151" max="6151" width="16.42578125" style="62" bestFit="1" customWidth="1"/>
    <col min="6152" max="6152" width="10.28515625" style="62" bestFit="1" customWidth="1"/>
    <col min="6153" max="6153" width="6.85546875" style="62" bestFit="1" customWidth="1"/>
    <col min="6154" max="6154" width="13.7109375" style="62" bestFit="1" customWidth="1"/>
    <col min="6155" max="6155" width="4.42578125" style="62" bestFit="1" customWidth="1"/>
    <col min="6156" max="6156" width="9.5703125" style="62" bestFit="1" customWidth="1"/>
    <col min="6157" max="6157" width="10.5703125" style="62" bestFit="1" customWidth="1"/>
    <col min="6158" max="6158" width="45.7109375" style="62" bestFit="1" customWidth="1"/>
    <col min="6159" max="6159" width="16.5703125" style="62" bestFit="1" customWidth="1"/>
    <col min="6160" max="6160" width="8.7109375" style="62" bestFit="1" customWidth="1"/>
    <col min="6161" max="6164" width="13.85546875" style="62" bestFit="1" customWidth="1"/>
    <col min="6165" max="6165" width="16.85546875" style="62" bestFit="1" customWidth="1"/>
    <col min="6166" max="6166" width="7" style="62" bestFit="1" customWidth="1"/>
    <col min="6167" max="6167" width="9" style="62" bestFit="1" customWidth="1"/>
    <col min="6168" max="6168" width="9.5703125" style="62" bestFit="1" customWidth="1"/>
    <col min="6169" max="6169" width="8.7109375" style="62" bestFit="1" customWidth="1"/>
    <col min="6170" max="6170" width="7.85546875" style="62" bestFit="1" customWidth="1"/>
    <col min="6171" max="6171" width="8.7109375" style="62" bestFit="1" customWidth="1"/>
    <col min="6172" max="6172" width="7" style="62" bestFit="1" customWidth="1"/>
    <col min="6173" max="6400" width="11.42578125" style="62"/>
    <col min="6401" max="6401" width="10.28515625" style="62" bestFit="1" customWidth="1"/>
    <col min="6402" max="6402" width="9.140625" style="62" customWidth="1"/>
    <col min="6403" max="6403" width="11.5703125" style="62" customWidth="1"/>
    <col min="6404" max="6404" width="13.5703125" style="62" customWidth="1"/>
    <col min="6405" max="6405" width="10.28515625" style="62" bestFit="1" customWidth="1"/>
    <col min="6406" max="6406" width="9.5703125" style="62" bestFit="1" customWidth="1"/>
    <col min="6407" max="6407" width="16.42578125" style="62" bestFit="1" customWidth="1"/>
    <col min="6408" max="6408" width="10.28515625" style="62" bestFit="1" customWidth="1"/>
    <col min="6409" max="6409" width="6.85546875" style="62" bestFit="1" customWidth="1"/>
    <col min="6410" max="6410" width="13.7109375" style="62" bestFit="1" customWidth="1"/>
    <col min="6411" max="6411" width="4.42578125" style="62" bestFit="1" customWidth="1"/>
    <col min="6412" max="6412" width="9.5703125" style="62" bestFit="1" customWidth="1"/>
    <col min="6413" max="6413" width="10.5703125" style="62" bestFit="1" customWidth="1"/>
    <col min="6414" max="6414" width="45.7109375" style="62" bestFit="1" customWidth="1"/>
    <col min="6415" max="6415" width="16.5703125" style="62" bestFit="1" customWidth="1"/>
    <col min="6416" max="6416" width="8.7109375" style="62" bestFit="1" customWidth="1"/>
    <col min="6417" max="6420" width="13.85546875" style="62" bestFit="1" customWidth="1"/>
    <col min="6421" max="6421" width="16.85546875" style="62" bestFit="1" customWidth="1"/>
    <col min="6422" max="6422" width="7" style="62" bestFit="1" customWidth="1"/>
    <col min="6423" max="6423" width="9" style="62" bestFit="1" customWidth="1"/>
    <col min="6424" max="6424" width="9.5703125" style="62" bestFit="1" customWidth="1"/>
    <col min="6425" max="6425" width="8.7109375" style="62" bestFit="1" customWidth="1"/>
    <col min="6426" max="6426" width="7.85546875" style="62" bestFit="1" customWidth="1"/>
    <col min="6427" max="6427" width="8.7109375" style="62" bestFit="1" customWidth="1"/>
    <col min="6428" max="6428" width="7" style="62" bestFit="1" customWidth="1"/>
    <col min="6429" max="6656" width="11.42578125" style="62"/>
    <col min="6657" max="6657" width="10.28515625" style="62" bestFit="1" customWidth="1"/>
    <col min="6658" max="6658" width="9.140625" style="62" customWidth="1"/>
    <col min="6659" max="6659" width="11.5703125" style="62" customWidth="1"/>
    <col min="6660" max="6660" width="13.5703125" style="62" customWidth="1"/>
    <col min="6661" max="6661" width="10.28515625" style="62" bestFit="1" customWidth="1"/>
    <col min="6662" max="6662" width="9.5703125" style="62" bestFit="1" customWidth="1"/>
    <col min="6663" max="6663" width="16.42578125" style="62" bestFit="1" customWidth="1"/>
    <col min="6664" max="6664" width="10.28515625" style="62" bestFit="1" customWidth="1"/>
    <col min="6665" max="6665" width="6.85546875" style="62" bestFit="1" customWidth="1"/>
    <col min="6666" max="6666" width="13.7109375" style="62" bestFit="1" customWidth="1"/>
    <col min="6667" max="6667" width="4.42578125" style="62" bestFit="1" customWidth="1"/>
    <col min="6668" max="6668" width="9.5703125" style="62" bestFit="1" customWidth="1"/>
    <col min="6669" max="6669" width="10.5703125" style="62" bestFit="1" customWidth="1"/>
    <col min="6670" max="6670" width="45.7109375" style="62" bestFit="1" customWidth="1"/>
    <col min="6671" max="6671" width="16.5703125" style="62" bestFit="1" customWidth="1"/>
    <col min="6672" max="6672" width="8.7109375" style="62" bestFit="1" customWidth="1"/>
    <col min="6673" max="6676" width="13.85546875" style="62" bestFit="1" customWidth="1"/>
    <col min="6677" max="6677" width="16.85546875" style="62" bestFit="1" customWidth="1"/>
    <col min="6678" max="6678" width="7" style="62" bestFit="1" customWidth="1"/>
    <col min="6679" max="6679" width="9" style="62" bestFit="1" customWidth="1"/>
    <col min="6680" max="6680" width="9.5703125" style="62" bestFit="1" customWidth="1"/>
    <col min="6681" max="6681" width="8.7109375" style="62" bestFit="1" customWidth="1"/>
    <col min="6682" max="6682" width="7.85546875" style="62" bestFit="1" customWidth="1"/>
    <col min="6683" max="6683" width="8.7109375" style="62" bestFit="1" customWidth="1"/>
    <col min="6684" max="6684" width="7" style="62" bestFit="1" customWidth="1"/>
    <col min="6685" max="6912" width="11.42578125" style="62"/>
    <col min="6913" max="6913" width="10.28515625" style="62" bestFit="1" customWidth="1"/>
    <col min="6914" max="6914" width="9.140625" style="62" customWidth="1"/>
    <col min="6915" max="6915" width="11.5703125" style="62" customWidth="1"/>
    <col min="6916" max="6916" width="13.5703125" style="62" customWidth="1"/>
    <col min="6917" max="6917" width="10.28515625" style="62" bestFit="1" customWidth="1"/>
    <col min="6918" max="6918" width="9.5703125" style="62" bestFit="1" customWidth="1"/>
    <col min="6919" max="6919" width="16.42578125" style="62" bestFit="1" customWidth="1"/>
    <col min="6920" max="6920" width="10.28515625" style="62" bestFit="1" customWidth="1"/>
    <col min="6921" max="6921" width="6.85546875" style="62" bestFit="1" customWidth="1"/>
    <col min="6922" max="6922" width="13.7109375" style="62" bestFit="1" customWidth="1"/>
    <col min="6923" max="6923" width="4.42578125" style="62" bestFit="1" customWidth="1"/>
    <col min="6924" max="6924" width="9.5703125" style="62" bestFit="1" customWidth="1"/>
    <col min="6925" max="6925" width="10.5703125" style="62" bestFit="1" customWidth="1"/>
    <col min="6926" max="6926" width="45.7109375" style="62" bestFit="1" customWidth="1"/>
    <col min="6927" max="6927" width="16.5703125" style="62" bestFit="1" customWidth="1"/>
    <col min="6928" max="6928" width="8.7109375" style="62" bestFit="1" customWidth="1"/>
    <col min="6929" max="6932" width="13.85546875" style="62" bestFit="1" customWidth="1"/>
    <col min="6933" max="6933" width="16.85546875" style="62" bestFit="1" customWidth="1"/>
    <col min="6934" max="6934" width="7" style="62" bestFit="1" customWidth="1"/>
    <col min="6935" max="6935" width="9" style="62" bestFit="1" customWidth="1"/>
    <col min="6936" max="6936" width="9.5703125" style="62" bestFit="1" customWidth="1"/>
    <col min="6937" max="6937" width="8.7109375" style="62" bestFit="1" customWidth="1"/>
    <col min="6938" max="6938" width="7.85546875" style="62" bestFit="1" customWidth="1"/>
    <col min="6939" max="6939" width="8.7109375" style="62" bestFit="1" customWidth="1"/>
    <col min="6940" max="6940" width="7" style="62" bestFit="1" customWidth="1"/>
    <col min="6941" max="7168" width="11.42578125" style="62"/>
    <col min="7169" max="7169" width="10.28515625" style="62" bestFit="1" customWidth="1"/>
    <col min="7170" max="7170" width="9.140625" style="62" customWidth="1"/>
    <col min="7171" max="7171" width="11.5703125" style="62" customWidth="1"/>
    <col min="7172" max="7172" width="13.5703125" style="62" customWidth="1"/>
    <col min="7173" max="7173" width="10.28515625" style="62" bestFit="1" customWidth="1"/>
    <col min="7174" max="7174" width="9.5703125" style="62" bestFit="1" customWidth="1"/>
    <col min="7175" max="7175" width="16.42578125" style="62" bestFit="1" customWidth="1"/>
    <col min="7176" max="7176" width="10.28515625" style="62" bestFit="1" customWidth="1"/>
    <col min="7177" max="7177" width="6.85546875" style="62" bestFit="1" customWidth="1"/>
    <col min="7178" max="7178" width="13.7109375" style="62" bestFit="1" customWidth="1"/>
    <col min="7179" max="7179" width="4.42578125" style="62" bestFit="1" customWidth="1"/>
    <col min="7180" max="7180" width="9.5703125" style="62" bestFit="1" customWidth="1"/>
    <col min="7181" max="7181" width="10.5703125" style="62" bestFit="1" customWidth="1"/>
    <col min="7182" max="7182" width="45.7109375" style="62" bestFit="1" customWidth="1"/>
    <col min="7183" max="7183" width="16.5703125" style="62" bestFit="1" customWidth="1"/>
    <col min="7184" max="7184" width="8.7109375" style="62" bestFit="1" customWidth="1"/>
    <col min="7185" max="7188" width="13.85546875" style="62" bestFit="1" customWidth="1"/>
    <col min="7189" max="7189" width="16.85546875" style="62" bestFit="1" customWidth="1"/>
    <col min="7190" max="7190" width="7" style="62" bestFit="1" customWidth="1"/>
    <col min="7191" max="7191" width="9" style="62" bestFit="1" customWidth="1"/>
    <col min="7192" max="7192" width="9.5703125" style="62" bestFit="1" customWidth="1"/>
    <col min="7193" max="7193" width="8.7109375" style="62" bestFit="1" customWidth="1"/>
    <col min="7194" max="7194" width="7.85546875" style="62" bestFit="1" customWidth="1"/>
    <col min="7195" max="7195" width="8.7109375" style="62" bestFit="1" customWidth="1"/>
    <col min="7196" max="7196" width="7" style="62" bestFit="1" customWidth="1"/>
    <col min="7197" max="7424" width="11.42578125" style="62"/>
    <col min="7425" max="7425" width="10.28515625" style="62" bestFit="1" customWidth="1"/>
    <col min="7426" max="7426" width="9.140625" style="62" customWidth="1"/>
    <col min="7427" max="7427" width="11.5703125" style="62" customWidth="1"/>
    <col min="7428" max="7428" width="13.5703125" style="62" customWidth="1"/>
    <col min="7429" max="7429" width="10.28515625" style="62" bestFit="1" customWidth="1"/>
    <col min="7430" max="7430" width="9.5703125" style="62" bestFit="1" customWidth="1"/>
    <col min="7431" max="7431" width="16.42578125" style="62" bestFit="1" customWidth="1"/>
    <col min="7432" max="7432" width="10.28515625" style="62" bestFit="1" customWidth="1"/>
    <col min="7433" max="7433" width="6.85546875" style="62" bestFit="1" customWidth="1"/>
    <col min="7434" max="7434" width="13.7109375" style="62" bestFit="1" customWidth="1"/>
    <col min="7435" max="7435" width="4.42578125" style="62" bestFit="1" customWidth="1"/>
    <col min="7436" max="7436" width="9.5703125" style="62" bestFit="1" customWidth="1"/>
    <col min="7437" max="7437" width="10.5703125" style="62" bestFit="1" customWidth="1"/>
    <col min="7438" max="7438" width="45.7109375" style="62" bestFit="1" customWidth="1"/>
    <col min="7439" max="7439" width="16.5703125" style="62" bestFit="1" customWidth="1"/>
    <col min="7440" max="7440" width="8.7109375" style="62" bestFit="1" customWidth="1"/>
    <col min="7441" max="7444" width="13.85546875" style="62" bestFit="1" customWidth="1"/>
    <col min="7445" max="7445" width="16.85546875" style="62" bestFit="1" customWidth="1"/>
    <col min="7446" max="7446" width="7" style="62" bestFit="1" customWidth="1"/>
    <col min="7447" max="7447" width="9" style="62" bestFit="1" customWidth="1"/>
    <col min="7448" max="7448" width="9.5703125" style="62" bestFit="1" customWidth="1"/>
    <col min="7449" max="7449" width="8.7109375" style="62" bestFit="1" customWidth="1"/>
    <col min="7450" max="7450" width="7.85546875" style="62" bestFit="1" customWidth="1"/>
    <col min="7451" max="7451" width="8.7109375" style="62" bestFit="1" customWidth="1"/>
    <col min="7452" max="7452" width="7" style="62" bestFit="1" customWidth="1"/>
    <col min="7453" max="7680" width="11.42578125" style="62"/>
    <col min="7681" max="7681" width="10.28515625" style="62" bestFit="1" customWidth="1"/>
    <col min="7682" max="7682" width="9.140625" style="62" customWidth="1"/>
    <col min="7683" max="7683" width="11.5703125" style="62" customWidth="1"/>
    <col min="7684" max="7684" width="13.5703125" style="62" customWidth="1"/>
    <col min="7685" max="7685" width="10.28515625" style="62" bestFit="1" customWidth="1"/>
    <col min="7686" max="7686" width="9.5703125" style="62" bestFit="1" customWidth="1"/>
    <col min="7687" max="7687" width="16.42578125" style="62" bestFit="1" customWidth="1"/>
    <col min="7688" max="7688" width="10.28515625" style="62" bestFit="1" customWidth="1"/>
    <col min="7689" max="7689" width="6.85546875" style="62" bestFit="1" customWidth="1"/>
    <col min="7690" max="7690" width="13.7109375" style="62" bestFit="1" customWidth="1"/>
    <col min="7691" max="7691" width="4.42578125" style="62" bestFit="1" customWidth="1"/>
    <col min="7692" max="7692" width="9.5703125" style="62" bestFit="1" customWidth="1"/>
    <col min="7693" max="7693" width="10.5703125" style="62" bestFit="1" customWidth="1"/>
    <col min="7694" max="7694" width="45.7109375" style="62" bestFit="1" customWidth="1"/>
    <col min="7695" max="7695" width="16.5703125" style="62" bestFit="1" customWidth="1"/>
    <col min="7696" max="7696" width="8.7109375" style="62" bestFit="1" customWidth="1"/>
    <col min="7697" max="7700" width="13.85546875" style="62" bestFit="1" customWidth="1"/>
    <col min="7701" max="7701" width="16.85546875" style="62" bestFit="1" customWidth="1"/>
    <col min="7702" max="7702" width="7" style="62" bestFit="1" customWidth="1"/>
    <col min="7703" max="7703" width="9" style="62" bestFit="1" customWidth="1"/>
    <col min="7704" max="7704" width="9.5703125" style="62" bestFit="1" customWidth="1"/>
    <col min="7705" max="7705" width="8.7109375" style="62" bestFit="1" customWidth="1"/>
    <col min="7706" max="7706" width="7.85546875" style="62" bestFit="1" customWidth="1"/>
    <col min="7707" max="7707" width="8.7109375" style="62" bestFit="1" customWidth="1"/>
    <col min="7708" max="7708" width="7" style="62" bestFit="1" customWidth="1"/>
    <col min="7709" max="7936" width="11.42578125" style="62"/>
    <col min="7937" max="7937" width="10.28515625" style="62" bestFit="1" customWidth="1"/>
    <col min="7938" max="7938" width="9.140625" style="62" customWidth="1"/>
    <col min="7939" max="7939" width="11.5703125" style="62" customWidth="1"/>
    <col min="7940" max="7940" width="13.5703125" style="62" customWidth="1"/>
    <col min="7941" max="7941" width="10.28515625" style="62" bestFit="1" customWidth="1"/>
    <col min="7942" max="7942" width="9.5703125" style="62" bestFit="1" customWidth="1"/>
    <col min="7943" max="7943" width="16.42578125" style="62" bestFit="1" customWidth="1"/>
    <col min="7944" max="7944" width="10.28515625" style="62" bestFit="1" customWidth="1"/>
    <col min="7945" max="7945" width="6.85546875" style="62" bestFit="1" customWidth="1"/>
    <col min="7946" max="7946" width="13.7109375" style="62" bestFit="1" customWidth="1"/>
    <col min="7947" max="7947" width="4.42578125" style="62" bestFit="1" customWidth="1"/>
    <col min="7948" max="7948" width="9.5703125" style="62" bestFit="1" customWidth="1"/>
    <col min="7949" max="7949" width="10.5703125" style="62" bestFit="1" customWidth="1"/>
    <col min="7950" max="7950" width="45.7109375" style="62" bestFit="1" customWidth="1"/>
    <col min="7951" max="7951" width="16.5703125" style="62" bestFit="1" customWidth="1"/>
    <col min="7952" max="7952" width="8.7109375" style="62" bestFit="1" customWidth="1"/>
    <col min="7953" max="7956" width="13.85546875" style="62" bestFit="1" customWidth="1"/>
    <col min="7957" max="7957" width="16.85546875" style="62" bestFit="1" customWidth="1"/>
    <col min="7958" max="7958" width="7" style="62" bestFit="1" customWidth="1"/>
    <col min="7959" max="7959" width="9" style="62" bestFit="1" customWidth="1"/>
    <col min="7960" max="7960" width="9.5703125" style="62" bestFit="1" customWidth="1"/>
    <col min="7961" max="7961" width="8.7109375" style="62" bestFit="1" customWidth="1"/>
    <col min="7962" max="7962" width="7.85546875" style="62" bestFit="1" customWidth="1"/>
    <col min="7963" max="7963" width="8.7109375" style="62" bestFit="1" customWidth="1"/>
    <col min="7964" max="7964" width="7" style="62" bestFit="1" customWidth="1"/>
    <col min="7965" max="8192" width="11.42578125" style="62"/>
    <col min="8193" max="8193" width="10.28515625" style="62" bestFit="1" customWidth="1"/>
    <col min="8194" max="8194" width="9.140625" style="62" customWidth="1"/>
    <col min="8195" max="8195" width="11.5703125" style="62" customWidth="1"/>
    <col min="8196" max="8196" width="13.5703125" style="62" customWidth="1"/>
    <col min="8197" max="8197" width="10.28515625" style="62" bestFit="1" customWidth="1"/>
    <col min="8198" max="8198" width="9.5703125" style="62" bestFit="1" customWidth="1"/>
    <col min="8199" max="8199" width="16.42578125" style="62" bestFit="1" customWidth="1"/>
    <col min="8200" max="8200" width="10.28515625" style="62" bestFit="1" customWidth="1"/>
    <col min="8201" max="8201" width="6.85546875" style="62" bestFit="1" customWidth="1"/>
    <col min="8202" max="8202" width="13.7109375" style="62" bestFit="1" customWidth="1"/>
    <col min="8203" max="8203" width="4.42578125" style="62" bestFit="1" customWidth="1"/>
    <col min="8204" max="8204" width="9.5703125" style="62" bestFit="1" customWidth="1"/>
    <col min="8205" max="8205" width="10.5703125" style="62" bestFit="1" customWidth="1"/>
    <col min="8206" max="8206" width="45.7109375" style="62" bestFit="1" customWidth="1"/>
    <col min="8207" max="8207" width="16.5703125" style="62" bestFit="1" customWidth="1"/>
    <col min="8208" max="8208" width="8.7109375" style="62" bestFit="1" customWidth="1"/>
    <col min="8209" max="8212" width="13.85546875" style="62" bestFit="1" customWidth="1"/>
    <col min="8213" max="8213" width="16.85546875" style="62" bestFit="1" customWidth="1"/>
    <col min="8214" max="8214" width="7" style="62" bestFit="1" customWidth="1"/>
    <col min="8215" max="8215" width="9" style="62" bestFit="1" customWidth="1"/>
    <col min="8216" max="8216" width="9.5703125" style="62" bestFit="1" customWidth="1"/>
    <col min="8217" max="8217" width="8.7109375" style="62" bestFit="1" customWidth="1"/>
    <col min="8218" max="8218" width="7.85546875" style="62" bestFit="1" customWidth="1"/>
    <col min="8219" max="8219" width="8.7109375" style="62" bestFit="1" customWidth="1"/>
    <col min="8220" max="8220" width="7" style="62" bestFit="1" customWidth="1"/>
    <col min="8221" max="8448" width="11.42578125" style="62"/>
    <col min="8449" max="8449" width="10.28515625" style="62" bestFit="1" customWidth="1"/>
    <col min="8450" max="8450" width="9.140625" style="62" customWidth="1"/>
    <col min="8451" max="8451" width="11.5703125" style="62" customWidth="1"/>
    <col min="8452" max="8452" width="13.5703125" style="62" customWidth="1"/>
    <col min="8453" max="8453" width="10.28515625" style="62" bestFit="1" customWidth="1"/>
    <col min="8454" max="8454" width="9.5703125" style="62" bestFit="1" customWidth="1"/>
    <col min="8455" max="8455" width="16.42578125" style="62" bestFit="1" customWidth="1"/>
    <col min="8456" max="8456" width="10.28515625" style="62" bestFit="1" customWidth="1"/>
    <col min="8457" max="8457" width="6.85546875" style="62" bestFit="1" customWidth="1"/>
    <col min="8458" max="8458" width="13.7109375" style="62" bestFit="1" customWidth="1"/>
    <col min="8459" max="8459" width="4.42578125" style="62" bestFit="1" customWidth="1"/>
    <col min="8460" max="8460" width="9.5703125" style="62" bestFit="1" customWidth="1"/>
    <col min="8461" max="8461" width="10.5703125" style="62" bestFit="1" customWidth="1"/>
    <col min="8462" max="8462" width="45.7109375" style="62" bestFit="1" customWidth="1"/>
    <col min="8463" max="8463" width="16.5703125" style="62" bestFit="1" customWidth="1"/>
    <col min="8464" max="8464" width="8.7109375" style="62" bestFit="1" customWidth="1"/>
    <col min="8465" max="8468" width="13.85546875" style="62" bestFit="1" customWidth="1"/>
    <col min="8469" max="8469" width="16.85546875" style="62" bestFit="1" customWidth="1"/>
    <col min="8470" max="8470" width="7" style="62" bestFit="1" customWidth="1"/>
    <col min="8471" max="8471" width="9" style="62" bestFit="1" customWidth="1"/>
    <col min="8472" max="8472" width="9.5703125" style="62" bestFit="1" customWidth="1"/>
    <col min="8473" max="8473" width="8.7109375" style="62" bestFit="1" customWidth="1"/>
    <col min="8474" max="8474" width="7.85546875" style="62" bestFit="1" customWidth="1"/>
    <col min="8475" max="8475" width="8.7109375" style="62" bestFit="1" customWidth="1"/>
    <col min="8476" max="8476" width="7" style="62" bestFit="1" customWidth="1"/>
    <col min="8477" max="8704" width="11.42578125" style="62"/>
    <col min="8705" max="8705" width="10.28515625" style="62" bestFit="1" customWidth="1"/>
    <col min="8706" max="8706" width="9.140625" style="62" customWidth="1"/>
    <col min="8707" max="8707" width="11.5703125" style="62" customWidth="1"/>
    <col min="8708" max="8708" width="13.5703125" style="62" customWidth="1"/>
    <col min="8709" max="8709" width="10.28515625" style="62" bestFit="1" customWidth="1"/>
    <col min="8710" max="8710" width="9.5703125" style="62" bestFit="1" customWidth="1"/>
    <col min="8711" max="8711" width="16.42578125" style="62" bestFit="1" customWidth="1"/>
    <col min="8712" max="8712" width="10.28515625" style="62" bestFit="1" customWidth="1"/>
    <col min="8713" max="8713" width="6.85546875" style="62" bestFit="1" customWidth="1"/>
    <col min="8714" max="8714" width="13.7109375" style="62" bestFit="1" customWidth="1"/>
    <col min="8715" max="8715" width="4.42578125" style="62" bestFit="1" customWidth="1"/>
    <col min="8716" max="8716" width="9.5703125" style="62" bestFit="1" customWidth="1"/>
    <col min="8717" max="8717" width="10.5703125" style="62" bestFit="1" customWidth="1"/>
    <col min="8718" max="8718" width="45.7109375" style="62" bestFit="1" customWidth="1"/>
    <col min="8719" max="8719" width="16.5703125" style="62" bestFit="1" customWidth="1"/>
    <col min="8720" max="8720" width="8.7109375" style="62" bestFit="1" customWidth="1"/>
    <col min="8721" max="8724" width="13.85546875" style="62" bestFit="1" customWidth="1"/>
    <col min="8725" max="8725" width="16.85546875" style="62" bestFit="1" customWidth="1"/>
    <col min="8726" max="8726" width="7" style="62" bestFit="1" customWidth="1"/>
    <col min="8727" max="8727" width="9" style="62" bestFit="1" customWidth="1"/>
    <col min="8728" max="8728" width="9.5703125" style="62" bestFit="1" customWidth="1"/>
    <col min="8729" max="8729" width="8.7109375" style="62" bestFit="1" customWidth="1"/>
    <col min="8730" max="8730" width="7.85546875" style="62" bestFit="1" customWidth="1"/>
    <col min="8731" max="8731" width="8.7109375" style="62" bestFit="1" customWidth="1"/>
    <col min="8732" max="8732" width="7" style="62" bestFit="1" customWidth="1"/>
    <col min="8733" max="8960" width="11.42578125" style="62"/>
    <col min="8961" max="8961" width="10.28515625" style="62" bestFit="1" customWidth="1"/>
    <col min="8962" max="8962" width="9.140625" style="62" customWidth="1"/>
    <col min="8963" max="8963" width="11.5703125" style="62" customWidth="1"/>
    <col min="8964" max="8964" width="13.5703125" style="62" customWidth="1"/>
    <col min="8965" max="8965" width="10.28515625" style="62" bestFit="1" customWidth="1"/>
    <col min="8966" max="8966" width="9.5703125" style="62" bestFit="1" customWidth="1"/>
    <col min="8967" max="8967" width="16.42578125" style="62" bestFit="1" customWidth="1"/>
    <col min="8968" max="8968" width="10.28515625" style="62" bestFit="1" customWidth="1"/>
    <col min="8969" max="8969" width="6.85546875" style="62" bestFit="1" customWidth="1"/>
    <col min="8970" max="8970" width="13.7109375" style="62" bestFit="1" customWidth="1"/>
    <col min="8971" max="8971" width="4.42578125" style="62" bestFit="1" customWidth="1"/>
    <col min="8972" max="8972" width="9.5703125" style="62" bestFit="1" customWidth="1"/>
    <col min="8973" max="8973" width="10.5703125" style="62" bestFit="1" customWidth="1"/>
    <col min="8974" max="8974" width="45.7109375" style="62" bestFit="1" customWidth="1"/>
    <col min="8975" max="8975" width="16.5703125" style="62" bestFit="1" customWidth="1"/>
    <col min="8976" max="8976" width="8.7109375" style="62" bestFit="1" customWidth="1"/>
    <col min="8977" max="8980" width="13.85546875" style="62" bestFit="1" customWidth="1"/>
    <col min="8981" max="8981" width="16.85546875" style="62" bestFit="1" customWidth="1"/>
    <col min="8982" max="8982" width="7" style="62" bestFit="1" customWidth="1"/>
    <col min="8983" max="8983" width="9" style="62" bestFit="1" customWidth="1"/>
    <col min="8984" max="8984" width="9.5703125" style="62" bestFit="1" customWidth="1"/>
    <col min="8985" max="8985" width="8.7109375" style="62" bestFit="1" customWidth="1"/>
    <col min="8986" max="8986" width="7.85546875" style="62" bestFit="1" customWidth="1"/>
    <col min="8987" max="8987" width="8.7109375" style="62" bestFit="1" customWidth="1"/>
    <col min="8988" max="8988" width="7" style="62" bestFit="1" customWidth="1"/>
    <col min="8989" max="9216" width="11.42578125" style="62"/>
    <col min="9217" max="9217" width="10.28515625" style="62" bestFit="1" customWidth="1"/>
    <col min="9218" max="9218" width="9.140625" style="62" customWidth="1"/>
    <col min="9219" max="9219" width="11.5703125" style="62" customWidth="1"/>
    <col min="9220" max="9220" width="13.5703125" style="62" customWidth="1"/>
    <col min="9221" max="9221" width="10.28515625" style="62" bestFit="1" customWidth="1"/>
    <col min="9222" max="9222" width="9.5703125" style="62" bestFit="1" customWidth="1"/>
    <col min="9223" max="9223" width="16.42578125" style="62" bestFit="1" customWidth="1"/>
    <col min="9224" max="9224" width="10.28515625" style="62" bestFit="1" customWidth="1"/>
    <col min="9225" max="9225" width="6.85546875" style="62" bestFit="1" customWidth="1"/>
    <col min="9226" max="9226" width="13.7109375" style="62" bestFit="1" customWidth="1"/>
    <col min="9227" max="9227" width="4.42578125" style="62" bestFit="1" customWidth="1"/>
    <col min="9228" max="9228" width="9.5703125" style="62" bestFit="1" customWidth="1"/>
    <col min="9229" max="9229" width="10.5703125" style="62" bestFit="1" customWidth="1"/>
    <col min="9230" max="9230" width="45.7109375" style="62" bestFit="1" customWidth="1"/>
    <col min="9231" max="9231" width="16.5703125" style="62" bestFit="1" customWidth="1"/>
    <col min="9232" max="9232" width="8.7109375" style="62" bestFit="1" customWidth="1"/>
    <col min="9233" max="9236" width="13.85546875" style="62" bestFit="1" customWidth="1"/>
    <col min="9237" max="9237" width="16.85546875" style="62" bestFit="1" customWidth="1"/>
    <col min="9238" max="9238" width="7" style="62" bestFit="1" customWidth="1"/>
    <col min="9239" max="9239" width="9" style="62" bestFit="1" customWidth="1"/>
    <col min="9240" max="9240" width="9.5703125" style="62" bestFit="1" customWidth="1"/>
    <col min="9241" max="9241" width="8.7109375" style="62" bestFit="1" customWidth="1"/>
    <col min="9242" max="9242" width="7.85546875" style="62" bestFit="1" customWidth="1"/>
    <col min="9243" max="9243" width="8.7109375" style="62" bestFit="1" customWidth="1"/>
    <col min="9244" max="9244" width="7" style="62" bestFit="1" customWidth="1"/>
    <col min="9245" max="9472" width="11.42578125" style="62"/>
    <col min="9473" max="9473" width="10.28515625" style="62" bestFit="1" customWidth="1"/>
    <col min="9474" max="9474" width="9.140625" style="62" customWidth="1"/>
    <col min="9475" max="9475" width="11.5703125" style="62" customWidth="1"/>
    <col min="9476" max="9476" width="13.5703125" style="62" customWidth="1"/>
    <col min="9477" max="9477" width="10.28515625" style="62" bestFit="1" customWidth="1"/>
    <col min="9478" max="9478" width="9.5703125" style="62" bestFit="1" customWidth="1"/>
    <col min="9479" max="9479" width="16.42578125" style="62" bestFit="1" customWidth="1"/>
    <col min="9480" max="9480" width="10.28515625" style="62" bestFit="1" customWidth="1"/>
    <col min="9481" max="9481" width="6.85546875" style="62" bestFit="1" customWidth="1"/>
    <col min="9482" max="9482" width="13.7109375" style="62" bestFit="1" customWidth="1"/>
    <col min="9483" max="9483" width="4.42578125" style="62" bestFit="1" customWidth="1"/>
    <col min="9484" max="9484" width="9.5703125" style="62" bestFit="1" customWidth="1"/>
    <col min="9485" max="9485" width="10.5703125" style="62" bestFit="1" customWidth="1"/>
    <col min="9486" max="9486" width="45.7109375" style="62" bestFit="1" customWidth="1"/>
    <col min="9487" max="9487" width="16.5703125" style="62" bestFit="1" customWidth="1"/>
    <col min="9488" max="9488" width="8.7109375" style="62" bestFit="1" customWidth="1"/>
    <col min="9489" max="9492" width="13.85546875" style="62" bestFit="1" customWidth="1"/>
    <col min="9493" max="9493" width="16.85546875" style="62" bestFit="1" customWidth="1"/>
    <col min="9494" max="9494" width="7" style="62" bestFit="1" customWidth="1"/>
    <col min="9495" max="9495" width="9" style="62" bestFit="1" customWidth="1"/>
    <col min="9496" max="9496" width="9.5703125" style="62" bestFit="1" customWidth="1"/>
    <col min="9497" max="9497" width="8.7109375" style="62" bestFit="1" customWidth="1"/>
    <col min="9498" max="9498" width="7.85546875" style="62" bestFit="1" customWidth="1"/>
    <col min="9499" max="9499" width="8.7109375" style="62" bestFit="1" customWidth="1"/>
    <col min="9500" max="9500" width="7" style="62" bestFit="1" customWidth="1"/>
    <col min="9501" max="9728" width="11.42578125" style="62"/>
    <col min="9729" max="9729" width="10.28515625" style="62" bestFit="1" customWidth="1"/>
    <col min="9730" max="9730" width="9.140625" style="62" customWidth="1"/>
    <col min="9731" max="9731" width="11.5703125" style="62" customWidth="1"/>
    <col min="9732" max="9732" width="13.5703125" style="62" customWidth="1"/>
    <col min="9733" max="9733" width="10.28515625" style="62" bestFit="1" customWidth="1"/>
    <col min="9734" max="9734" width="9.5703125" style="62" bestFit="1" customWidth="1"/>
    <col min="9735" max="9735" width="16.42578125" style="62" bestFit="1" customWidth="1"/>
    <col min="9736" max="9736" width="10.28515625" style="62" bestFit="1" customWidth="1"/>
    <col min="9737" max="9737" width="6.85546875" style="62" bestFit="1" customWidth="1"/>
    <col min="9738" max="9738" width="13.7109375" style="62" bestFit="1" customWidth="1"/>
    <col min="9739" max="9739" width="4.42578125" style="62" bestFit="1" customWidth="1"/>
    <col min="9740" max="9740" width="9.5703125" style="62" bestFit="1" customWidth="1"/>
    <col min="9741" max="9741" width="10.5703125" style="62" bestFit="1" customWidth="1"/>
    <col min="9742" max="9742" width="45.7109375" style="62" bestFit="1" customWidth="1"/>
    <col min="9743" max="9743" width="16.5703125" style="62" bestFit="1" customWidth="1"/>
    <col min="9744" max="9744" width="8.7109375" style="62" bestFit="1" customWidth="1"/>
    <col min="9745" max="9748" width="13.85546875" style="62" bestFit="1" customWidth="1"/>
    <col min="9749" max="9749" width="16.85546875" style="62" bestFit="1" customWidth="1"/>
    <col min="9750" max="9750" width="7" style="62" bestFit="1" customWidth="1"/>
    <col min="9751" max="9751" width="9" style="62" bestFit="1" customWidth="1"/>
    <col min="9752" max="9752" width="9.5703125" style="62" bestFit="1" customWidth="1"/>
    <col min="9753" max="9753" width="8.7109375" style="62" bestFit="1" customWidth="1"/>
    <col min="9754" max="9754" width="7.85546875" style="62" bestFit="1" customWidth="1"/>
    <col min="9755" max="9755" width="8.7109375" style="62" bestFit="1" customWidth="1"/>
    <col min="9756" max="9756" width="7" style="62" bestFit="1" customWidth="1"/>
    <col min="9757" max="9984" width="11.42578125" style="62"/>
    <col min="9985" max="9985" width="10.28515625" style="62" bestFit="1" customWidth="1"/>
    <col min="9986" max="9986" width="9.140625" style="62" customWidth="1"/>
    <col min="9987" max="9987" width="11.5703125" style="62" customWidth="1"/>
    <col min="9988" max="9988" width="13.5703125" style="62" customWidth="1"/>
    <col min="9989" max="9989" width="10.28515625" style="62" bestFit="1" customWidth="1"/>
    <col min="9990" max="9990" width="9.5703125" style="62" bestFit="1" customWidth="1"/>
    <col min="9991" max="9991" width="16.42578125" style="62" bestFit="1" customWidth="1"/>
    <col min="9992" max="9992" width="10.28515625" style="62" bestFit="1" customWidth="1"/>
    <col min="9993" max="9993" width="6.85546875" style="62" bestFit="1" customWidth="1"/>
    <col min="9994" max="9994" width="13.7109375" style="62" bestFit="1" customWidth="1"/>
    <col min="9995" max="9995" width="4.42578125" style="62" bestFit="1" customWidth="1"/>
    <col min="9996" max="9996" width="9.5703125" style="62" bestFit="1" customWidth="1"/>
    <col min="9997" max="9997" width="10.5703125" style="62" bestFit="1" customWidth="1"/>
    <col min="9998" max="9998" width="45.7109375" style="62" bestFit="1" customWidth="1"/>
    <col min="9999" max="9999" width="16.5703125" style="62" bestFit="1" customWidth="1"/>
    <col min="10000" max="10000" width="8.7109375" style="62" bestFit="1" customWidth="1"/>
    <col min="10001" max="10004" width="13.85546875" style="62" bestFit="1" customWidth="1"/>
    <col min="10005" max="10005" width="16.85546875" style="62" bestFit="1" customWidth="1"/>
    <col min="10006" max="10006" width="7" style="62" bestFit="1" customWidth="1"/>
    <col min="10007" max="10007" width="9" style="62" bestFit="1" customWidth="1"/>
    <col min="10008" max="10008" width="9.5703125" style="62" bestFit="1" customWidth="1"/>
    <col min="10009" max="10009" width="8.7109375" style="62" bestFit="1" customWidth="1"/>
    <col min="10010" max="10010" width="7.85546875" style="62" bestFit="1" customWidth="1"/>
    <col min="10011" max="10011" width="8.7109375" style="62" bestFit="1" customWidth="1"/>
    <col min="10012" max="10012" width="7" style="62" bestFit="1" customWidth="1"/>
    <col min="10013" max="10240" width="11.42578125" style="62"/>
    <col min="10241" max="10241" width="10.28515625" style="62" bestFit="1" customWidth="1"/>
    <col min="10242" max="10242" width="9.140625" style="62" customWidth="1"/>
    <col min="10243" max="10243" width="11.5703125" style="62" customWidth="1"/>
    <col min="10244" max="10244" width="13.5703125" style="62" customWidth="1"/>
    <col min="10245" max="10245" width="10.28515625" style="62" bestFit="1" customWidth="1"/>
    <col min="10246" max="10246" width="9.5703125" style="62" bestFit="1" customWidth="1"/>
    <col min="10247" max="10247" width="16.42578125" style="62" bestFit="1" customWidth="1"/>
    <col min="10248" max="10248" width="10.28515625" style="62" bestFit="1" customWidth="1"/>
    <col min="10249" max="10249" width="6.85546875" style="62" bestFit="1" customWidth="1"/>
    <col min="10250" max="10250" width="13.7109375" style="62" bestFit="1" customWidth="1"/>
    <col min="10251" max="10251" width="4.42578125" style="62" bestFit="1" customWidth="1"/>
    <col min="10252" max="10252" width="9.5703125" style="62" bestFit="1" customWidth="1"/>
    <col min="10253" max="10253" width="10.5703125" style="62" bestFit="1" customWidth="1"/>
    <col min="10254" max="10254" width="45.7109375" style="62" bestFit="1" customWidth="1"/>
    <col min="10255" max="10255" width="16.5703125" style="62" bestFit="1" customWidth="1"/>
    <col min="10256" max="10256" width="8.7109375" style="62" bestFit="1" customWidth="1"/>
    <col min="10257" max="10260" width="13.85546875" style="62" bestFit="1" customWidth="1"/>
    <col min="10261" max="10261" width="16.85546875" style="62" bestFit="1" customWidth="1"/>
    <col min="10262" max="10262" width="7" style="62" bestFit="1" customWidth="1"/>
    <col min="10263" max="10263" width="9" style="62" bestFit="1" customWidth="1"/>
    <col min="10264" max="10264" width="9.5703125" style="62" bestFit="1" customWidth="1"/>
    <col min="10265" max="10265" width="8.7109375" style="62" bestFit="1" customWidth="1"/>
    <col min="10266" max="10266" width="7.85546875" style="62" bestFit="1" customWidth="1"/>
    <col min="10267" max="10267" width="8.7109375" style="62" bestFit="1" customWidth="1"/>
    <col min="10268" max="10268" width="7" style="62" bestFit="1" customWidth="1"/>
    <col min="10269" max="10496" width="11.42578125" style="62"/>
    <col min="10497" max="10497" width="10.28515625" style="62" bestFit="1" customWidth="1"/>
    <col min="10498" max="10498" width="9.140625" style="62" customWidth="1"/>
    <col min="10499" max="10499" width="11.5703125" style="62" customWidth="1"/>
    <col min="10500" max="10500" width="13.5703125" style="62" customWidth="1"/>
    <col min="10501" max="10501" width="10.28515625" style="62" bestFit="1" customWidth="1"/>
    <col min="10502" max="10502" width="9.5703125" style="62" bestFit="1" customWidth="1"/>
    <col min="10503" max="10503" width="16.42578125" style="62" bestFit="1" customWidth="1"/>
    <col min="10504" max="10504" width="10.28515625" style="62" bestFit="1" customWidth="1"/>
    <col min="10505" max="10505" width="6.85546875" style="62" bestFit="1" customWidth="1"/>
    <col min="10506" max="10506" width="13.7109375" style="62" bestFit="1" customWidth="1"/>
    <col min="10507" max="10507" width="4.42578125" style="62" bestFit="1" customWidth="1"/>
    <col min="10508" max="10508" width="9.5703125" style="62" bestFit="1" customWidth="1"/>
    <col min="10509" max="10509" width="10.5703125" style="62" bestFit="1" customWidth="1"/>
    <col min="10510" max="10510" width="45.7109375" style="62" bestFit="1" customWidth="1"/>
    <col min="10511" max="10511" width="16.5703125" style="62" bestFit="1" customWidth="1"/>
    <col min="10512" max="10512" width="8.7109375" style="62" bestFit="1" customWidth="1"/>
    <col min="10513" max="10516" width="13.85546875" style="62" bestFit="1" customWidth="1"/>
    <col min="10517" max="10517" width="16.85546875" style="62" bestFit="1" customWidth="1"/>
    <col min="10518" max="10518" width="7" style="62" bestFit="1" customWidth="1"/>
    <col min="10519" max="10519" width="9" style="62" bestFit="1" customWidth="1"/>
    <col min="10520" max="10520" width="9.5703125" style="62" bestFit="1" customWidth="1"/>
    <col min="10521" max="10521" width="8.7109375" style="62" bestFit="1" customWidth="1"/>
    <col min="10522" max="10522" width="7.85546875" style="62" bestFit="1" customWidth="1"/>
    <col min="10523" max="10523" width="8.7109375" style="62" bestFit="1" customWidth="1"/>
    <col min="10524" max="10524" width="7" style="62" bestFit="1" customWidth="1"/>
    <col min="10525" max="10752" width="11.42578125" style="62"/>
    <col min="10753" max="10753" width="10.28515625" style="62" bestFit="1" customWidth="1"/>
    <col min="10754" max="10754" width="9.140625" style="62" customWidth="1"/>
    <col min="10755" max="10755" width="11.5703125" style="62" customWidth="1"/>
    <col min="10756" max="10756" width="13.5703125" style="62" customWidth="1"/>
    <col min="10757" max="10757" width="10.28515625" style="62" bestFit="1" customWidth="1"/>
    <col min="10758" max="10758" width="9.5703125" style="62" bestFit="1" customWidth="1"/>
    <col min="10759" max="10759" width="16.42578125" style="62" bestFit="1" customWidth="1"/>
    <col min="10760" max="10760" width="10.28515625" style="62" bestFit="1" customWidth="1"/>
    <col min="10761" max="10761" width="6.85546875" style="62" bestFit="1" customWidth="1"/>
    <col min="10762" max="10762" width="13.7109375" style="62" bestFit="1" customWidth="1"/>
    <col min="10763" max="10763" width="4.42578125" style="62" bestFit="1" customWidth="1"/>
    <col min="10764" max="10764" width="9.5703125" style="62" bestFit="1" customWidth="1"/>
    <col min="10765" max="10765" width="10.5703125" style="62" bestFit="1" customWidth="1"/>
    <col min="10766" max="10766" width="45.7109375" style="62" bestFit="1" customWidth="1"/>
    <col min="10767" max="10767" width="16.5703125" style="62" bestFit="1" customWidth="1"/>
    <col min="10768" max="10768" width="8.7109375" style="62" bestFit="1" customWidth="1"/>
    <col min="10769" max="10772" width="13.85546875" style="62" bestFit="1" customWidth="1"/>
    <col min="10773" max="10773" width="16.85546875" style="62" bestFit="1" customWidth="1"/>
    <col min="10774" max="10774" width="7" style="62" bestFit="1" customWidth="1"/>
    <col min="10775" max="10775" width="9" style="62" bestFit="1" customWidth="1"/>
    <col min="10776" max="10776" width="9.5703125" style="62" bestFit="1" customWidth="1"/>
    <col min="10777" max="10777" width="8.7109375" style="62" bestFit="1" customWidth="1"/>
    <col min="10778" max="10778" width="7.85546875" style="62" bestFit="1" customWidth="1"/>
    <col min="10779" max="10779" width="8.7109375" style="62" bestFit="1" customWidth="1"/>
    <col min="10780" max="10780" width="7" style="62" bestFit="1" customWidth="1"/>
    <col min="10781" max="11008" width="11.42578125" style="62"/>
    <col min="11009" max="11009" width="10.28515625" style="62" bestFit="1" customWidth="1"/>
    <col min="11010" max="11010" width="9.140625" style="62" customWidth="1"/>
    <col min="11011" max="11011" width="11.5703125" style="62" customWidth="1"/>
    <col min="11012" max="11012" width="13.5703125" style="62" customWidth="1"/>
    <col min="11013" max="11013" width="10.28515625" style="62" bestFit="1" customWidth="1"/>
    <col min="11014" max="11014" width="9.5703125" style="62" bestFit="1" customWidth="1"/>
    <col min="11015" max="11015" width="16.42578125" style="62" bestFit="1" customWidth="1"/>
    <col min="11016" max="11016" width="10.28515625" style="62" bestFit="1" customWidth="1"/>
    <col min="11017" max="11017" width="6.85546875" style="62" bestFit="1" customWidth="1"/>
    <col min="11018" max="11018" width="13.7109375" style="62" bestFit="1" customWidth="1"/>
    <col min="11019" max="11019" width="4.42578125" style="62" bestFit="1" customWidth="1"/>
    <col min="11020" max="11020" width="9.5703125" style="62" bestFit="1" customWidth="1"/>
    <col min="11021" max="11021" width="10.5703125" style="62" bestFit="1" customWidth="1"/>
    <col min="11022" max="11022" width="45.7109375" style="62" bestFit="1" customWidth="1"/>
    <col min="11023" max="11023" width="16.5703125" style="62" bestFit="1" customWidth="1"/>
    <col min="11024" max="11024" width="8.7109375" style="62" bestFit="1" customWidth="1"/>
    <col min="11025" max="11028" width="13.85546875" style="62" bestFit="1" customWidth="1"/>
    <col min="11029" max="11029" width="16.85546875" style="62" bestFit="1" customWidth="1"/>
    <col min="11030" max="11030" width="7" style="62" bestFit="1" customWidth="1"/>
    <col min="11031" max="11031" width="9" style="62" bestFit="1" customWidth="1"/>
    <col min="11032" max="11032" width="9.5703125" style="62" bestFit="1" customWidth="1"/>
    <col min="11033" max="11033" width="8.7109375" style="62" bestFit="1" customWidth="1"/>
    <col min="11034" max="11034" width="7.85546875" style="62" bestFit="1" customWidth="1"/>
    <col min="11035" max="11035" width="8.7109375" style="62" bestFit="1" customWidth="1"/>
    <col min="11036" max="11036" width="7" style="62" bestFit="1" customWidth="1"/>
    <col min="11037" max="11264" width="11.42578125" style="62"/>
    <col min="11265" max="11265" width="10.28515625" style="62" bestFit="1" customWidth="1"/>
    <col min="11266" max="11266" width="9.140625" style="62" customWidth="1"/>
    <col min="11267" max="11267" width="11.5703125" style="62" customWidth="1"/>
    <col min="11268" max="11268" width="13.5703125" style="62" customWidth="1"/>
    <col min="11269" max="11269" width="10.28515625" style="62" bestFit="1" customWidth="1"/>
    <col min="11270" max="11270" width="9.5703125" style="62" bestFit="1" customWidth="1"/>
    <col min="11271" max="11271" width="16.42578125" style="62" bestFit="1" customWidth="1"/>
    <col min="11272" max="11272" width="10.28515625" style="62" bestFit="1" customWidth="1"/>
    <col min="11273" max="11273" width="6.85546875" style="62" bestFit="1" customWidth="1"/>
    <col min="11274" max="11274" width="13.7109375" style="62" bestFit="1" customWidth="1"/>
    <col min="11275" max="11275" width="4.42578125" style="62" bestFit="1" customWidth="1"/>
    <col min="11276" max="11276" width="9.5703125" style="62" bestFit="1" customWidth="1"/>
    <col min="11277" max="11277" width="10.5703125" style="62" bestFit="1" customWidth="1"/>
    <col min="11278" max="11278" width="45.7109375" style="62" bestFit="1" customWidth="1"/>
    <col min="11279" max="11279" width="16.5703125" style="62" bestFit="1" customWidth="1"/>
    <col min="11280" max="11280" width="8.7109375" style="62" bestFit="1" customWidth="1"/>
    <col min="11281" max="11284" width="13.85546875" style="62" bestFit="1" customWidth="1"/>
    <col min="11285" max="11285" width="16.85546875" style="62" bestFit="1" customWidth="1"/>
    <col min="11286" max="11286" width="7" style="62" bestFit="1" customWidth="1"/>
    <col min="11287" max="11287" width="9" style="62" bestFit="1" customWidth="1"/>
    <col min="11288" max="11288" width="9.5703125" style="62" bestFit="1" customWidth="1"/>
    <col min="11289" max="11289" width="8.7109375" style="62" bestFit="1" customWidth="1"/>
    <col min="11290" max="11290" width="7.85546875" style="62" bestFit="1" customWidth="1"/>
    <col min="11291" max="11291" width="8.7109375" style="62" bestFit="1" customWidth="1"/>
    <col min="11292" max="11292" width="7" style="62" bestFit="1" customWidth="1"/>
    <col min="11293" max="11520" width="11.42578125" style="62"/>
    <col min="11521" max="11521" width="10.28515625" style="62" bestFit="1" customWidth="1"/>
    <col min="11522" max="11522" width="9.140625" style="62" customWidth="1"/>
    <col min="11523" max="11523" width="11.5703125" style="62" customWidth="1"/>
    <col min="11524" max="11524" width="13.5703125" style="62" customWidth="1"/>
    <col min="11525" max="11525" width="10.28515625" style="62" bestFit="1" customWidth="1"/>
    <col min="11526" max="11526" width="9.5703125" style="62" bestFit="1" customWidth="1"/>
    <col min="11527" max="11527" width="16.42578125" style="62" bestFit="1" customWidth="1"/>
    <col min="11528" max="11528" width="10.28515625" style="62" bestFit="1" customWidth="1"/>
    <col min="11529" max="11529" width="6.85546875" style="62" bestFit="1" customWidth="1"/>
    <col min="11530" max="11530" width="13.7109375" style="62" bestFit="1" customWidth="1"/>
    <col min="11531" max="11531" width="4.42578125" style="62" bestFit="1" customWidth="1"/>
    <col min="11532" max="11532" width="9.5703125" style="62" bestFit="1" customWidth="1"/>
    <col min="11533" max="11533" width="10.5703125" style="62" bestFit="1" customWidth="1"/>
    <col min="11534" max="11534" width="45.7109375" style="62" bestFit="1" customWidth="1"/>
    <col min="11535" max="11535" width="16.5703125" style="62" bestFit="1" customWidth="1"/>
    <col min="11536" max="11536" width="8.7109375" style="62" bestFit="1" customWidth="1"/>
    <col min="11537" max="11540" width="13.85546875" style="62" bestFit="1" customWidth="1"/>
    <col min="11541" max="11541" width="16.85546875" style="62" bestFit="1" customWidth="1"/>
    <col min="11542" max="11542" width="7" style="62" bestFit="1" customWidth="1"/>
    <col min="11543" max="11543" width="9" style="62" bestFit="1" customWidth="1"/>
    <col min="11544" max="11544" width="9.5703125" style="62" bestFit="1" customWidth="1"/>
    <col min="11545" max="11545" width="8.7109375" style="62" bestFit="1" customWidth="1"/>
    <col min="11546" max="11546" width="7.85546875" style="62" bestFit="1" customWidth="1"/>
    <col min="11547" max="11547" width="8.7109375" style="62" bestFit="1" customWidth="1"/>
    <col min="11548" max="11548" width="7" style="62" bestFit="1" customWidth="1"/>
    <col min="11549" max="11776" width="11.42578125" style="62"/>
    <col min="11777" max="11777" width="10.28515625" style="62" bestFit="1" customWidth="1"/>
    <col min="11778" max="11778" width="9.140625" style="62" customWidth="1"/>
    <col min="11779" max="11779" width="11.5703125" style="62" customWidth="1"/>
    <col min="11780" max="11780" width="13.5703125" style="62" customWidth="1"/>
    <col min="11781" max="11781" width="10.28515625" style="62" bestFit="1" customWidth="1"/>
    <col min="11782" max="11782" width="9.5703125" style="62" bestFit="1" customWidth="1"/>
    <col min="11783" max="11783" width="16.42578125" style="62" bestFit="1" customWidth="1"/>
    <col min="11784" max="11784" width="10.28515625" style="62" bestFit="1" customWidth="1"/>
    <col min="11785" max="11785" width="6.85546875" style="62" bestFit="1" customWidth="1"/>
    <col min="11786" max="11786" width="13.7109375" style="62" bestFit="1" customWidth="1"/>
    <col min="11787" max="11787" width="4.42578125" style="62" bestFit="1" customWidth="1"/>
    <col min="11788" max="11788" width="9.5703125" style="62" bestFit="1" customWidth="1"/>
    <col min="11789" max="11789" width="10.5703125" style="62" bestFit="1" customWidth="1"/>
    <col min="11790" max="11790" width="45.7109375" style="62" bestFit="1" customWidth="1"/>
    <col min="11791" max="11791" width="16.5703125" style="62" bestFit="1" customWidth="1"/>
    <col min="11792" max="11792" width="8.7109375" style="62" bestFit="1" customWidth="1"/>
    <col min="11793" max="11796" width="13.85546875" style="62" bestFit="1" customWidth="1"/>
    <col min="11797" max="11797" width="16.85546875" style="62" bestFit="1" customWidth="1"/>
    <col min="11798" max="11798" width="7" style="62" bestFit="1" customWidth="1"/>
    <col min="11799" max="11799" width="9" style="62" bestFit="1" customWidth="1"/>
    <col min="11800" max="11800" width="9.5703125" style="62" bestFit="1" customWidth="1"/>
    <col min="11801" max="11801" width="8.7109375" style="62" bestFit="1" customWidth="1"/>
    <col min="11802" max="11802" width="7.85546875" style="62" bestFit="1" customWidth="1"/>
    <col min="11803" max="11803" width="8.7109375" style="62" bestFit="1" customWidth="1"/>
    <col min="11804" max="11804" width="7" style="62" bestFit="1" customWidth="1"/>
    <col min="11805" max="12032" width="11.42578125" style="62"/>
    <col min="12033" max="12033" width="10.28515625" style="62" bestFit="1" customWidth="1"/>
    <col min="12034" max="12034" width="9.140625" style="62" customWidth="1"/>
    <col min="12035" max="12035" width="11.5703125" style="62" customWidth="1"/>
    <col min="12036" max="12036" width="13.5703125" style="62" customWidth="1"/>
    <col min="12037" max="12037" width="10.28515625" style="62" bestFit="1" customWidth="1"/>
    <col min="12038" max="12038" width="9.5703125" style="62" bestFit="1" customWidth="1"/>
    <col min="12039" max="12039" width="16.42578125" style="62" bestFit="1" customWidth="1"/>
    <col min="12040" max="12040" width="10.28515625" style="62" bestFit="1" customWidth="1"/>
    <col min="12041" max="12041" width="6.85546875" style="62" bestFit="1" customWidth="1"/>
    <col min="12042" max="12042" width="13.7109375" style="62" bestFit="1" customWidth="1"/>
    <col min="12043" max="12043" width="4.42578125" style="62" bestFit="1" customWidth="1"/>
    <col min="12044" max="12044" width="9.5703125" style="62" bestFit="1" customWidth="1"/>
    <col min="12045" max="12045" width="10.5703125" style="62" bestFit="1" customWidth="1"/>
    <col min="12046" max="12046" width="45.7109375" style="62" bestFit="1" customWidth="1"/>
    <col min="12047" max="12047" width="16.5703125" style="62" bestFit="1" customWidth="1"/>
    <col min="12048" max="12048" width="8.7109375" style="62" bestFit="1" customWidth="1"/>
    <col min="12049" max="12052" width="13.85546875" style="62" bestFit="1" customWidth="1"/>
    <col min="12053" max="12053" width="16.85546875" style="62" bestFit="1" customWidth="1"/>
    <col min="12054" max="12054" width="7" style="62" bestFit="1" customWidth="1"/>
    <col min="12055" max="12055" width="9" style="62" bestFit="1" customWidth="1"/>
    <col min="12056" max="12056" width="9.5703125" style="62" bestFit="1" customWidth="1"/>
    <col min="12057" max="12057" width="8.7109375" style="62" bestFit="1" customWidth="1"/>
    <col min="12058" max="12058" width="7.85546875" style="62" bestFit="1" customWidth="1"/>
    <col min="12059" max="12059" width="8.7109375" style="62" bestFit="1" customWidth="1"/>
    <col min="12060" max="12060" width="7" style="62" bestFit="1" customWidth="1"/>
    <col min="12061" max="12288" width="11.42578125" style="62"/>
    <col min="12289" max="12289" width="10.28515625" style="62" bestFit="1" customWidth="1"/>
    <col min="12290" max="12290" width="9.140625" style="62" customWidth="1"/>
    <col min="12291" max="12291" width="11.5703125" style="62" customWidth="1"/>
    <col min="12292" max="12292" width="13.5703125" style="62" customWidth="1"/>
    <col min="12293" max="12293" width="10.28515625" style="62" bestFit="1" customWidth="1"/>
    <col min="12294" max="12294" width="9.5703125" style="62" bestFit="1" customWidth="1"/>
    <col min="12295" max="12295" width="16.42578125" style="62" bestFit="1" customWidth="1"/>
    <col min="12296" max="12296" width="10.28515625" style="62" bestFit="1" customWidth="1"/>
    <col min="12297" max="12297" width="6.85546875" style="62" bestFit="1" customWidth="1"/>
    <col min="12298" max="12298" width="13.7109375" style="62" bestFit="1" customWidth="1"/>
    <col min="12299" max="12299" width="4.42578125" style="62" bestFit="1" customWidth="1"/>
    <col min="12300" max="12300" width="9.5703125" style="62" bestFit="1" customWidth="1"/>
    <col min="12301" max="12301" width="10.5703125" style="62" bestFit="1" customWidth="1"/>
    <col min="12302" max="12302" width="45.7109375" style="62" bestFit="1" customWidth="1"/>
    <col min="12303" max="12303" width="16.5703125" style="62" bestFit="1" customWidth="1"/>
    <col min="12304" max="12304" width="8.7109375" style="62" bestFit="1" customWidth="1"/>
    <col min="12305" max="12308" width="13.85546875" style="62" bestFit="1" customWidth="1"/>
    <col min="12309" max="12309" width="16.85546875" style="62" bestFit="1" customWidth="1"/>
    <col min="12310" max="12310" width="7" style="62" bestFit="1" customWidth="1"/>
    <col min="12311" max="12311" width="9" style="62" bestFit="1" customWidth="1"/>
    <col min="12312" max="12312" width="9.5703125" style="62" bestFit="1" customWidth="1"/>
    <col min="12313" max="12313" width="8.7109375" style="62" bestFit="1" customWidth="1"/>
    <col min="12314" max="12314" width="7.85546875" style="62" bestFit="1" customWidth="1"/>
    <col min="12315" max="12315" width="8.7109375" style="62" bestFit="1" customWidth="1"/>
    <col min="12316" max="12316" width="7" style="62" bestFit="1" customWidth="1"/>
    <col min="12317" max="12544" width="11.42578125" style="62"/>
    <col min="12545" max="12545" width="10.28515625" style="62" bestFit="1" customWidth="1"/>
    <col min="12546" max="12546" width="9.140625" style="62" customWidth="1"/>
    <col min="12547" max="12547" width="11.5703125" style="62" customWidth="1"/>
    <col min="12548" max="12548" width="13.5703125" style="62" customWidth="1"/>
    <col min="12549" max="12549" width="10.28515625" style="62" bestFit="1" customWidth="1"/>
    <col min="12550" max="12550" width="9.5703125" style="62" bestFit="1" customWidth="1"/>
    <col min="12551" max="12551" width="16.42578125" style="62" bestFit="1" customWidth="1"/>
    <col min="12552" max="12552" width="10.28515625" style="62" bestFit="1" customWidth="1"/>
    <col min="12553" max="12553" width="6.85546875" style="62" bestFit="1" customWidth="1"/>
    <col min="12554" max="12554" width="13.7109375" style="62" bestFit="1" customWidth="1"/>
    <col min="12555" max="12555" width="4.42578125" style="62" bestFit="1" customWidth="1"/>
    <col min="12556" max="12556" width="9.5703125" style="62" bestFit="1" customWidth="1"/>
    <col min="12557" max="12557" width="10.5703125" style="62" bestFit="1" customWidth="1"/>
    <col min="12558" max="12558" width="45.7109375" style="62" bestFit="1" customWidth="1"/>
    <col min="12559" max="12559" width="16.5703125" style="62" bestFit="1" customWidth="1"/>
    <col min="12560" max="12560" width="8.7109375" style="62" bestFit="1" customWidth="1"/>
    <col min="12561" max="12564" width="13.85546875" style="62" bestFit="1" customWidth="1"/>
    <col min="12565" max="12565" width="16.85546875" style="62" bestFit="1" customWidth="1"/>
    <col min="12566" max="12566" width="7" style="62" bestFit="1" customWidth="1"/>
    <col min="12567" max="12567" width="9" style="62" bestFit="1" customWidth="1"/>
    <col min="12568" max="12568" width="9.5703125" style="62" bestFit="1" customWidth="1"/>
    <col min="12569" max="12569" width="8.7109375" style="62" bestFit="1" customWidth="1"/>
    <col min="12570" max="12570" width="7.85546875" style="62" bestFit="1" customWidth="1"/>
    <col min="12571" max="12571" width="8.7109375" style="62" bestFit="1" customWidth="1"/>
    <col min="12572" max="12572" width="7" style="62" bestFit="1" customWidth="1"/>
    <col min="12573" max="12800" width="11.42578125" style="62"/>
    <col min="12801" max="12801" width="10.28515625" style="62" bestFit="1" customWidth="1"/>
    <col min="12802" max="12802" width="9.140625" style="62" customWidth="1"/>
    <col min="12803" max="12803" width="11.5703125" style="62" customWidth="1"/>
    <col min="12804" max="12804" width="13.5703125" style="62" customWidth="1"/>
    <col min="12805" max="12805" width="10.28515625" style="62" bestFit="1" customWidth="1"/>
    <col min="12806" max="12806" width="9.5703125" style="62" bestFit="1" customWidth="1"/>
    <col min="12807" max="12807" width="16.42578125" style="62" bestFit="1" customWidth="1"/>
    <col min="12808" max="12808" width="10.28515625" style="62" bestFit="1" customWidth="1"/>
    <col min="12809" max="12809" width="6.85546875" style="62" bestFit="1" customWidth="1"/>
    <col min="12810" max="12810" width="13.7109375" style="62" bestFit="1" customWidth="1"/>
    <col min="12811" max="12811" width="4.42578125" style="62" bestFit="1" customWidth="1"/>
    <col min="12812" max="12812" width="9.5703125" style="62" bestFit="1" customWidth="1"/>
    <col min="12813" max="12813" width="10.5703125" style="62" bestFit="1" customWidth="1"/>
    <col min="12814" max="12814" width="45.7109375" style="62" bestFit="1" customWidth="1"/>
    <col min="12815" max="12815" width="16.5703125" style="62" bestFit="1" customWidth="1"/>
    <col min="12816" max="12816" width="8.7109375" style="62" bestFit="1" customWidth="1"/>
    <col min="12817" max="12820" width="13.85546875" style="62" bestFit="1" customWidth="1"/>
    <col min="12821" max="12821" width="16.85546875" style="62" bestFit="1" customWidth="1"/>
    <col min="12822" max="12822" width="7" style="62" bestFit="1" customWidth="1"/>
    <col min="12823" max="12823" width="9" style="62" bestFit="1" customWidth="1"/>
    <col min="12824" max="12824" width="9.5703125" style="62" bestFit="1" customWidth="1"/>
    <col min="12825" max="12825" width="8.7109375" style="62" bestFit="1" customWidth="1"/>
    <col min="12826" max="12826" width="7.85546875" style="62" bestFit="1" customWidth="1"/>
    <col min="12827" max="12827" width="8.7109375" style="62" bestFit="1" customWidth="1"/>
    <col min="12828" max="12828" width="7" style="62" bestFit="1" customWidth="1"/>
    <col min="12829" max="13056" width="11.42578125" style="62"/>
    <col min="13057" max="13057" width="10.28515625" style="62" bestFit="1" customWidth="1"/>
    <col min="13058" max="13058" width="9.140625" style="62" customWidth="1"/>
    <col min="13059" max="13059" width="11.5703125" style="62" customWidth="1"/>
    <col min="13060" max="13060" width="13.5703125" style="62" customWidth="1"/>
    <col min="13061" max="13061" width="10.28515625" style="62" bestFit="1" customWidth="1"/>
    <col min="13062" max="13062" width="9.5703125" style="62" bestFit="1" customWidth="1"/>
    <col min="13063" max="13063" width="16.42578125" style="62" bestFit="1" customWidth="1"/>
    <col min="13064" max="13064" width="10.28515625" style="62" bestFit="1" customWidth="1"/>
    <col min="13065" max="13065" width="6.85546875" style="62" bestFit="1" customWidth="1"/>
    <col min="13066" max="13066" width="13.7109375" style="62" bestFit="1" customWidth="1"/>
    <col min="13067" max="13067" width="4.42578125" style="62" bestFit="1" customWidth="1"/>
    <col min="13068" max="13068" width="9.5703125" style="62" bestFit="1" customWidth="1"/>
    <col min="13069" max="13069" width="10.5703125" style="62" bestFit="1" customWidth="1"/>
    <col min="13070" max="13070" width="45.7109375" style="62" bestFit="1" customWidth="1"/>
    <col min="13071" max="13071" width="16.5703125" style="62" bestFit="1" customWidth="1"/>
    <col min="13072" max="13072" width="8.7109375" style="62" bestFit="1" customWidth="1"/>
    <col min="13073" max="13076" width="13.85546875" style="62" bestFit="1" customWidth="1"/>
    <col min="13077" max="13077" width="16.85546875" style="62" bestFit="1" customWidth="1"/>
    <col min="13078" max="13078" width="7" style="62" bestFit="1" customWidth="1"/>
    <col min="13079" max="13079" width="9" style="62" bestFit="1" customWidth="1"/>
    <col min="13080" max="13080" width="9.5703125" style="62" bestFit="1" customWidth="1"/>
    <col min="13081" max="13081" width="8.7109375" style="62" bestFit="1" customWidth="1"/>
    <col min="13082" max="13082" width="7.85546875" style="62" bestFit="1" customWidth="1"/>
    <col min="13083" max="13083" width="8.7109375" style="62" bestFit="1" customWidth="1"/>
    <col min="13084" max="13084" width="7" style="62" bestFit="1" customWidth="1"/>
    <col min="13085" max="13312" width="11.42578125" style="62"/>
    <col min="13313" max="13313" width="10.28515625" style="62" bestFit="1" customWidth="1"/>
    <col min="13314" max="13314" width="9.140625" style="62" customWidth="1"/>
    <col min="13315" max="13315" width="11.5703125" style="62" customWidth="1"/>
    <col min="13316" max="13316" width="13.5703125" style="62" customWidth="1"/>
    <col min="13317" max="13317" width="10.28515625" style="62" bestFit="1" customWidth="1"/>
    <col min="13318" max="13318" width="9.5703125" style="62" bestFit="1" customWidth="1"/>
    <col min="13319" max="13319" width="16.42578125" style="62" bestFit="1" customWidth="1"/>
    <col min="13320" max="13320" width="10.28515625" style="62" bestFit="1" customWidth="1"/>
    <col min="13321" max="13321" width="6.85546875" style="62" bestFit="1" customWidth="1"/>
    <col min="13322" max="13322" width="13.7109375" style="62" bestFit="1" customWidth="1"/>
    <col min="13323" max="13323" width="4.42578125" style="62" bestFit="1" customWidth="1"/>
    <col min="13324" max="13324" width="9.5703125" style="62" bestFit="1" customWidth="1"/>
    <col min="13325" max="13325" width="10.5703125" style="62" bestFit="1" customWidth="1"/>
    <col min="13326" max="13326" width="45.7109375" style="62" bestFit="1" customWidth="1"/>
    <col min="13327" max="13327" width="16.5703125" style="62" bestFit="1" customWidth="1"/>
    <col min="13328" max="13328" width="8.7109375" style="62" bestFit="1" customWidth="1"/>
    <col min="13329" max="13332" width="13.85546875" style="62" bestFit="1" customWidth="1"/>
    <col min="13333" max="13333" width="16.85546875" style="62" bestFit="1" customWidth="1"/>
    <col min="13334" max="13334" width="7" style="62" bestFit="1" customWidth="1"/>
    <col min="13335" max="13335" width="9" style="62" bestFit="1" customWidth="1"/>
    <col min="13336" max="13336" width="9.5703125" style="62" bestFit="1" customWidth="1"/>
    <col min="13337" max="13337" width="8.7109375" style="62" bestFit="1" customWidth="1"/>
    <col min="13338" max="13338" width="7.85546875" style="62" bestFit="1" customWidth="1"/>
    <col min="13339" max="13339" width="8.7109375" style="62" bestFit="1" customWidth="1"/>
    <col min="13340" max="13340" width="7" style="62" bestFit="1" customWidth="1"/>
    <col min="13341" max="13568" width="11.42578125" style="62"/>
    <col min="13569" max="13569" width="10.28515625" style="62" bestFit="1" customWidth="1"/>
    <col min="13570" max="13570" width="9.140625" style="62" customWidth="1"/>
    <col min="13571" max="13571" width="11.5703125" style="62" customWidth="1"/>
    <col min="13572" max="13572" width="13.5703125" style="62" customWidth="1"/>
    <col min="13573" max="13573" width="10.28515625" style="62" bestFit="1" customWidth="1"/>
    <col min="13574" max="13574" width="9.5703125" style="62" bestFit="1" customWidth="1"/>
    <col min="13575" max="13575" width="16.42578125" style="62" bestFit="1" customWidth="1"/>
    <col min="13576" max="13576" width="10.28515625" style="62" bestFit="1" customWidth="1"/>
    <col min="13577" max="13577" width="6.85546875" style="62" bestFit="1" customWidth="1"/>
    <col min="13578" max="13578" width="13.7109375" style="62" bestFit="1" customWidth="1"/>
    <col min="13579" max="13579" width="4.42578125" style="62" bestFit="1" customWidth="1"/>
    <col min="13580" max="13580" width="9.5703125" style="62" bestFit="1" customWidth="1"/>
    <col min="13581" max="13581" width="10.5703125" style="62" bestFit="1" customWidth="1"/>
    <col min="13582" max="13582" width="45.7109375" style="62" bestFit="1" customWidth="1"/>
    <col min="13583" max="13583" width="16.5703125" style="62" bestFit="1" customWidth="1"/>
    <col min="13584" max="13584" width="8.7109375" style="62" bestFit="1" customWidth="1"/>
    <col min="13585" max="13588" width="13.85546875" style="62" bestFit="1" customWidth="1"/>
    <col min="13589" max="13589" width="16.85546875" style="62" bestFit="1" customWidth="1"/>
    <col min="13590" max="13590" width="7" style="62" bestFit="1" customWidth="1"/>
    <col min="13591" max="13591" width="9" style="62" bestFit="1" customWidth="1"/>
    <col min="13592" max="13592" width="9.5703125" style="62" bestFit="1" customWidth="1"/>
    <col min="13593" max="13593" width="8.7109375" style="62" bestFit="1" customWidth="1"/>
    <col min="13594" max="13594" width="7.85546875" style="62" bestFit="1" customWidth="1"/>
    <col min="13595" max="13595" width="8.7109375" style="62" bestFit="1" customWidth="1"/>
    <col min="13596" max="13596" width="7" style="62" bestFit="1" customWidth="1"/>
    <col min="13597" max="13824" width="11.42578125" style="62"/>
    <col min="13825" max="13825" width="10.28515625" style="62" bestFit="1" customWidth="1"/>
    <col min="13826" max="13826" width="9.140625" style="62" customWidth="1"/>
    <col min="13827" max="13827" width="11.5703125" style="62" customWidth="1"/>
    <col min="13828" max="13828" width="13.5703125" style="62" customWidth="1"/>
    <col min="13829" max="13829" width="10.28515625" style="62" bestFit="1" customWidth="1"/>
    <col min="13830" max="13830" width="9.5703125" style="62" bestFit="1" customWidth="1"/>
    <col min="13831" max="13831" width="16.42578125" style="62" bestFit="1" customWidth="1"/>
    <col min="13832" max="13832" width="10.28515625" style="62" bestFit="1" customWidth="1"/>
    <col min="13833" max="13833" width="6.85546875" style="62" bestFit="1" customWidth="1"/>
    <col min="13834" max="13834" width="13.7109375" style="62" bestFit="1" customWidth="1"/>
    <col min="13835" max="13835" width="4.42578125" style="62" bestFit="1" customWidth="1"/>
    <col min="13836" max="13836" width="9.5703125" style="62" bestFit="1" customWidth="1"/>
    <col min="13837" max="13837" width="10.5703125" style="62" bestFit="1" customWidth="1"/>
    <col min="13838" max="13838" width="45.7109375" style="62" bestFit="1" customWidth="1"/>
    <col min="13839" max="13839" width="16.5703125" style="62" bestFit="1" customWidth="1"/>
    <col min="13840" max="13840" width="8.7109375" style="62" bestFit="1" customWidth="1"/>
    <col min="13841" max="13844" width="13.85546875" style="62" bestFit="1" customWidth="1"/>
    <col min="13845" max="13845" width="16.85546875" style="62" bestFit="1" customWidth="1"/>
    <col min="13846" max="13846" width="7" style="62" bestFit="1" customWidth="1"/>
    <col min="13847" max="13847" width="9" style="62" bestFit="1" customWidth="1"/>
    <col min="13848" max="13848" width="9.5703125" style="62" bestFit="1" customWidth="1"/>
    <col min="13849" max="13849" width="8.7109375" style="62" bestFit="1" customWidth="1"/>
    <col min="13850" max="13850" width="7.85546875" style="62" bestFit="1" customWidth="1"/>
    <col min="13851" max="13851" width="8.7109375" style="62" bestFit="1" customWidth="1"/>
    <col min="13852" max="13852" width="7" style="62" bestFit="1" customWidth="1"/>
    <col min="13853" max="14080" width="11.42578125" style="62"/>
    <col min="14081" max="14081" width="10.28515625" style="62" bestFit="1" customWidth="1"/>
    <col min="14082" max="14082" width="9.140625" style="62" customWidth="1"/>
    <col min="14083" max="14083" width="11.5703125" style="62" customWidth="1"/>
    <col min="14084" max="14084" width="13.5703125" style="62" customWidth="1"/>
    <col min="14085" max="14085" width="10.28515625" style="62" bestFit="1" customWidth="1"/>
    <col min="14086" max="14086" width="9.5703125" style="62" bestFit="1" customWidth="1"/>
    <col min="14087" max="14087" width="16.42578125" style="62" bestFit="1" customWidth="1"/>
    <col min="14088" max="14088" width="10.28515625" style="62" bestFit="1" customWidth="1"/>
    <col min="14089" max="14089" width="6.85546875" style="62" bestFit="1" customWidth="1"/>
    <col min="14090" max="14090" width="13.7109375" style="62" bestFit="1" customWidth="1"/>
    <col min="14091" max="14091" width="4.42578125" style="62" bestFit="1" customWidth="1"/>
    <col min="14092" max="14092" width="9.5703125" style="62" bestFit="1" customWidth="1"/>
    <col min="14093" max="14093" width="10.5703125" style="62" bestFit="1" customWidth="1"/>
    <col min="14094" max="14094" width="45.7109375" style="62" bestFit="1" customWidth="1"/>
    <col min="14095" max="14095" width="16.5703125" style="62" bestFit="1" customWidth="1"/>
    <col min="14096" max="14096" width="8.7109375" style="62" bestFit="1" customWidth="1"/>
    <col min="14097" max="14100" width="13.85546875" style="62" bestFit="1" customWidth="1"/>
    <col min="14101" max="14101" width="16.85546875" style="62" bestFit="1" customWidth="1"/>
    <col min="14102" max="14102" width="7" style="62" bestFit="1" customWidth="1"/>
    <col min="14103" max="14103" width="9" style="62" bestFit="1" customWidth="1"/>
    <col min="14104" max="14104" width="9.5703125" style="62" bestFit="1" customWidth="1"/>
    <col min="14105" max="14105" width="8.7109375" style="62" bestFit="1" customWidth="1"/>
    <col min="14106" max="14106" width="7.85546875" style="62" bestFit="1" customWidth="1"/>
    <col min="14107" max="14107" width="8.7109375" style="62" bestFit="1" customWidth="1"/>
    <col min="14108" max="14108" width="7" style="62" bestFit="1" customWidth="1"/>
    <col min="14109" max="14336" width="11.42578125" style="62"/>
    <col min="14337" max="14337" width="10.28515625" style="62" bestFit="1" customWidth="1"/>
    <col min="14338" max="14338" width="9.140625" style="62" customWidth="1"/>
    <col min="14339" max="14339" width="11.5703125" style="62" customWidth="1"/>
    <col min="14340" max="14340" width="13.5703125" style="62" customWidth="1"/>
    <col min="14341" max="14341" width="10.28515625" style="62" bestFit="1" customWidth="1"/>
    <col min="14342" max="14342" width="9.5703125" style="62" bestFit="1" customWidth="1"/>
    <col min="14343" max="14343" width="16.42578125" style="62" bestFit="1" customWidth="1"/>
    <col min="14344" max="14344" width="10.28515625" style="62" bestFit="1" customWidth="1"/>
    <col min="14345" max="14345" width="6.85546875" style="62" bestFit="1" customWidth="1"/>
    <col min="14346" max="14346" width="13.7109375" style="62" bestFit="1" customWidth="1"/>
    <col min="14347" max="14347" width="4.42578125" style="62" bestFit="1" customWidth="1"/>
    <col min="14348" max="14348" width="9.5703125" style="62" bestFit="1" customWidth="1"/>
    <col min="14349" max="14349" width="10.5703125" style="62" bestFit="1" customWidth="1"/>
    <col min="14350" max="14350" width="45.7109375" style="62" bestFit="1" customWidth="1"/>
    <col min="14351" max="14351" width="16.5703125" style="62" bestFit="1" customWidth="1"/>
    <col min="14352" max="14352" width="8.7109375" style="62" bestFit="1" customWidth="1"/>
    <col min="14353" max="14356" width="13.85546875" style="62" bestFit="1" customWidth="1"/>
    <col min="14357" max="14357" width="16.85546875" style="62" bestFit="1" customWidth="1"/>
    <col min="14358" max="14358" width="7" style="62" bestFit="1" customWidth="1"/>
    <col min="14359" max="14359" width="9" style="62" bestFit="1" customWidth="1"/>
    <col min="14360" max="14360" width="9.5703125" style="62" bestFit="1" customWidth="1"/>
    <col min="14361" max="14361" width="8.7109375" style="62" bestFit="1" customWidth="1"/>
    <col min="14362" max="14362" width="7.85546875" style="62" bestFit="1" customWidth="1"/>
    <col min="14363" max="14363" width="8.7109375" style="62" bestFit="1" customWidth="1"/>
    <col min="14364" max="14364" width="7" style="62" bestFit="1" customWidth="1"/>
    <col min="14365" max="14592" width="11.42578125" style="62"/>
    <col min="14593" max="14593" width="10.28515625" style="62" bestFit="1" customWidth="1"/>
    <col min="14594" max="14594" width="9.140625" style="62" customWidth="1"/>
    <col min="14595" max="14595" width="11.5703125" style="62" customWidth="1"/>
    <col min="14596" max="14596" width="13.5703125" style="62" customWidth="1"/>
    <col min="14597" max="14597" width="10.28515625" style="62" bestFit="1" customWidth="1"/>
    <col min="14598" max="14598" width="9.5703125" style="62" bestFit="1" customWidth="1"/>
    <col min="14599" max="14599" width="16.42578125" style="62" bestFit="1" customWidth="1"/>
    <col min="14600" max="14600" width="10.28515625" style="62" bestFit="1" customWidth="1"/>
    <col min="14601" max="14601" width="6.85546875" style="62" bestFit="1" customWidth="1"/>
    <col min="14602" max="14602" width="13.7109375" style="62" bestFit="1" customWidth="1"/>
    <col min="14603" max="14603" width="4.42578125" style="62" bestFit="1" customWidth="1"/>
    <col min="14604" max="14604" width="9.5703125" style="62" bestFit="1" customWidth="1"/>
    <col min="14605" max="14605" width="10.5703125" style="62" bestFit="1" customWidth="1"/>
    <col min="14606" max="14606" width="45.7109375" style="62" bestFit="1" customWidth="1"/>
    <col min="14607" max="14607" width="16.5703125" style="62" bestFit="1" customWidth="1"/>
    <col min="14608" max="14608" width="8.7109375" style="62" bestFit="1" customWidth="1"/>
    <col min="14609" max="14612" width="13.85546875" style="62" bestFit="1" customWidth="1"/>
    <col min="14613" max="14613" width="16.85546875" style="62" bestFit="1" customWidth="1"/>
    <col min="14614" max="14614" width="7" style="62" bestFit="1" customWidth="1"/>
    <col min="14615" max="14615" width="9" style="62" bestFit="1" customWidth="1"/>
    <col min="14616" max="14616" width="9.5703125" style="62" bestFit="1" customWidth="1"/>
    <col min="14617" max="14617" width="8.7109375" style="62" bestFit="1" customWidth="1"/>
    <col min="14618" max="14618" width="7.85546875" style="62" bestFit="1" customWidth="1"/>
    <col min="14619" max="14619" width="8.7109375" style="62" bestFit="1" customWidth="1"/>
    <col min="14620" max="14620" width="7" style="62" bestFit="1" customWidth="1"/>
    <col min="14621" max="14848" width="11.42578125" style="62"/>
    <col min="14849" max="14849" width="10.28515625" style="62" bestFit="1" customWidth="1"/>
    <col min="14850" max="14850" width="9.140625" style="62" customWidth="1"/>
    <col min="14851" max="14851" width="11.5703125" style="62" customWidth="1"/>
    <col min="14852" max="14852" width="13.5703125" style="62" customWidth="1"/>
    <col min="14853" max="14853" width="10.28515625" style="62" bestFit="1" customWidth="1"/>
    <col min="14854" max="14854" width="9.5703125" style="62" bestFit="1" customWidth="1"/>
    <col min="14855" max="14855" width="16.42578125" style="62" bestFit="1" customWidth="1"/>
    <col min="14856" max="14856" width="10.28515625" style="62" bestFit="1" customWidth="1"/>
    <col min="14857" max="14857" width="6.85546875" style="62" bestFit="1" customWidth="1"/>
    <col min="14858" max="14858" width="13.7109375" style="62" bestFit="1" customWidth="1"/>
    <col min="14859" max="14859" width="4.42578125" style="62" bestFit="1" customWidth="1"/>
    <col min="14860" max="14860" width="9.5703125" style="62" bestFit="1" customWidth="1"/>
    <col min="14861" max="14861" width="10.5703125" style="62" bestFit="1" customWidth="1"/>
    <col min="14862" max="14862" width="45.7109375" style="62" bestFit="1" customWidth="1"/>
    <col min="14863" max="14863" width="16.5703125" style="62" bestFit="1" customWidth="1"/>
    <col min="14864" max="14864" width="8.7109375" style="62" bestFit="1" customWidth="1"/>
    <col min="14865" max="14868" width="13.85546875" style="62" bestFit="1" customWidth="1"/>
    <col min="14869" max="14869" width="16.85546875" style="62" bestFit="1" customWidth="1"/>
    <col min="14870" max="14870" width="7" style="62" bestFit="1" customWidth="1"/>
    <col min="14871" max="14871" width="9" style="62" bestFit="1" customWidth="1"/>
    <col min="14872" max="14872" width="9.5703125" style="62" bestFit="1" customWidth="1"/>
    <col min="14873" max="14873" width="8.7109375" style="62" bestFit="1" customWidth="1"/>
    <col min="14874" max="14874" width="7.85546875" style="62" bestFit="1" customWidth="1"/>
    <col min="14875" max="14875" width="8.7109375" style="62" bestFit="1" customWidth="1"/>
    <col min="14876" max="14876" width="7" style="62" bestFit="1" customWidth="1"/>
    <col min="14877" max="15104" width="11.42578125" style="62"/>
    <col min="15105" max="15105" width="10.28515625" style="62" bestFit="1" customWidth="1"/>
    <col min="15106" max="15106" width="9.140625" style="62" customWidth="1"/>
    <col min="15107" max="15107" width="11.5703125" style="62" customWidth="1"/>
    <col min="15108" max="15108" width="13.5703125" style="62" customWidth="1"/>
    <col min="15109" max="15109" width="10.28515625" style="62" bestFit="1" customWidth="1"/>
    <col min="15110" max="15110" width="9.5703125" style="62" bestFit="1" customWidth="1"/>
    <col min="15111" max="15111" width="16.42578125" style="62" bestFit="1" customWidth="1"/>
    <col min="15112" max="15112" width="10.28515625" style="62" bestFit="1" customWidth="1"/>
    <col min="15113" max="15113" width="6.85546875" style="62" bestFit="1" customWidth="1"/>
    <col min="15114" max="15114" width="13.7109375" style="62" bestFit="1" customWidth="1"/>
    <col min="15115" max="15115" width="4.42578125" style="62" bestFit="1" customWidth="1"/>
    <col min="15116" max="15116" width="9.5703125" style="62" bestFit="1" customWidth="1"/>
    <col min="15117" max="15117" width="10.5703125" style="62" bestFit="1" customWidth="1"/>
    <col min="15118" max="15118" width="45.7109375" style="62" bestFit="1" customWidth="1"/>
    <col min="15119" max="15119" width="16.5703125" style="62" bestFit="1" customWidth="1"/>
    <col min="15120" max="15120" width="8.7109375" style="62" bestFit="1" customWidth="1"/>
    <col min="15121" max="15124" width="13.85546875" style="62" bestFit="1" customWidth="1"/>
    <col min="15125" max="15125" width="16.85546875" style="62" bestFit="1" customWidth="1"/>
    <col min="15126" max="15126" width="7" style="62" bestFit="1" customWidth="1"/>
    <col min="15127" max="15127" width="9" style="62" bestFit="1" customWidth="1"/>
    <col min="15128" max="15128" width="9.5703125" style="62" bestFit="1" customWidth="1"/>
    <col min="15129" max="15129" width="8.7109375" style="62" bestFit="1" customWidth="1"/>
    <col min="15130" max="15130" width="7.85546875" style="62" bestFit="1" customWidth="1"/>
    <col min="15131" max="15131" width="8.7109375" style="62" bestFit="1" customWidth="1"/>
    <col min="15132" max="15132" width="7" style="62" bestFit="1" customWidth="1"/>
    <col min="15133" max="15360" width="11.42578125" style="62"/>
    <col min="15361" max="15361" width="10.28515625" style="62" bestFit="1" customWidth="1"/>
    <col min="15362" max="15362" width="9.140625" style="62" customWidth="1"/>
    <col min="15363" max="15363" width="11.5703125" style="62" customWidth="1"/>
    <col min="15364" max="15364" width="13.5703125" style="62" customWidth="1"/>
    <col min="15365" max="15365" width="10.28515625" style="62" bestFit="1" customWidth="1"/>
    <col min="15366" max="15366" width="9.5703125" style="62" bestFit="1" customWidth="1"/>
    <col min="15367" max="15367" width="16.42578125" style="62" bestFit="1" customWidth="1"/>
    <col min="15368" max="15368" width="10.28515625" style="62" bestFit="1" customWidth="1"/>
    <col min="15369" max="15369" width="6.85546875" style="62" bestFit="1" customWidth="1"/>
    <col min="15370" max="15370" width="13.7109375" style="62" bestFit="1" customWidth="1"/>
    <col min="15371" max="15371" width="4.42578125" style="62" bestFit="1" customWidth="1"/>
    <col min="15372" max="15372" width="9.5703125" style="62" bestFit="1" customWidth="1"/>
    <col min="15373" max="15373" width="10.5703125" style="62" bestFit="1" customWidth="1"/>
    <col min="15374" max="15374" width="45.7109375" style="62" bestFit="1" customWidth="1"/>
    <col min="15375" max="15375" width="16.5703125" style="62" bestFit="1" customWidth="1"/>
    <col min="15376" max="15376" width="8.7109375" style="62" bestFit="1" customWidth="1"/>
    <col min="15377" max="15380" width="13.85546875" style="62" bestFit="1" customWidth="1"/>
    <col min="15381" max="15381" width="16.85546875" style="62" bestFit="1" customWidth="1"/>
    <col min="15382" max="15382" width="7" style="62" bestFit="1" customWidth="1"/>
    <col min="15383" max="15383" width="9" style="62" bestFit="1" customWidth="1"/>
    <col min="15384" max="15384" width="9.5703125" style="62" bestFit="1" customWidth="1"/>
    <col min="15385" max="15385" width="8.7109375" style="62" bestFit="1" customWidth="1"/>
    <col min="15386" max="15386" width="7.85546875" style="62" bestFit="1" customWidth="1"/>
    <col min="15387" max="15387" width="8.7109375" style="62" bestFit="1" customWidth="1"/>
    <col min="15388" max="15388" width="7" style="62" bestFit="1" customWidth="1"/>
    <col min="15389" max="15616" width="11.42578125" style="62"/>
    <col min="15617" max="15617" width="10.28515625" style="62" bestFit="1" customWidth="1"/>
    <col min="15618" max="15618" width="9.140625" style="62" customWidth="1"/>
    <col min="15619" max="15619" width="11.5703125" style="62" customWidth="1"/>
    <col min="15620" max="15620" width="13.5703125" style="62" customWidth="1"/>
    <col min="15621" max="15621" width="10.28515625" style="62" bestFit="1" customWidth="1"/>
    <col min="15622" max="15622" width="9.5703125" style="62" bestFit="1" customWidth="1"/>
    <col min="15623" max="15623" width="16.42578125" style="62" bestFit="1" customWidth="1"/>
    <col min="15624" max="15624" width="10.28515625" style="62" bestFit="1" customWidth="1"/>
    <col min="15625" max="15625" width="6.85546875" style="62" bestFit="1" customWidth="1"/>
    <col min="15626" max="15626" width="13.7109375" style="62" bestFit="1" customWidth="1"/>
    <col min="15627" max="15627" width="4.42578125" style="62" bestFit="1" customWidth="1"/>
    <col min="15628" max="15628" width="9.5703125" style="62" bestFit="1" customWidth="1"/>
    <col min="15629" max="15629" width="10.5703125" style="62" bestFit="1" customWidth="1"/>
    <col min="15630" max="15630" width="45.7109375" style="62" bestFit="1" customWidth="1"/>
    <col min="15631" max="15631" width="16.5703125" style="62" bestFit="1" customWidth="1"/>
    <col min="15632" max="15632" width="8.7109375" style="62" bestFit="1" customWidth="1"/>
    <col min="15633" max="15636" width="13.85546875" style="62" bestFit="1" customWidth="1"/>
    <col min="15637" max="15637" width="16.85546875" style="62" bestFit="1" customWidth="1"/>
    <col min="15638" max="15638" width="7" style="62" bestFit="1" customWidth="1"/>
    <col min="15639" max="15639" width="9" style="62" bestFit="1" customWidth="1"/>
    <col min="15640" max="15640" width="9.5703125" style="62" bestFit="1" customWidth="1"/>
    <col min="15641" max="15641" width="8.7109375" style="62" bestFit="1" customWidth="1"/>
    <col min="15642" max="15642" width="7.85546875" style="62" bestFit="1" customWidth="1"/>
    <col min="15643" max="15643" width="8.7109375" style="62" bestFit="1" customWidth="1"/>
    <col min="15644" max="15644" width="7" style="62" bestFit="1" customWidth="1"/>
    <col min="15645" max="15872" width="11.42578125" style="62"/>
    <col min="15873" max="15873" width="10.28515625" style="62" bestFit="1" customWidth="1"/>
    <col min="15874" max="15874" width="9.140625" style="62" customWidth="1"/>
    <col min="15875" max="15875" width="11.5703125" style="62" customWidth="1"/>
    <col min="15876" max="15876" width="13.5703125" style="62" customWidth="1"/>
    <col min="15877" max="15877" width="10.28515625" style="62" bestFit="1" customWidth="1"/>
    <col min="15878" max="15878" width="9.5703125" style="62" bestFit="1" customWidth="1"/>
    <col min="15879" max="15879" width="16.42578125" style="62" bestFit="1" customWidth="1"/>
    <col min="15880" max="15880" width="10.28515625" style="62" bestFit="1" customWidth="1"/>
    <col min="15881" max="15881" width="6.85546875" style="62" bestFit="1" customWidth="1"/>
    <col min="15882" max="15882" width="13.7109375" style="62" bestFit="1" customWidth="1"/>
    <col min="15883" max="15883" width="4.42578125" style="62" bestFit="1" customWidth="1"/>
    <col min="15884" max="15884" width="9.5703125" style="62" bestFit="1" customWidth="1"/>
    <col min="15885" max="15885" width="10.5703125" style="62" bestFit="1" customWidth="1"/>
    <col min="15886" max="15886" width="45.7109375" style="62" bestFit="1" customWidth="1"/>
    <col min="15887" max="15887" width="16.5703125" style="62" bestFit="1" customWidth="1"/>
    <col min="15888" max="15888" width="8.7109375" style="62" bestFit="1" customWidth="1"/>
    <col min="15889" max="15892" width="13.85546875" style="62" bestFit="1" customWidth="1"/>
    <col min="15893" max="15893" width="16.85546875" style="62" bestFit="1" customWidth="1"/>
    <col min="15894" max="15894" width="7" style="62" bestFit="1" customWidth="1"/>
    <col min="15895" max="15895" width="9" style="62" bestFit="1" customWidth="1"/>
    <col min="15896" max="15896" width="9.5703125" style="62" bestFit="1" customWidth="1"/>
    <col min="15897" max="15897" width="8.7109375" style="62" bestFit="1" customWidth="1"/>
    <col min="15898" max="15898" width="7.85546875" style="62" bestFit="1" customWidth="1"/>
    <col min="15899" max="15899" width="8.7109375" style="62" bestFit="1" customWidth="1"/>
    <col min="15900" max="15900" width="7" style="62" bestFit="1" customWidth="1"/>
    <col min="15901" max="16128" width="11.42578125" style="62"/>
    <col min="16129" max="16129" width="10.28515625" style="62" bestFit="1" customWidth="1"/>
    <col min="16130" max="16130" width="9.140625" style="62" customWidth="1"/>
    <col min="16131" max="16131" width="11.5703125" style="62" customWidth="1"/>
    <col min="16132" max="16132" width="13.5703125" style="62" customWidth="1"/>
    <col min="16133" max="16133" width="10.28515625" style="62" bestFit="1" customWidth="1"/>
    <col min="16134" max="16134" width="9.5703125" style="62" bestFit="1" customWidth="1"/>
    <col min="16135" max="16135" width="16.42578125" style="62" bestFit="1" customWidth="1"/>
    <col min="16136" max="16136" width="10.28515625" style="62" bestFit="1" customWidth="1"/>
    <col min="16137" max="16137" width="6.85546875" style="62" bestFit="1" customWidth="1"/>
    <col min="16138" max="16138" width="13.7109375" style="62" bestFit="1" customWidth="1"/>
    <col min="16139" max="16139" width="4.42578125" style="62" bestFit="1" customWidth="1"/>
    <col min="16140" max="16140" width="9.5703125" style="62" bestFit="1" customWidth="1"/>
    <col min="16141" max="16141" width="10.5703125" style="62" bestFit="1" customWidth="1"/>
    <col min="16142" max="16142" width="45.7109375" style="62" bestFit="1" customWidth="1"/>
    <col min="16143" max="16143" width="16.5703125" style="62" bestFit="1" customWidth="1"/>
    <col min="16144" max="16144" width="8.7109375" style="62" bestFit="1" customWidth="1"/>
    <col min="16145" max="16148" width="13.85546875" style="62" bestFit="1" customWidth="1"/>
    <col min="16149" max="16149" width="16.85546875" style="62" bestFit="1" customWidth="1"/>
    <col min="16150" max="16150" width="7" style="62" bestFit="1" customWidth="1"/>
    <col min="16151" max="16151" width="9" style="62" bestFit="1" customWidth="1"/>
    <col min="16152" max="16152" width="9.5703125" style="62" bestFit="1" customWidth="1"/>
    <col min="16153" max="16153" width="8.7109375" style="62" bestFit="1" customWidth="1"/>
    <col min="16154" max="16154" width="7.85546875" style="62" bestFit="1" customWidth="1"/>
    <col min="16155" max="16155" width="8.7109375" style="62" bestFit="1" customWidth="1"/>
    <col min="16156" max="16156" width="7" style="62" bestFit="1" customWidth="1"/>
    <col min="16157" max="16384" width="11.42578125" style="62"/>
  </cols>
  <sheetData>
    <row r="5" spans="1:3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2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2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2">
      <c r="A10" s="5">
        <v>57040</v>
      </c>
      <c r="B10" s="5" t="s">
        <v>29</v>
      </c>
      <c r="C10" s="6">
        <v>42159</v>
      </c>
      <c r="D10" s="6">
        <v>42159</v>
      </c>
      <c r="E10" s="5" t="s">
        <v>30</v>
      </c>
      <c r="F10" s="6">
        <v>42151</v>
      </c>
      <c r="G10" s="5" t="s">
        <v>31</v>
      </c>
      <c r="H10" s="5">
        <v>57040</v>
      </c>
      <c r="I10" s="5" t="s">
        <v>32</v>
      </c>
      <c r="J10" s="5" t="s">
        <v>33</v>
      </c>
      <c r="K10" s="5">
        <v>2015</v>
      </c>
      <c r="L10" s="7" t="s">
        <v>34</v>
      </c>
      <c r="M10" s="5" t="s">
        <v>35</v>
      </c>
      <c r="N10" s="5" t="s">
        <v>36</v>
      </c>
      <c r="O10" s="5" t="s">
        <v>37</v>
      </c>
      <c r="P10" s="8" t="s">
        <v>38</v>
      </c>
      <c r="Q10" s="5"/>
      <c r="R10" s="5"/>
      <c r="S10" s="5"/>
      <c r="T10" s="5"/>
      <c r="U10" s="8">
        <v>257023.76</v>
      </c>
      <c r="V10" s="8">
        <v>4988.7299999999996</v>
      </c>
      <c r="W10" s="8">
        <v>2900</v>
      </c>
      <c r="X10" s="8">
        <v>360</v>
      </c>
      <c r="Y10" s="8">
        <v>262012.49000000002</v>
      </c>
      <c r="Z10" s="8">
        <v>41922</v>
      </c>
      <c r="AA10" s="8">
        <v>307194.49</v>
      </c>
      <c r="AB10" s="7" t="s">
        <v>39</v>
      </c>
      <c r="AC10" s="62" t="s">
        <v>242</v>
      </c>
      <c r="AD10" s="63">
        <v>307396.49</v>
      </c>
      <c r="AE10" s="63">
        <f>+AA10-AD10</f>
        <v>-202</v>
      </c>
      <c r="AF10" s="62" t="s">
        <v>1629</v>
      </c>
    </row>
    <row r="11" spans="1:32">
      <c r="A11" s="5">
        <v>57040</v>
      </c>
      <c r="B11" s="5" t="s">
        <v>40</v>
      </c>
      <c r="C11" s="6">
        <v>42159</v>
      </c>
      <c r="D11" s="6">
        <v>42159</v>
      </c>
      <c r="E11" s="5" t="s">
        <v>30</v>
      </c>
      <c r="F11" s="6">
        <v>42151</v>
      </c>
      <c r="G11" s="5" t="s">
        <v>31</v>
      </c>
      <c r="H11" s="5">
        <v>57040</v>
      </c>
      <c r="I11" s="5" t="s">
        <v>41</v>
      </c>
      <c r="J11" s="5" t="s">
        <v>33</v>
      </c>
      <c r="K11" s="5">
        <v>2015</v>
      </c>
      <c r="L11" s="7" t="s">
        <v>34</v>
      </c>
      <c r="M11" s="5" t="s">
        <v>42</v>
      </c>
      <c r="N11" s="5" t="s">
        <v>43</v>
      </c>
      <c r="O11" s="5" t="s">
        <v>44</v>
      </c>
      <c r="P11" s="8" t="s">
        <v>45</v>
      </c>
      <c r="Q11" s="5"/>
      <c r="R11" s="5"/>
      <c r="S11" s="5"/>
      <c r="T11" s="5"/>
      <c r="U11" s="8">
        <v>310863.84999999998</v>
      </c>
      <c r="V11" s="8">
        <v>4988.7299999999996</v>
      </c>
      <c r="W11" s="8">
        <v>2900</v>
      </c>
      <c r="X11" s="8">
        <v>360</v>
      </c>
      <c r="Y11" s="8">
        <v>315852.57999999996</v>
      </c>
      <c r="Z11" s="8">
        <v>50536.41</v>
      </c>
      <c r="AA11" s="8">
        <v>369648.99</v>
      </c>
      <c r="AB11" s="7" t="s">
        <v>39</v>
      </c>
      <c r="AC11" s="62" t="s">
        <v>243</v>
      </c>
      <c r="AD11" s="63">
        <v>369850.99</v>
      </c>
      <c r="AE11" s="63">
        <f>+AA11-AD11</f>
        <v>-202</v>
      </c>
      <c r="AF11" s="62" t="s">
        <v>1629</v>
      </c>
    </row>
    <row r="12" spans="1:32">
      <c r="A12" s="5">
        <v>57040</v>
      </c>
      <c r="B12" s="5" t="s">
        <v>46</v>
      </c>
      <c r="C12" s="6">
        <v>42159</v>
      </c>
      <c r="D12" s="6">
        <v>42159</v>
      </c>
      <c r="E12" s="5" t="s">
        <v>30</v>
      </c>
      <c r="F12" s="6">
        <v>42151</v>
      </c>
      <c r="G12" s="5" t="s">
        <v>31</v>
      </c>
      <c r="H12" s="5">
        <v>57040</v>
      </c>
      <c r="I12" s="5" t="s">
        <v>47</v>
      </c>
      <c r="J12" s="5" t="s">
        <v>48</v>
      </c>
      <c r="K12" s="5">
        <v>2015</v>
      </c>
      <c r="L12" s="7" t="s">
        <v>34</v>
      </c>
      <c r="M12" s="5" t="s">
        <v>49</v>
      </c>
      <c r="N12" s="5" t="s">
        <v>50</v>
      </c>
      <c r="O12" s="5" t="s">
        <v>51</v>
      </c>
      <c r="P12" s="8" t="s">
        <v>52</v>
      </c>
      <c r="Q12" s="5"/>
      <c r="R12" s="5"/>
      <c r="S12" s="5"/>
      <c r="T12" s="5"/>
      <c r="U12" s="8">
        <v>310981.62</v>
      </c>
      <c r="V12" s="8">
        <v>4988.7299999999996</v>
      </c>
      <c r="W12" s="8">
        <v>2320</v>
      </c>
      <c r="X12" s="8">
        <v>360</v>
      </c>
      <c r="Y12" s="8">
        <v>315970.34999999998</v>
      </c>
      <c r="Z12" s="8">
        <v>50555.26</v>
      </c>
      <c r="AA12" s="8">
        <v>369205.61</v>
      </c>
      <c r="AB12" s="7" t="s">
        <v>53</v>
      </c>
      <c r="AC12" s="64" t="s">
        <v>244</v>
      </c>
      <c r="AD12" s="63">
        <v>369207.6</v>
      </c>
      <c r="AE12" s="63">
        <f>+AA12-AD12</f>
        <v>-1.9899999999906868</v>
      </c>
    </row>
    <row r="13" spans="1:32">
      <c r="A13" s="5">
        <v>57040</v>
      </c>
      <c r="B13" s="5" t="s">
        <v>54</v>
      </c>
      <c r="C13" s="6">
        <v>42159</v>
      </c>
      <c r="D13" s="6">
        <v>42159</v>
      </c>
      <c r="E13" s="5" t="s">
        <v>30</v>
      </c>
      <c r="F13" s="6">
        <v>42151</v>
      </c>
      <c r="G13" s="5" t="s">
        <v>31</v>
      </c>
      <c r="H13" s="5">
        <v>57040</v>
      </c>
      <c r="I13" s="5" t="s">
        <v>47</v>
      </c>
      <c r="J13" s="5" t="s">
        <v>48</v>
      </c>
      <c r="K13" s="5">
        <v>2015</v>
      </c>
      <c r="L13" s="7" t="s">
        <v>34</v>
      </c>
      <c r="M13" s="5" t="s">
        <v>55</v>
      </c>
      <c r="N13" s="5" t="s">
        <v>50</v>
      </c>
      <c r="O13" s="5" t="s">
        <v>56</v>
      </c>
      <c r="P13" s="8" t="s">
        <v>57</v>
      </c>
      <c r="Q13" s="5"/>
      <c r="R13" s="5"/>
      <c r="S13" s="5"/>
      <c r="T13" s="5"/>
      <c r="U13" s="8">
        <v>310981.62</v>
      </c>
      <c r="V13" s="8">
        <v>4988.7299999999996</v>
      </c>
      <c r="W13" s="8">
        <v>2320</v>
      </c>
      <c r="X13" s="8">
        <v>360</v>
      </c>
      <c r="Y13" s="8">
        <v>315970.34999999998</v>
      </c>
      <c r="Z13" s="8">
        <v>50555.26</v>
      </c>
      <c r="AA13" s="8">
        <v>369205.61</v>
      </c>
      <c r="AB13" s="7" t="s">
        <v>53</v>
      </c>
      <c r="AC13" s="62" t="s">
        <v>245</v>
      </c>
      <c r="AD13" s="63">
        <v>369205.61</v>
      </c>
      <c r="AE13" s="63">
        <f>+AA13-AD13</f>
        <v>0</v>
      </c>
    </row>
    <row r="14" spans="1:32">
      <c r="A14" s="5">
        <v>57040</v>
      </c>
      <c r="B14" s="5" t="s">
        <v>58</v>
      </c>
      <c r="C14" s="6">
        <v>42159</v>
      </c>
      <c r="D14" s="6">
        <v>42159</v>
      </c>
      <c r="E14" s="5" t="s">
        <v>30</v>
      </c>
      <c r="F14" s="6">
        <v>42151</v>
      </c>
      <c r="G14" s="5" t="s">
        <v>31</v>
      </c>
      <c r="H14" s="5">
        <v>57040</v>
      </c>
      <c r="I14" s="5" t="s">
        <v>59</v>
      </c>
      <c r="J14" s="5" t="s">
        <v>60</v>
      </c>
      <c r="K14" s="5">
        <v>2015</v>
      </c>
      <c r="L14" s="7" t="s">
        <v>61</v>
      </c>
      <c r="M14" s="5" t="s">
        <v>62</v>
      </c>
      <c r="N14" s="5" t="s">
        <v>63</v>
      </c>
      <c r="O14" s="5" t="s">
        <v>64</v>
      </c>
      <c r="P14" s="8" t="s">
        <v>65</v>
      </c>
      <c r="Q14" s="5"/>
      <c r="R14" s="5"/>
      <c r="S14" s="5"/>
      <c r="T14" s="5"/>
      <c r="U14" s="8">
        <v>219233.57</v>
      </c>
      <c r="V14" s="8">
        <v>4988.7299999999996</v>
      </c>
      <c r="W14" s="8">
        <v>2320</v>
      </c>
      <c r="X14" s="8">
        <v>360</v>
      </c>
      <c r="Y14" s="8">
        <v>224222.30000000002</v>
      </c>
      <c r="Z14" s="8">
        <v>35875.57</v>
      </c>
      <c r="AA14" s="8">
        <v>262777.87</v>
      </c>
      <c r="AB14" s="7" t="s">
        <v>66</v>
      </c>
      <c r="AC14" s="62" t="s">
        <v>246</v>
      </c>
      <c r="AD14" s="63">
        <v>262777.87</v>
      </c>
      <c r="AE14" s="63">
        <f t="shared" ref="AE14:AE40" si="0">+AA14-AD14</f>
        <v>0</v>
      </c>
    </row>
    <row r="15" spans="1:32">
      <c r="A15" s="5">
        <v>57040</v>
      </c>
      <c r="B15" s="5" t="s">
        <v>67</v>
      </c>
      <c r="C15" s="6">
        <v>42159</v>
      </c>
      <c r="D15" s="6">
        <v>42159</v>
      </c>
      <c r="E15" s="5" t="s">
        <v>30</v>
      </c>
      <c r="F15" s="6">
        <v>42151</v>
      </c>
      <c r="G15" s="5" t="s">
        <v>31</v>
      </c>
      <c r="H15" s="5">
        <v>57040</v>
      </c>
      <c r="I15" s="5" t="s">
        <v>68</v>
      </c>
      <c r="J15" s="5" t="s">
        <v>60</v>
      </c>
      <c r="K15" s="5">
        <v>2015</v>
      </c>
      <c r="L15" s="7" t="s">
        <v>61</v>
      </c>
      <c r="M15" s="5" t="s">
        <v>69</v>
      </c>
      <c r="N15" s="5" t="s">
        <v>70</v>
      </c>
      <c r="O15" s="5" t="s">
        <v>71</v>
      </c>
      <c r="P15" s="8" t="s">
        <v>72</v>
      </c>
      <c r="Q15" s="5"/>
      <c r="R15" s="5"/>
      <c r="S15" s="5"/>
      <c r="T15" s="5"/>
      <c r="U15" s="8">
        <v>210278.15</v>
      </c>
      <c r="V15" s="8">
        <v>4988.7299999999996</v>
      </c>
      <c r="W15" s="8">
        <v>2320</v>
      </c>
      <c r="X15" s="8">
        <v>360</v>
      </c>
      <c r="Y15" s="8">
        <v>215266.88</v>
      </c>
      <c r="Z15" s="8">
        <v>34442.699999999997</v>
      </c>
      <c r="AA15" s="8">
        <v>252389.58000000002</v>
      </c>
      <c r="AB15" s="7" t="s">
        <v>73</v>
      </c>
      <c r="AC15" s="62" t="s">
        <v>247</v>
      </c>
      <c r="AD15" s="63">
        <v>252389.58</v>
      </c>
      <c r="AE15" s="63">
        <f t="shared" si="0"/>
        <v>0</v>
      </c>
    </row>
    <row r="16" spans="1:32">
      <c r="A16" s="5">
        <v>57040</v>
      </c>
      <c r="B16" s="35" t="s">
        <v>74</v>
      </c>
      <c r="C16" s="6">
        <v>42166</v>
      </c>
      <c r="D16" s="6">
        <v>42166</v>
      </c>
      <c r="E16" s="5" t="s">
        <v>30</v>
      </c>
      <c r="F16" s="6">
        <v>42144</v>
      </c>
      <c r="G16" s="5" t="s">
        <v>75</v>
      </c>
      <c r="H16" s="5">
        <v>57040</v>
      </c>
      <c r="I16" s="5" t="s">
        <v>76</v>
      </c>
      <c r="J16" s="5" t="s">
        <v>77</v>
      </c>
      <c r="K16" s="5">
        <v>2015</v>
      </c>
      <c r="L16" s="7" t="s">
        <v>78</v>
      </c>
      <c r="M16" s="5" t="s">
        <v>79</v>
      </c>
      <c r="N16" s="5" t="s">
        <v>80</v>
      </c>
      <c r="O16" s="5" t="s">
        <v>81</v>
      </c>
      <c r="P16" s="8" t="s">
        <v>82</v>
      </c>
      <c r="Q16" s="5"/>
      <c r="R16" s="5"/>
      <c r="S16" s="5"/>
      <c r="T16" s="5"/>
      <c r="U16" s="8">
        <v>277714.90000000002</v>
      </c>
      <c r="V16" s="8">
        <v>3668.52</v>
      </c>
      <c r="W16" s="8">
        <v>2320</v>
      </c>
      <c r="X16" s="8">
        <v>360</v>
      </c>
      <c r="Y16" s="8">
        <v>281383.42000000004</v>
      </c>
      <c r="Z16" s="8">
        <v>45021.35</v>
      </c>
      <c r="AA16" s="8">
        <v>329084.77</v>
      </c>
      <c r="AB16" s="7" t="s">
        <v>83</v>
      </c>
      <c r="AC16" s="62" t="s">
        <v>248</v>
      </c>
      <c r="AD16" s="63">
        <v>325785.81</v>
      </c>
      <c r="AE16" s="63">
        <f t="shared" si="0"/>
        <v>3298.960000000021</v>
      </c>
      <c r="AF16" s="62" t="s">
        <v>1629</v>
      </c>
    </row>
    <row r="17" spans="1:32">
      <c r="A17" s="5">
        <v>57040</v>
      </c>
      <c r="B17" s="35" t="s">
        <v>84</v>
      </c>
      <c r="C17" s="6">
        <v>42166</v>
      </c>
      <c r="D17" s="6">
        <v>42166</v>
      </c>
      <c r="E17" s="5" t="s">
        <v>30</v>
      </c>
      <c r="F17" s="6">
        <v>42145</v>
      </c>
      <c r="G17" s="5" t="s">
        <v>75</v>
      </c>
      <c r="H17" s="5">
        <v>57040</v>
      </c>
      <c r="I17" s="5" t="s">
        <v>85</v>
      </c>
      <c r="J17" s="5" t="s">
        <v>86</v>
      </c>
      <c r="K17" s="5">
        <v>2015</v>
      </c>
      <c r="L17" s="7" t="s">
        <v>87</v>
      </c>
      <c r="M17" s="5" t="s">
        <v>88</v>
      </c>
      <c r="N17" s="5" t="s">
        <v>89</v>
      </c>
      <c r="O17" s="5" t="s">
        <v>90</v>
      </c>
      <c r="P17" s="8" t="s">
        <v>91</v>
      </c>
      <c r="Q17" s="5"/>
      <c r="R17" s="5"/>
      <c r="S17" s="5"/>
      <c r="T17" s="5"/>
      <c r="U17" s="8">
        <v>363531.71</v>
      </c>
      <c r="V17" s="8">
        <v>3668.52</v>
      </c>
      <c r="W17" s="8">
        <v>2900</v>
      </c>
      <c r="X17" s="8">
        <v>360</v>
      </c>
      <c r="Y17" s="8">
        <v>367200.23000000004</v>
      </c>
      <c r="Z17" s="8">
        <v>58752.04</v>
      </c>
      <c r="AA17" s="8">
        <v>429212.27</v>
      </c>
      <c r="AB17" s="7" t="s">
        <v>92</v>
      </c>
      <c r="AC17" s="62" t="s">
        <v>249</v>
      </c>
      <c r="AD17" s="63">
        <v>429214.26</v>
      </c>
      <c r="AE17" s="63">
        <f t="shared" si="0"/>
        <v>-1.9899999999906868</v>
      </c>
    </row>
    <row r="18" spans="1:32">
      <c r="A18" s="5">
        <v>57040</v>
      </c>
      <c r="B18" s="35" t="s">
        <v>93</v>
      </c>
      <c r="C18" s="6">
        <v>42166</v>
      </c>
      <c r="D18" s="6">
        <v>42166</v>
      </c>
      <c r="E18" s="5" t="s">
        <v>30</v>
      </c>
      <c r="F18" s="6">
        <v>42145</v>
      </c>
      <c r="G18" s="5" t="s">
        <v>75</v>
      </c>
      <c r="H18" s="5">
        <v>57040</v>
      </c>
      <c r="I18" s="5" t="s">
        <v>94</v>
      </c>
      <c r="J18" s="5" t="s">
        <v>95</v>
      </c>
      <c r="K18" s="5">
        <v>2015</v>
      </c>
      <c r="L18" s="7" t="s">
        <v>87</v>
      </c>
      <c r="M18" s="5" t="s">
        <v>96</v>
      </c>
      <c r="N18" s="5" t="s">
        <v>97</v>
      </c>
      <c r="O18" s="5" t="s">
        <v>98</v>
      </c>
      <c r="P18" s="8" t="s">
        <v>99</v>
      </c>
      <c r="Q18" s="5"/>
      <c r="R18" s="5"/>
      <c r="S18" s="5"/>
      <c r="T18" s="5"/>
      <c r="U18" s="8">
        <v>381727.3</v>
      </c>
      <c r="V18" s="8">
        <v>3668.52</v>
      </c>
      <c r="W18" s="8">
        <v>2900</v>
      </c>
      <c r="X18" s="8">
        <v>360</v>
      </c>
      <c r="Y18" s="8">
        <v>385395.82</v>
      </c>
      <c r="Z18" s="8">
        <v>61663.33</v>
      </c>
      <c r="AA18" s="8">
        <v>450319.15</v>
      </c>
      <c r="AB18" s="7" t="s">
        <v>100</v>
      </c>
      <c r="AC18" s="62" t="s">
        <v>250</v>
      </c>
      <c r="AD18" s="63">
        <v>450321.15</v>
      </c>
      <c r="AE18" s="63">
        <f t="shared" si="0"/>
        <v>-2</v>
      </c>
    </row>
    <row r="19" spans="1:32">
      <c r="A19" s="5">
        <v>57040</v>
      </c>
      <c r="B19" s="35" t="s">
        <v>101</v>
      </c>
      <c r="C19" s="6">
        <v>42166</v>
      </c>
      <c r="D19" s="6">
        <v>42166</v>
      </c>
      <c r="E19" s="5" t="s">
        <v>30</v>
      </c>
      <c r="F19" s="6">
        <v>42150</v>
      </c>
      <c r="G19" s="5" t="s">
        <v>75</v>
      </c>
      <c r="H19" s="5">
        <v>57040</v>
      </c>
      <c r="I19" s="5" t="s">
        <v>102</v>
      </c>
      <c r="J19" s="5" t="s">
        <v>95</v>
      </c>
      <c r="K19" s="5">
        <v>2015</v>
      </c>
      <c r="L19" s="7" t="s">
        <v>103</v>
      </c>
      <c r="M19" s="5" t="s">
        <v>104</v>
      </c>
      <c r="N19" s="5" t="s">
        <v>105</v>
      </c>
      <c r="O19" s="5" t="s">
        <v>106</v>
      </c>
      <c r="P19" s="8" t="s">
        <v>107</v>
      </c>
      <c r="Q19" s="5"/>
      <c r="R19" s="5"/>
      <c r="S19" s="5"/>
      <c r="T19" s="5"/>
      <c r="U19" s="8">
        <v>341564.69</v>
      </c>
      <c r="V19" s="8">
        <v>3668.52</v>
      </c>
      <c r="W19" s="8">
        <v>2900</v>
      </c>
      <c r="X19" s="8">
        <v>360</v>
      </c>
      <c r="Y19" s="8">
        <v>345233.21</v>
      </c>
      <c r="Z19" s="8">
        <v>55237.31</v>
      </c>
      <c r="AA19" s="8">
        <v>403730.52</v>
      </c>
      <c r="AB19" s="7" t="s">
        <v>100</v>
      </c>
      <c r="AC19" s="62" t="s">
        <v>251</v>
      </c>
      <c r="AD19" s="63">
        <v>403730.52</v>
      </c>
      <c r="AE19" s="63">
        <f t="shared" si="0"/>
        <v>0</v>
      </c>
    </row>
    <row r="20" spans="1:32">
      <c r="A20" s="5">
        <v>57040</v>
      </c>
      <c r="B20" s="35" t="s">
        <v>108</v>
      </c>
      <c r="C20" s="6">
        <v>42171</v>
      </c>
      <c r="D20" s="6">
        <v>42171</v>
      </c>
      <c r="E20" s="5" t="s">
        <v>30</v>
      </c>
      <c r="F20" s="6">
        <v>42164</v>
      </c>
      <c r="G20" s="5" t="s">
        <v>31</v>
      </c>
      <c r="H20" s="5">
        <v>57040</v>
      </c>
      <c r="I20" s="5" t="s">
        <v>109</v>
      </c>
      <c r="J20" s="5" t="s">
        <v>110</v>
      </c>
      <c r="K20" s="5">
        <v>2015</v>
      </c>
      <c r="L20" s="7" t="s">
        <v>111</v>
      </c>
      <c r="M20" s="5" t="s">
        <v>112</v>
      </c>
      <c r="N20" s="5" t="s">
        <v>113</v>
      </c>
      <c r="O20" s="5" t="s">
        <v>114</v>
      </c>
      <c r="P20" s="8" t="s">
        <v>115</v>
      </c>
      <c r="Q20" s="5"/>
      <c r="R20" s="5"/>
      <c r="S20" s="5"/>
      <c r="T20" s="5"/>
      <c r="U20" s="8">
        <v>142816.87</v>
      </c>
      <c r="V20" s="8">
        <v>4988.7299999999996</v>
      </c>
      <c r="W20" s="8">
        <v>1160</v>
      </c>
      <c r="X20" s="8">
        <v>360</v>
      </c>
      <c r="Y20" s="8">
        <v>147805.6</v>
      </c>
      <c r="Z20" s="8">
        <v>23648.9</v>
      </c>
      <c r="AA20" s="8">
        <v>172974.5</v>
      </c>
      <c r="AB20" s="7" t="s">
        <v>116</v>
      </c>
      <c r="AC20" s="64" t="s">
        <v>252</v>
      </c>
      <c r="AD20" s="63">
        <v>172976.49</v>
      </c>
      <c r="AE20" s="63">
        <f t="shared" si="0"/>
        <v>-1.9899999999906868</v>
      </c>
    </row>
    <row r="21" spans="1:32">
      <c r="A21" s="5">
        <v>57040</v>
      </c>
      <c r="B21" s="35" t="s">
        <v>117</v>
      </c>
      <c r="C21" s="6">
        <v>42171</v>
      </c>
      <c r="D21" s="6">
        <v>42171</v>
      </c>
      <c r="E21" s="5" t="s">
        <v>30</v>
      </c>
      <c r="F21" s="6">
        <v>42164</v>
      </c>
      <c r="G21" s="5" t="s">
        <v>31</v>
      </c>
      <c r="H21" s="5">
        <v>57040</v>
      </c>
      <c r="I21" s="5" t="s">
        <v>118</v>
      </c>
      <c r="J21" s="5" t="s">
        <v>110</v>
      </c>
      <c r="K21" s="5">
        <v>2015</v>
      </c>
      <c r="L21" s="7" t="s">
        <v>111</v>
      </c>
      <c r="M21" s="5" t="s">
        <v>119</v>
      </c>
      <c r="N21" s="5" t="s">
        <v>120</v>
      </c>
      <c r="O21" s="5" t="s">
        <v>121</v>
      </c>
      <c r="P21" s="8" t="s">
        <v>122</v>
      </c>
      <c r="Q21" s="5"/>
      <c r="R21" s="5"/>
      <c r="S21" s="5"/>
      <c r="T21" s="5"/>
      <c r="U21" s="8">
        <v>150575.49</v>
      </c>
      <c r="V21" s="8">
        <v>4988.7299999999996</v>
      </c>
      <c r="W21" s="8">
        <v>1160</v>
      </c>
      <c r="X21" s="8">
        <v>360</v>
      </c>
      <c r="Y21" s="8">
        <v>155564.22</v>
      </c>
      <c r="Z21" s="8">
        <v>24890.28</v>
      </c>
      <c r="AA21" s="8">
        <v>181974.5</v>
      </c>
      <c r="AB21" s="7" t="s">
        <v>123</v>
      </c>
      <c r="AC21" s="62" t="s">
        <v>253</v>
      </c>
      <c r="AD21" s="63">
        <v>181974.5</v>
      </c>
      <c r="AE21" s="63">
        <f t="shared" si="0"/>
        <v>0</v>
      </c>
    </row>
    <row r="22" spans="1:32">
      <c r="A22" s="5">
        <v>57040</v>
      </c>
      <c r="B22" s="35" t="s">
        <v>124</v>
      </c>
      <c r="C22" s="6">
        <v>42171</v>
      </c>
      <c r="D22" s="6">
        <v>42171</v>
      </c>
      <c r="E22" s="5" t="s">
        <v>30</v>
      </c>
      <c r="F22" s="6">
        <v>42164</v>
      </c>
      <c r="G22" s="5" t="s">
        <v>31</v>
      </c>
      <c r="H22" s="5">
        <v>57040</v>
      </c>
      <c r="I22" s="5" t="s">
        <v>41</v>
      </c>
      <c r="J22" s="5" t="s">
        <v>33</v>
      </c>
      <c r="K22" s="5">
        <v>2015</v>
      </c>
      <c r="L22" s="7" t="s">
        <v>111</v>
      </c>
      <c r="M22" s="5" t="s">
        <v>125</v>
      </c>
      <c r="N22" s="5" t="s">
        <v>126</v>
      </c>
      <c r="O22" s="5" t="s">
        <v>127</v>
      </c>
      <c r="P22" s="8" t="s">
        <v>128</v>
      </c>
      <c r="Q22" s="5"/>
      <c r="R22" s="5"/>
      <c r="S22" s="5"/>
      <c r="T22" s="5"/>
      <c r="U22" s="8">
        <v>310863.84999999998</v>
      </c>
      <c r="V22" s="8">
        <v>4988.7299999999996</v>
      </c>
      <c r="W22" s="8">
        <v>2900</v>
      </c>
      <c r="X22" s="8">
        <v>360</v>
      </c>
      <c r="Y22" s="8">
        <v>315852.57999999996</v>
      </c>
      <c r="Z22" s="8">
        <v>50536.41</v>
      </c>
      <c r="AA22" s="8">
        <v>369648.99</v>
      </c>
      <c r="AB22" s="7" t="s">
        <v>39</v>
      </c>
      <c r="AC22" s="62" t="s">
        <v>254</v>
      </c>
      <c r="AD22" s="63">
        <v>369850.99</v>
      </c>
      <c r="AE22" s="63">
        <f t="shared" si="0"/>
        <v>-202</v>
      </c>
      <c r="AF22" s="62" t="s">
        <v>1629</v>
      </c>
    </row>
    <row r="23" spans="1:32">
      <c r="A23" s="5">
        <v>57040</v>
      </c>
      <c r="B23" s="35" t="s">
        <v>129</v>
      </c>
      <c r="C23" s="6">
        <v>42171</v>
      </c>
      <c r="D23" s="6">
        <v>42171</v>
      </c>
      <c r="E23" s="5" t="s">
        <v>30</v>
      </c>
      <c r="F23" s="6">
        <v>42164</v>
      </c>
      <c r="G23" s="5" t="s">
        <v>31</v>
      </c>
      <c r="H23" s="5">
        <v>57040</v>
      </c>
      <c r="I23" s="5" t="s">
        <v>130</v>
      </c>
      <c r="J23" s="5" t="s">
        <v>131</v>
      </c>
      <c r="K23" s="5">
        <v>2015</v>
      </c>
      <c r="L23" s="7" t="s">
        <v>132</v>
      </c>
      <c r="M23" s="5" t="s">
        <v>133</v>
      </c>
      <c r="N23" s="5" t="s">
        <v>134</v>
      </c>
      <c r="O23" s="5" t="s">
        <v>135</v>
      </c>
      <c r="P23" s="8" t="s">
        <v>136</v>
      </c>
      <c r="Q23" s="5"/>
      <c r="R23" s="5"/>
      <c r="S23" s="5"/>
      <c r="T23" s="5"/>
      <c r="U23" s="8">
        <v>150963.42000000001</v>
      </c>
      <c r="V23" s="8">
        <v>4988.7299999999996</v>
      </c>
      <c r="W23" s="8">
        <v>1160</v>
      </c>
      <c r="X23" s="8">
        <v>360</v>
      </c>
      <c r="Y23" s="8">
        <v>155952.15000000002</v>
      </c>
      <c r="Z23" s="8">
        <v>24952.34</v>
      </c>
      <c r="AA23" s="8">
        <v>182424.49000000002</v>
      </c>
      <c r="AB23" s="7" t="s">
        <v>137</v>
      </c>
      <c r="AC23" s="62" t="s">
        <v>255</v>
      </c>
      <c r="AD23" s="63">
        <v>182426.49</v>
      </c>
      <c r="AE23" s="63">
        <f t="shared" si="0"/>
        <v>-1.9999999999708962</v>
      </c>
    </row>
    <row r="24" spans="1:32">
      <c r="A24" s="5">
        <v>57040</v>
      </c>
      <c r="B24" s="35" t="s">
        <v>138</v>
      </c>
      <c r="C24" s="6">
        <v>42171</v>
      </c>
      <c r="D24" s="6">
        <v>42171</v>
      </c>
      <c r="E24" s="5" t="s">
        <v>30</v>
      </c>
      <c r="F24" s="6">
        <v>42164</v>
      </c>
      <c r="G24" s="5" t="s">
        <v>31</v>
      </c>
      <c r="H24" s="5">
        <v>57040</v>
      </c>
      <c r="I24" s="5" t="s">
        <v>47</v>
      </c>
      <c r="J24" s="5" t="s">
        <v>48</v>
      </c>
      <c r="K24" s="5">
        <v>2015</v>
      </c>
      <c r="L24" s="7" t="s">
        <v>111</v>
      </c>
      <c r="M24" s="5" t="s">
        <v>139</v>
      </c>
      <c r="N24" s="5" t="s">
        <v>140</v>
      </c>
      <c r="O24" s="5" t="s">
        <v>141</v>
      </c>
      <c r="P24" s="8" t="s">
        <v>142</v>
      </c>
      <c r="Q24" s="5"/>
      <c r="R24" s="5"/>
      <c r="S24" s="5"/>
      <c r="T24" s="5"/>
      <c r="U24" s="8">
        <v>310981.62</v>
      </c>
      <c r="V24" s="8">
        <v>4988.7299999999996</v>
      </c>
      <c r="W24" s="8">
        <v>2320</v>
      </c>
      <c r="X24" s="8">
        <v>360</v>
      </c>
      <c r="Y24" s="8">
        <v>315970.34999999998</v>
      </c>
      <c r="Z24" s="8">
        <v>50555.26</v>
      </c>
      <c r="AA24" s="8">
        <v>369205.61</v>
      </c>
      <c r="AB24" s="7" t="s">
        <v>53</v>
      </c>
      <c r="AC24" s="62" t="s">
        <v>256</v>
      </c>
      <c r="AD24" s="63">
        <v>369207.6</v>
      </c>
      <c r="AE24" s="63">
        <f t="shared" si="0"/>
        <v>-1.9899999999906868</v>
      </c>
    </row>
    <row r="25" spans="1:32">
      <c r="A25" s="5">
        <v>57040</v>
      </c>
      <c r="B25" s="35" t="s">
        <v>143</v>
      </c>
      <c r="C25" s="6">
        <v>42171</v>
      </c>
      <c r="D25" s="6">
        <v>42171</v>
      </c>
      <c r="E25" s="5" t="s">
        <v>30</v>
      </c>
      <c r="F25" s="6">
        <v>42164</v>
      </c>
      <c r="G25" s="5" t="s">
        <v>31</v>
      </c>
      <c r="H25" s="5">
        <v>57040</v>
      </c>
      <c r="I25" s="5" t="s">
        <v>47</v>
      </c>
      <c r="J25" s="5" t="s">
        <v>48</v>
      </c>
      <c r="K25" s="5">
        <v>2015</v>
      </c>
      <c r="L25" s="7" t="s">
        <v>111</v>
      </c>
      <c r="M25" s="5" t="s">
        <v>144</v>
      </c>
      <c r="N25" s="5" t="s">
        <v>50</v>
      </c>
      <c r="O25" s="5" t="s">
        <v>145</v>
      </c>
      <c r="P25" s="8" t="s">
        <v>146</v>
      </c>
      <c r="Q25" s="5"/>
      <c r="R25" s="5"/>
      <c r="S25" s="5"/>
      <c r="T25" s="5"/>
      <c r="U25" s="8">
        <v>310981.62</v>
      </c>
      <c r="V25" s="8">
        <v>4988.7299999999996</v>
      </c>
      <c r="W25" s="8">
        <v>2320</v>
      </c>
      <c r="X25" s="8">
        <v>360</v>
      </c>
      <c r="Y25" s="8">
        <v>315970.34999999998</v>
      </c>
      <c r="Z25" s="8">
        <v>50555.26</v>
      </c>
      <c r="AA25" s="8">
        <v>369205.61</v>
      </c>
      <c r="AB25" s="7" t="s">
        <v>53</v>
      </c>
      <c r="AC25" s="62" t="s">
        <v>257</v>
      </c>
      <c r="AD25" s="63">
        <v>369207.6</v>
      </c>
      <c r="AE25" s="63">
        <f t="shared" si="0"/>
        <v>-1.9899999999906868</v>
      </c>
    </row>
    <row r="26" spans="1:32">
      <c r="A26" s="5">
        <v>57040</v>
      </c>
      <c r="B26" s="35" t="s">
        <v>147</v>
      </c>
      <c r="C26" s="6">
        <v>42171</v>
      </c>
      <c r="D26" s="6">
        <v>42171</v>
      </c>
      <c r="E26" s="5" t="s">
        <v>30</v>
      </c>
      <c r="F26" s="6">
        <v>42164</v>
      </c>
      <c r="G26" s="5" t="s">
        <v>31</v>
      </c>
      <c r="H26" s="5">
        <v>57040</v>
      </c>
      <c r="I26" s="5" t="s">
        <v>148</v>
      </c>
      <c r="J26" s="5" t="s">
        <v>60</v>
      </c>
      <c r="K26" s="5">
        <v>2015</v>
      </c>
      <c r="L26" s="7" t="s">
        <v>149</v>
      </c>
      <c r="M26" s="5" t="s">
        <v>150</v>
      </c>
      <c r="N26" s="5" t="s">
        <v>151</v>
      </c>
      <c r="O26" s="5" t="s">
        <v>152</v>
      </c>
      <c r="P26" s="8" t="s">
        <v>153</v>
      </c>
      <c r="Q26" s="5"/>
      <c r="R26" s="5"/>
      <c r="S26" s="5"/>
      <c r="T26" s="5"/>
      <c r="U26" s="8">
        <v>179285.19</v>
      </c>
      <c r="V26" s="8">
        <v>4988.7299999999996</v>
      </c>
      <c r="W26" s="8">
        <v>2320</v>
      </c>
      <c r="X26" s="8">
        <v>360</v>
      </c>
      <c r="Y26" s="8">
        <v>184273.92000000001</v>
      </c>
      <c r="Z26" s="8">
        <v>29483.83</v>
      </c>
      <c r="AA26" s="8">
        <v>216437.75</v>
      </c>
      <c r="AB26" s="7" t="s">
        <v>66</v>
      </c>
      <c r="AC26" s="62" t="s">
        <v>258</v>
      </c>
      <c r="AD26" s="63">
        <v>216439.74</v>
      </c>
      <c r="AE26" s="63">
        <f t="shared" si="0"/>
        <v>-1.9899999999906868</v>
      </c>
    </row>
    <row r="27" spans="1:32">
      <c r="A27" s="5">
        <v>57040</v>
      </c>
      <c r="B27" s="35" t="s">
        <v>154</v>
      </c>
      <c r="C27" s="6">
        <v>42171</v>
      </c>
      <c r="D27" s="6">
        <v>42171</v>
      </c>
      <c r="E27" s="5" t="s">
        <v>30</v>
      </c>
      <c r="F27" s="6">
        <v>42164</v>
      </c>
      <c r="G27" s="5" t="s">
        <v>31</v>
      </c>
      <c r="H27" s="5">
        <v>57040</v>
      </c>
      <c r="I27" s="5" t="s">
        <v>148</v>
      </c>
      <c r="J27" s="5" t="s">
        <v>60</v>
      </c>
      <c r="K27" s="5">
        <v>2015</v>
      </c>
      <c r="L27" s="7" t="s">
        <v>149</v>
      </c>
      <c r="M27" s="5" t="s">
        <v>155</v>
      </c>
      <c r="N27" s="5" t="s">
        <v>151</v>
      </c>
      <c r="O27" s="5" t="s">
        <v>156</v>
      </c>
      <c r="P27" s="8" t="s">
        <v>157</v>
      </c>
      <c r="Q27" s="5"/>
      <c r="R27" s="5"/>
      <c r="S27" s="5"/>
      <c r="T27" s="5"/>
      <c r="U27" s="8">
        <v>179285.19</v>
      </c>
      <c r="V27" s="8">
        <v>4988.7299999999996</v>
      </c>
      <c r="W27" s="8">
        <v>2320</v>
      </c>
      <c r="X27" s="8">
        <v>360</v>
      </c>
      <c r="Y27" s="8">
        <v>184273.92000000001</v>
      </c>
      <c r="Z27" s="8">
        <v>29483.83</v>
      </c>
      <c r="AA27" s="8">
        <v>216437.75</v>
      </c>
      <c r="AB27" s="7" t="s">
        <v>66</v>
      </c>
      <c r="AC27" s="62" t="s">
        <v>259</v>
      </c>
      <c r="AD27" s="63">
        <v>216437.75</v>
      </c>
      <c r="AE27" s="63">
        <f t="shared" si="0"/>
        <v>0</v>
      </c>
    </row>
    <row r="28" spans="1:32">
      <c r="A28" s="5">
        <v>57040</v>
      </c>
      <c r="B28" s="35" t="s">
        <v>158</v>
      </c>
      <c r="C28" s="6">
        <v>42171</v>
      </c>
      <c r="D28" s="6">
        <v>42171</v>
      </c>
      <c r="E28" s="5" t="s">
        <v>30</v>
      </c>
      <c r="F28" s="6">
        <v>42164</v>
      </c>
      <c r="G28" s="5" t="s">
        <v>31</v>
      </c>
      <c r="H28" s="5">
        <v>57040</v>
      </c>
      <c r="I28" s="5" t="s">
        <v>159</v>
      </c>
      <c r="J28" s="5" t="s">
        <v>131</v>
      </c>
      <c r="K28" s="5">
        <v>2015</v>
      </c>
      <c r="L28" s="7" t="s">
        <v>132</v>
      </c>
      <c r="M28" s="5" t="s">
        <v>160</v>
      </c>
      <c r="N28" s="5" t="s">
        <v>161</v>
      </c>
      <c r="O28" s="5" t="s">
        <v>162</v>
      </c>
      <c r="P28" s="8" t="s">
        <v>163</v>
      </c>
      <c r="Q28" s="5"/>
      <c r="R28" s="5"/>
      <c r="S28" s="5"/>
      <c r="T28" s="5"/>
      <c r="U28" s="8">
        <v>158489.28</v>
      </c>
      <c r="V28" s="8">
        <v>4988.7299999999996</v>
      </c>
      <c r="W28" s="8">
        <v>1160</v>
      </c>
      <c r="X28" s="8">
        <v>360</v>
      </c>
      <c r="Y28" s="8">
        <v>163478.01</v>
      </c>
      <c r="Z28" s="8">
        <v>26156.48</v>
      </c>
      <c r="AA28" s="8">
        <v>191154.49000000002</v>
      </c>
      <c r="AB28" s="7" t="s">
        <v>164</v>
      </c>
      <c r="AC28" s="64" t="s">
        <v>260</v>
      </c>
      <c r="AD28" s="63">
        <v>191156.49</v>
      </c>
      <c r="AE28" s="63">
        <f t="shared" si="0"/>
        <v>-1.9999999999708962</v>
      </c>
    </row>
    <row r="29" spans="1:32">
      <c r="A29" s="5">
        <v>57040</v>
      </c>
      <c r="B29" s="35" t="s">
        <v>165</v>
      </c>
      <c r="C29" s="6">
        <v>42171</v>
      </c>
      <c r="D29" s="6">
        <v>42171</v>
      </c>
      <c r="E29" s="5" t="s">
        <v>30</v>
      </c>
      <c r="F29" s="6">
        <v>42164</v>
      </c>
      <c r="G29" s="5" t="s">
        <v>31</v>
      </c>
      <c r="H29" s="5">
        <v>57040</v>
      </c>
      <c r="I29" s="5" t="s">
        <v>47</v>
      </c>
      <c r="J29" s="5" t="s">
        <v>48</v>
      </c>
      <c r="K29" s="5">
        <v>2015</v>
      </c>
      <c r="L29" s="7" t="s">
        <v>111</v>
      </c>
      <c r="M29" s="5" t="s">
        <v>166</v>
      </c>
      <c r="N29" s="5" t="s">
        <v>50</v>
      </c>
      <c r="O29" s="5" t="s">
        <v>167</v>
      </c>
      <c r="P29" s="8" t="s">
        <v>168</v>
      </c>
      <c r="Q29" s="5"/>
      <c r="R29" s="5"/>
      <c r="S29" s="5"/>
      <c r="T29" s="5"/>
      <c r="U29" s="8">
        <v>310981.62</v>
      </c>
      <c r="V29" s="8">
        <v>4988.7299999999996</v>
      </c>
      <c r="W29" s="8">
        <v>2320</v>
      </c>
      <c r="X29" s="8">
        <v>360</v>
      </c>
      <c r="Y29" s="8">
        <v>315970.34999999998</v>
      </c>
      <c r="Z29" s="8">
        <v>50555.26</v>
      </c>
      <c r="AA29" s="8">
        <v>369205.61</v>
      </c>
      <c r="AB29" s="7" t="s">
        <v>53</v>
      </c>
      <c r="AC29" s="62" t="s">
        <v>261</v>
      </c>
      <c r="AD29" s="63">
        <v>369205.61</v>
      </c>
      <c r="AE29" s="63">
        <f t="shared" si="0"/>
        <v>0</v>
      </c>
    </row>
    <row r="30" spans="1:32">
      <c r="A30" s="5">
        <v>57040</v>
      </c>
      <c r="B30" s="34" t="s">
        <v>169</v>
      </c>
      <c r="C30" s="6">
        <v>42173</v>
      </c>
      <c r="D30" s="6">
        <v>42173</v>
      </c>
      <c r="E30" s="5" t="s">
        <v>30</v>
      </c>
      <c r="F30" s="6">
        <v>42152</v>
      </c>
      <c r="G30" s="5" t="s">
        <v>75</v>
      </c>
      <c r="H30" s="5">
        <v>57040</v>
      </c>
      <c r="I30" s="5" t="s">
        <v>85</v>
      </c>
      <c r="J30" s="5" t="s">
        <v>86</v>
      </c>
      <c r="K30" s="5">
        <v>2015</v>
      </c>
      <c r="L30" s="7" t="s">
        <v>170</v>
      </c>
      <c r="M30" s="5" t="s">
        <v>171</v>
      </c>
      <c r="N30" s="5" t="s">
        <v>172</v>
      </c>
      <c r="O30" s="5" t="s">
        <v>173</v>
      </c>
      <c r="P30" s="8" t="s">
        <v>174</v>
      </c>
      <c r="Q30" s="5"/>
      <c r="R30" s="5"/>
      <c r="S30" s="5"/>
      <c r="T30" s="5"/>
      <c r="U30" s="8">
        <v>363531.71</v>
      </c>
      <c r="V30" s="8">
        <v>3668.52</v>
      </c>
      <c r="W30" s="8">
        <v>2900</v>
      </c>
      <c r="X30" s="8">
        <v>360</v>
      </c>
      <c r="Y30" s="8">
        <v>367200.23000000004</v>
      </c>
      <c r="Z30" s="8">
        <v>58752.04</v>
      </c>
      <c r="AA30" s="8">
        <v>429212.27</v>
      </c>
      <c r="AB30" s="7" t="s">
        <v>92</v>
      </c>
      <c r="AC30" s="62" t="s">
        <v>262</v>
      </c>
      <c r="AD30" s="63">
        <v>429214.26</v>
      </c>
      <c r="AE30" s="63">
        <f t="shared" si="0"/>
        <v>-1.9899999999906868</v>
      </c>
    </row>
    <row r="31" spans="1:32">
      <c r="A31" s="5">
        <v>57040</v>
      </c>
      <c r="B31" s="34" t="s">
        <v>175</v>
      </c>
      <c r="C31" s="6">
        <v>42173</v>
      </c>
      <c r="D31" s="6">
        <v>42173</v>
      </c>
      <c r="E31" s="5" t="s">
        <v>30</v>
      </c>
      <c r="F31" s="6">
        <v>42146</v>
      </c>
      <c r="G31" s="5" t="s">
        <v>176</v>
      </c>
      <c r="H31" s="5">
        <v>57040</v>
      </c>
      <c r="I31" s="5" t="s">
        <v>177</v>
      </c>
      <c r="J31" s="5" t="s">
        <v>178</v>
      </c>
      <c r="K31" s="5">
        <v>2015</v>
      </c>
      <c r="L31" s="7" t="s">
        <v>179</v>
      </c>
      <c r="M31" s="5" t="s">
        <v>180</v>
      </c>
      <c r="N31" s="5" t="s">
        <v>181</v>
      </c>
      <c r="O31" s="5" t="s">
        <v>182</v>
      </c>
      <c r="P31" s="8" t="s">
        <v>183</v>
      </c>
      <c r="Q31" s="5"/>
      <c r="R31" s="5"/>
      <c r="S31" s="5"/>
      <c r="T31" s="5"/>
      <c r="U31" s="8">
        <v>297496.24</v>
      </c>
      <c r="V31" s="8">
        <v>3668.52</v>
      </c>
      <c r="W31" s="8">
        <v>2900</v>
      </c>
      <c r="X31" s="8">
        <v>360</v>
      </c>
      <c r="Y31" s="8">
        <v>301164.76</v>
      </c>
      <c r="Z31" s="8">
        <v>48186.36</v>
      </c>
      <c r="AA31" s="8">
        <v>352611.12</v>
      </c>
      <c r="AB31" s="7" t="s">
        <v>184</v>
      </c>
      <c r="AC31" s="62" t="s">
        <v>263</v>
      </c>
      <c r="AD31" s="63">
        <v>352611.12</v>
      </c>
      <c r="AE31" s="63">
        <f t="shared" si="0"/>
        <v>0</v>
      </c>
    </row>
    <row r="32" spans="1:32">
      <c r="A32" s="5">
        <v>57040</v>
      </c>
      <c r="B32" s="34" t="s">
        <v>185</v>
      </c>
      <c r="C32" s="6">
        <v>42175</v>
      </c>
      <c r="D32" s="6">
        <v>42175</v>
      </c>
      <c r="E32" s="5" t="s">
        <v>30</v>
      </c>
      <c r="F32" s="6">
        <v>42160</v>
      </c>
      <c r="G32" s="5" t="s">
        <v>186</v>
      </c>
      <c r="H32" s="5">
        <v>57040</v>
      </c>
      <c r="I32" s="5" t="s">
        <v>187</v>
      </c>
      <c r="J32" s="5" t="s">
        <v>110</v>
      </c>
      <c r="K32" s="5">
        <v>2015</v>
      </c>
      <c r="L32" s="7" t="s">
        <v>188</v>
      </c>
      <c r="M32" s="5" t="s">
        <v>189</v>
      </c>
      <c r="N32" s="5" t="s">
        <v>190</v>
      </c>
      <c r="O32" s="5" t="s">
        <v>191</v>
      </c>
      <c r="P32" s="8" t="s">
        <v>192</v>
      </c>
      <c r="Q32" s="5"/>
      <c r="R32" s="5"/>
      <c r="S32" s="5"/>
      <c r="T32" s="5"/>
      <c r="U32" s="8">
        <v>171843.05</v>
      </c>
      <c r="V32" s="8">
        <v>4978.8</v>
      </c>
      <c r="W32" s="8">
        <v>1160</v>
      </c>
      <c r="X32" s="8">
        <v>360</v>
      </c>
      <c r="Y32" s="8">
        <v>176821.84999999998</v>
      </c>
      <c r="Z32" s="8">
        <v>28291.5</v>
      </c>
      <c r="AA32" s="8">
        <v>206633.34999999998</v>
      </c>
      <c r="AB32" s="7" t="s">
        <v>123</v>
      </c>
      <c r="AC32" s="62" t="s">
        <v>264</v>
      </c>
      <c r="AD32" s="63">
        <v>206633.35</v>
      </c>
      <c r="AE32" s="63">
        <f t="shared" si="0"/>
        <v>0</v>
      </c>
    </row>
    <row r="33" spans="1:32">
      <c r="A33" s="5">
        <v>57040</v>
      </c>
      <c r="B33" s="34" t="s">
        <v>193</v>
      </c>
      <c r="C33" s="6">
        <v>42175</v>
      </c>
      <c r="D33" s="6">
        <v>42175</v>
      </c>
      <c r="E33" s="5" t="s">
        <v>30</v>
      </c>
      <c r="F33" s="6">
        <v>42160</v>
      </c>
      <c r="G33" s="5" t="s">
        <v>186</v>
      </c>
      <c r="H33" s="5">
        <v>57040</v>
      </c>
      <c r="I33" s="5" t="s">
        <v>187</v>
      </c>
      <c r="J33" s="5" t="s">
        <v>110</v>
      </c>
      <c r="K33" s="5">
        <v>2015</v>
      </c>
      <c r="L33" s="7" t="s">
        <v>188</v>
      </c>
      <c r="M33" s="5" t="s">
        <v>194</v>
      </c>
      <c r="N33" s="5" t="s">
        <v>190</v>
      </c>
      <c r="O33" s="5" t="s">
        <v>195</v>
      </c>
      <c r="P33" s="8" t="s">
        <v>196</v>
      </c>
      <c r="Q33" s="5"/>
      <c r="R33" s="5"/>
      <c r="S33" s="5"/>
      <c r="T33" s="5"/>
      <c r="U33" s="8">
        <v>171843.05</v>
      </c>
      <c r="V33" s="8">
        <v>4978.8</v>
      </c>
      <c r="W33" s="8">
        <v>1160</v>
      </c>
      <c r="X33" s="8">
        <v>360</v>
      </c>
      <c r="Y33" s="8">
        <v>176821.84999999998</v>
      </c>
      <c r="Z33" s="8">
        <v>28291.5</v>
      </c>
      <c r="AA33" s="8">
        <v>206633.34999999998</v>
      </c>
      <c r="AB33" s="7" t="s">
        <v>123</v>
      </c>
      <c r="AC33" s="62" t="s">
        <v>265</v>
      </c>
      <c r="AD33" s="63">
        <v>206633.35</v>
      </c>
      <c r="AE33" s="63">
        <f t="shared" si="0"/>
        <v>0</v>
      </c>
    </row>
    <row r="34" spans="1:32">
      <c r="A34" s="5">
        <v>57040</v>
      </c>
      <c r="B34" s="5" t="s">
        <v>197</v>
      </c>
      <c r="C34" s="6">
        <v>42180</v>
      </c>
      <c r="D34" s="6">
        <v>42180</v>
      </c>
      <c r="E34" s="5" t="s">
        <v>30</v>
      </c>
      <c r="F34" s="6">
        <v>42159</v>
      </c>
      <c r="G34" s="5" t="s">
        <v>75</v>
      </c>
      <c r="H34" s="5">
        <v>57040</v>
      </c>
      <c r="I34" s="5" t="s">
        <v>198</v>
      </c>
      <c r="J34" s="5" t="s">
        <v>86</v>
      </c>
      <c r="K34" s="5">
        <v>2015</v>
      </c>
      <c r="L34" s="7" t="s">
        <v>199</v>
      </c>
      <c r="M34" s="5" t="s">
        <v>200</v>
      </c>
      <c r="N34" s="5" t="s">
        <v>201</v>
      </c>
      <c r="O34" s="5" t="s">
        <v>202</v>
      </c>
      <c r="P34" s="8" t="s">
        <v>203</v>
      </c>
      <c r="Q34" s="5"/>
      <c r="R34" s="5"/>
      <c r="S34" s="5"/>
      <c r="T34" s="5"/>
      <c r="U34" s="8">
        <v>333582.68</v>
      </c>
      <c r="V34" s="8">
        <v>3668.52</v>
      </c>
      <c r="W34" s="8">
        <v>2900</v>
      </c>
      <c r="X34" s="8">
        <v>360</v>
      </c>
      <c r="Y34" s="8">
        <v>337251.2</v>
      </c>
      <c r="Z34" s="8">
        <v>53960.19</v>
      </c>
      <c r="AA34" s="8">
        <v>394471.39</v>
      </c>
      <c r="AB34" s="7" t="s">
        <v>204</v>
      </c>
      <c r="AC34" s="62" t="s">
        <v>266</v>
      </c>
      <c r="AD34" s="63">
        <v>394473.4</v>
      </c>
      <c r="AE34" s="63">
        <f t="shared" si="0"/>
        <v>-2.0100000000093132</v>
      </c>
    </row>
    <row r="35" spans="1:32">
      <c r="A35" s="5">
        <v>57040</v>
      </c>
      <c r="B35" s="5" t="s">
        <v>205</v>
      </c>
      <c r="C35" s="6">
        <v>42180</v>
      </c>
      <c r="D35" s="6">
        <v>42180</v>
      </c>
      <c r="E35" s="5" t="s">
        <v>30</v>
      </c>
      <c r="F35" s="6">
        <v>42156</v>
      </c>
      <c r="G35" s="5" t="s">
        <v>176</v>
      </c>
      <c r="H35" s="5">
        <v>57040</v>
      </c>
      <c r="I35" s="5" t="s">
        <v>177</v>
      </c>
      <c r="J35" s="5" t="s">
        <v>178</v>
      </c>
      <c r="K35" s="5">
        <v>2015</v>
      </c>
      <c r="L35" s="7" t="s">
        <v>206</v>
      </c>
      <c r="M35" s="5" t="s">
        <v>207</v>
      </c>
      <c r="N35" s="5" t="s">
        <v>208</v>
      </c>
      <c r="O35" s="5" t="s">
        <v>209</v>
      </c>
      <c r="P35" s="8" t="s">
        <v>210</v>
      </c>
      <c r="Q35" s="5"/>
      <c r="R35" s="5"/>
      <c r="S35" s="5"/>
      <c r="T35" s="5"/>
      <c r="U35" s="8">
        <v>297496.24</v>
      </c>
      <c r="V35" s="8">
        <v>3668.52</v>
      </c>
      <c r="W35" s="8">
        <v>2900</v>
      </c>
      <c r="X35" s="8">
        <v>360</v>
      </c>
      <c r="Y35" s="8">
        <v>301164.76</v>
      </c>
      <c r="Z35" s="8">
        <v>48186.36</v>
      </c>
      <c r="AA35" s="8">
        <v>352611.12</v>
      </c>
      <c r="AB35" s="7" t="s">
        <v>184</v>
      </c>
      <c r="AC35" s="62" t="s">
        <v>267</v>
      </c>
      <c r="AD35" s="63">
        <v>352611.12</v>
      </c>
      <c r="AE35" s="63">
        <f t="shared" si="0"/>
        <v>0</v>
      </c>
    </row>
    <row r="36" spans="1:32">
      <c r="A36" s="5">
        <v>57040</v>
      </c>
      <c r="B36" s="5" t="s">
        <v>211</v>
      </c>
      <c r="C36" s="6">
        <v>42180</v>
      </c>
      <c r="D36" s="6">
        <v>42180</v>
      </c>
      <c r="E36" s="5" t="s">
        <v>30</v>
      </c>
      <c r="F36" s="6">
        <v>42151</v>
      </c>
      <c r="G36" s="5" t="s">
        <v>176</v>
      </c>
      <c r="H36" s="5">
        <v>57040</v>
      </c>
      <c r="I36" s="5" t="s">
        <v>212</v>
      </c>
      <c r="J36" s="5" t="s">
        <v>178</v>
      </c>
      <c r="K36" s="5">
        <v>2015</v>
      </c>
      <c r="L36" s="7" t="s">
        <v>213</v>
      </c>
      <c r="M36" s="5" t="s">
        <v>214</v>
      </c>
      <c r="N36" s="5" t="s">
        <v>208</v>
      </c>
      <c r="O36" s="5" t="s">
        <v>215</v>
      </c>
      <c r="P36" s="8" t="s">
        <v>216</v>
      </c>
      <c r="Q36" s="5"/>
      <c r="R36" s="5"/>
      <c r="S36" s="5"/>
      <c r="T36" s="5"/>
      <c r="U36" s="8">
        <v>325890.33</v>
      </c>
      <c r="V36" s="8">
        <v>3668.52</v>
      </c>
      <c r="W36" s="8">
        <v>2900</v>
      </c>
      <c r="X36" s="8">
        <v>360</v>
      </c>
      <c r="Y36" s="8">
        <v>329558.85000000003</v>
      </c>
      <c r="Z36" s="8">
        <v>52729.42</v>
      </c>
      <c r="AA36" s="8">
        <v>385548.27</v>
      </c>
      <c r="AB36" s="7" t="s">
        <v>184</v>
      </c>
      <c r="AC36" s="62" t="s">
        <v>272</v>
      </c>
      <c r="AD36" s="63">
        <v>385550.27</v>
      </c>
      <c r="AE36" s="63">
        <f t="shared" si="0"/>
        <v>-2</v>
      </c>
      <c r="AF36" s="62" t="s">
        <v>273</v>
      </c>
    </row>
    <row r="37" spans="1:32">
      <c r="A37" s="5">
        <v>57040</v>
      </c>
      <c r="B37" s="9" t="s">
        <v>217</v>
      </c>
      <c r="C37" s="6">
        <v>42185</v>
      </c>
      <c r="D37" s="6">
        <v>42185</v>
      </c>
      <c r="E37" s="5" t="s">
        <v>30</v>
      </c>
      <c r="F37" s="6">
        <v>42160</v>
      </c>
      <c r="G37" s="5" t="s">
        <v>75</v>
      </c>
      <c r="H37" s="5">
        <v>57040</v>
      </c>
      <c r="I37" s="5" t="s">
        <v>218</v>
      </c>
      <c r="J37" s="5" t="s">
        <v>219</v>
      </c>
      <c r="K37" s="5">
        <v>2015</v>
      </c>
      <c r="L37" s="7" t="s">
        <v>220</v>
      </c>
      <c r="M37" s="5" t="s">
        <v>221</v>
      </c>
      <c r="N37" s="5" t="s">
        <v>222</v>
      </c>
      <c r="O37" s="5" t="s">
        <v>223</v>
      </c>
      <c r="P37" s="8"/>
      <c r="Q37" s="5"/>
      <c r="R37" s="5"/>
      <c r="S37" s="5"/>
      <c r="T37" s="5"/>
      <c r="U37" s="8">
        <v>204542.77</v>
      </c>
      <c r="V37" s="8">
        <v>3668.52</v>
      </c>
      <c r="W37" s="8">
        <v>1160</v>
      </c>
      <c r="X37" s="8">
        <v>360</v>
      </c>
      <c r="Y37" s="8">
        <v>208211.28999999998</v>
      </c>
      <c r="Z37" s="8">
        <v>33313.81</v>
      </c>
      <c r="AA37" s="8">
        <v>243045.09999999998</v>
      </c>
      <c r="AB37" s="7" t="s">
        <v>224</v>
      </c>
      <c r="AC37" s="62" t="s">
        <v>268</v>
      </c>
      <c r="AD37" s="63">
        <v>243047.09</v>
      </c>
      <c r="AE37" s="63">
        <f t="shared" si="0"/>
        <v>-1.9900000000197906</v>
      </c>
    </row>
    <row r="38" spans="1:32">
      <c r="A38" s="5">
        <v>57040</v>
      </c>
      <c r="B38" s="9" t="s">
        <v>225</v>
      </c>
      <c r="C38" s="6">
        <v>42185</v>
      </c>
      <c r="D38" s="6">
        <v>42185</v>
      </c>
      <c r="E38" s="5" t="s">
        <v>30</v>
      </c>
      <c r="F38" s="6">
        <v>42160</v>
      </c>
      <c r="G38" s="5" t="s">
        <v>75</v>
      </c>
      <c r="H38" s="5">
        <v>57040</v>
      </c>
      <c r="I38" s="5" t="s">
        <v>226</v>
      </c>
      <c r="J38" s="5" t="s">
        <v>219</v>
      </c>
      <c r="K38" s="5">
        <v>2015</v>
      </c>
      <c r="L38" s="7" t="s">
        <v>220</v>
      </c>
      <c r="M38" s="5" t="s">
        <v>227</v>
      </c>
      <c r="N38" s="5" t="s">
        <v>228</v>
      </c>
      <c r="O38" s="5" t="s">
        <v>229</v>
      </c>
      <c r="P38" s="8"/>
      <c r="Q38" s="5"/>
      <c r="R38" s="5"/>
      <c r="S38" s="5"/>
      <c r="T38" s="5"/>
      <c r="U38" s="8">
        <v>186454.75</v>
      </c>
      <c r="V38" s="8">
        <v>3668.52</v>
      </c>
      <c r="W38" s="8">
        <v>1160</v>
      </c>
      <c r="X38" s="8">
        <v>360</v>
      </c>
      <c r="Y38" s="8">
        <v>190123.27</v>
      </c>
      <c r="Z38" s="8">
        <v>30419.72</v>
      </c>
      <c r="AA38" s="8">
        <v>222062.99</v>
      </c>
      <c r="AB38" s="7" t="s">
        <v>224</v>
      </c>
      <c r="AC38" s="62" t="s">
        <v>269</v>
      </c>
      <c r="AD38" s="63">
        <v>222064.99</v>
      </c>
      <c r="AE38" s="63">
        <f t="shared" si="0"/>
        <v>-2</v>
      </c>
    </row>
    <row r="39" spans="1:32">
      <c r="A39" s="5">
        <v>57040</v>
      </c>
      <c r="B39" s="9" t="s">
        <v>230</v>
      </c>
      <c r="C39" s="6">
        <v>42185</v>
      </c>
      <c r="D39" s="6">
        <v>42185</v>
      </c>
      <c r="E39" s="5" t="s">
        <v>30</v>
      </c>
      <c r="F39" s="6">
        <v>42167</v>
      </c>
      <c r="G39" s="5" t="s">
        <v>75</v>
      </c>
      <c r="H39" s="5">
        <v>57040</v>
      </c>
      <c r="I39" s="5" t="s">
        <v>231</v>
      </c>
      <c r="J39" s="5" t="s">
        <v>232</v>
      </c>
      <c r="K39" s="5">
        <v>2015</v>
      </c>
      <c r="L39" s="7" t="s">
        <v>233</v>
      </c>
      <c r="M39" s="5" t="s">
        <v>234</v>
      </c>
      <c r="N39" s="5" t="s">
        <v>235</v>
      </c>
      <c r="O39" s="5" t="s">
        <v>236</v>
      </c>
      <c r="P39" s="8"/>
      <c r="Q39" s="5"/>
      <c r="R39" s="5"/>
      <c r="S39" s="5"/>
      <c r="T39" s="5"/>
      <c r="U39" s="8">
        <v>269507.84999999998</v>
      </c>
      <c r="V39" s="8">
        <v>3668.52</v>
      </c>
      <c r="W39" s="8">
        <v>2320</v>
      </c>
      <c r="X39" s="8">
        <v>360</v>
      </c>
      <c r="Y39" s="8">
        <v>273176.37</v>
      </c>
      <c r="Z39" s="8">
        <v>43708.22</v>
      </c>
      <c r="AA39" s="8">
        <v>319564.58999999997</v>
      </c>
      <c r="AB39" s="7" t="s">
        <v>237</v>
      </c>
      <c r="AC39" s="62" t="s">
        <v>270</v>
      </c>
      <c r="AD39" s="63">
        <v>319566.59000000003</v>
      </c>
      <c r="AE39" s="63">
        <f t="shared" si="0"/>
        <v>-2.0000000000582077</v>
      </c>
    </row>
    <row r="40" spans="1:32">
      <c r="A40" s="5">
        <v>57040</v>
      </c>
      <c r="B40" s="9" t="s">
        <v>238</v>
      </c>
      <c r="C40" s="6">
        <v>42185</v>
      </c>
      <c r="D40" s="6">
        <v>42185</v>
      </c>
      <c r="E40" s="5" t="s">
        <v>30</v>
      </c>
      <c r="F40" s="6">
        <v>42167</v>
      </c>
      <c r="G40" s="5" t="s">
        <v>75</v>
      </c>
      <c r="H40" s="5">
        <v>57040</v>
      </c>
      <c r="I40" s="5" t="s">
        <v>85</v>
      </c>
      <c r="J40" s="5" t="s">
        <v>86</v>
      </c>
      <c r="K40" s="5">
        <v>2015</v>
      </c>
      <c r="L40" s="7" t="s">
        <v>239</v>
      </c>
      <c r="M40" s="5" t="s">
        <v>240</v>
      </c>
      <c r="N40" s="5" t="s">
        <v>172</v>
      </c>
      <c r="O40" s="5" t="s">
        <v>241</v>
      </c>
      <c r="P40" s="8"/>
      <c r="Q40" s="5"/>
      <c r="R40" s="5"/>
      <c r="S40" s="5"/>
      <c r="T40" s="5"/>
      <c r="U40" s="8">
        <v>363531.71</v>
      </c>
      <c r="V40" s="8">
        <v>3668.52</v>
      </c>
      <c r="W40" s="8">
        <v>2900</v>
      </c>
      <c r="X40" s="8">
        <v>360</v>
      </c>
      <c r="Y40" s="8">
        <v>367200.23000000004</v>
      </c>
      <c r="Z40" s="8">
        <v>58752.04</v>
      </c>
      <c r="AA40" s="8">
        <v>429212.27</v>
      </c>
      <c r="AB40" s="7" t="s">
        <v>92</v>
      </c>
      <c r="AC40" s="62" t="s">
        <v>271</v>
      </c>
      <c r="AD40" s="63">
        <v>429214.26</v>
      </c>
      <c r="AE40" s="63">
        <f t="shared" si="0"/>
        <v>-1.9899999999906868</v>
      </c>
    </row>
    <row r="41" spans="1:32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</row>
    <row r="42" spans="1:32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1"/>
    </row>
    <row r="43" spans="1:32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</row>
    <row r="44" spans="1:32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</row>
    <row r="45" spans="1:32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</row>
    <row r="46" spans="1:3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3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3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ignoredErrors>
    <ignoredError sqref="AB10:AB40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5:AG523"/>
  <sheetViews>
    <sheetView topLeftCell="A10" workbookViewId="0">
      <selection activeCell="AE33" sqref="AE33"/>
    </sheetView>
  </sheetViews>
  <sheetFormatPr baseColWidth="10" defaultColWidth="11.42578125" defaultRowHeight="11.25"/>
  <cols>
    <col min="1" max="1" width="10.28515625" style="62" bestFit="1" customWidth="1"/>
    <col min="2" max="2" width="9.140625" style="62" customWidth="1"/>
    <col min="3" max="3" width="11.5703125" style="62" hidden="1" customWidth="1"/>
    <col min="4" max="4" width="13.5703125" style="62" hidden="1" customWidth="1"/>
    <col min="5" max="5" width="10.28515625" style="62" hidden="1" customWidth="1"/>
    <col min="6" max="6" width="9.5703125" style="62" hidden="1" customWidth="1"/>
    <col min="7" max="7" width="16.42578125" style="62" hidden="1" customWidth="1"/>
    <col min="8" max="8" width="10.28515625" style="62" hidden="1" customWidth="1"/>
    <col min="9" max="9" width="6.85546875" style="62" hidden="1" customWidth="1"/>
    <col min="10" max="10" width="13.7109375" style="62" bestFit="1" customWidth="1"/>
    <col min="11" max="11" width="4.42578125" style="62" hidden="1" customWidth="1"/>
    <col min="12" max="12" width="9.5703125" style="62" hidden="1" customWidth="1"/>
    <col min="13" max="13" width="10.5703125" style="62" hidden="1" customWidth="1"/>
    <col min="14" max="14" width="45.7109375" style="62" hidden="1" customWidth="1"/>
    <col min="15" max="15" width="16.42578125" style="62" bestFit="1" customWidth="1"/>
    <col min="16" max="16" width="8.7109375" style="62" hidden="1" customWidth="1"/>
    <col min="17" max="20" width="13.85546875" style="62" hidden="1" customWidth="1"/>
    <col min="21" max="21" width="16.85546875" style="62" hidden="1" customWidth="1"/>
    <col min="22" max="22" width="7" style="62" bestFit="1" customWidth="1"/>
    <col min="23" max="23" width="9" style="62" bestFit="1" customWidth="1"/>
    <col min="24" max="24" width="9.5703125" style="62" bestFit="1" customWidth="1"/>
    <col min="25" max="25" width="8.7109375" style="62" bestFit="1" customWidth="1"/>
    <col min="26" max="26" width="7.85546875" style="62" bestFit="1" customWidth="1"/>
    <col min="27" max="27" width="8.7109375" style="62" bestFit="1" customWidth="1"/>
    <col min="28" max="28" width="7" style="62" bestFit="1" customWidth="1"/>
    <col min="29" max="256" width="11.42578125" style="62"/>
    <col min="257" max="257" width="10.28515625" style="62" bestFit="1" customWidth="1"/>
    <col min="258" max="258" width="9.140625" style="62" customWidth="1"/>
    <col min="259" max="259" width="11.5703125" style="62" customWidth="1"/>
    <col min="260" max="260" width="13.5703125" style="62" customWidth="1"/>
    <col min="261" max="261" width="10.28515625" style="62" bestFit="1" customWidth="1"/>
    <col min="262" max="262" width="9.5703125" style="62" bestFit="1" customWidth="1"/>
    <col min="263" max="263" width="16.42578125" style="62" bestFit="1" customWidth="1"/>
    <col min="264" max="264" width="10.28515625" style="62" bestFit="1" customWidth="1"/>
    <col min="265" max="265" width="6.85546875" style="62" bestFit="1" customWidth="1"/>
    <col min="266" max="266" width="13.7109375" style="62" bestFit="1" customWidth="1"/>
    <col min="267" max="267" width="4.42578125" style="62" bestFit="1" customWidth="1"/>
    <col min="268" max="268" width="9.5703125" style="62" bestFit="1" customWidth="1"/>
    <col min="269" max="269" width="10.5703125" style="62" bestFit="1" customWidth="1"/>
    <col min="270" max="270" width="45.7109375" style="62" bestFit="1" customWidth="1"/>
    <col min="271" max="271" width="16.5703125" style="62" bestFit="1" customWidth="1"/>
    <col min="272" max="272" width="8.7109375" style="62" bestFit="1" customWidth="1"/>
    <col min="273" max="276" width="13.85546875" style="62" bestFit="1" customWidth="1"/>
    <col min="277" max="277" width="16.85546875" style="62" bestFit="1" customWidth="1"/>
    <col min="278" max="278" width="7" style="62" bestFit="1" customWidth="1"/>
    <col min="279" max="279" width="9" style="62" bestFit="1" customWidth="1"/>
    <col min="280" max="280" width="9.5703125" style="62" bestFit="1" customWidth="1"/>
    <col min="281" max="281" width="8.7109375" style="62" bestFit="1" customWidth="1"/>
    <col min="282" max="282" width="7.85546875" style="62" bestFit="1" customWidth="1"/>
    <col min="283" max="283" width="8.7109375" style="62" bestFit="1" customWidth="1"/>
    <col min="284" max="284" width="7" style="62" bestFit="1" customWidth="1"/>
    <col min="285" max="512" width="11.42578125" style="62"/>
    <col min="513" max="513" width="10.28515625" style="62" bestFit="1" customWidth="1"/>
    <col min="514" max="514" width="9.140625" style="62" customWidth="1"/>
    <col min="515" max="515" width="11.5703125" style="62" customWidth="1"/>
    <col min="516" max="516" width="13.5703125" style="62" customWidth="1"/>
    <col min="517" max="517" width="10.28515625" style="62" bestFit="1" customWidth="1"/>
    <col min="518" max="518" width="9.5703125" style="62" bestFit="1" customWidth="1"/>
    <col min="519" max="519" width="16.42578125" style="62" bestFit="1" customWidth="1"/>
    <col min="520" max="520" width="10.28515625" style="62" bestFit="1" customWidth="1"/>
    <col min="521" max="521" width="6.85546875" style="62" bestFit="1" customWidth="1"/>
    <col min="522" max="522" width="13.7109375" style="62" bestFit="1" customWidth="1"/>
    <col min="523" max="523" width="4.42578125" style="62" bestFit="1" customWidth="1"/>
    <col min="524" max="524" width="9.5703125" style="62" bestFit="1" customWidth="1"/>
    <col min="525" max="525" width="10.5703125" style="62" bestFit="1" customWidth="1"/>
    <col min="526" max="526" width="45.7109375" style="62" bestFit="1" customWidth="1"/>
    <col min="527" max="527" width="16.5703125" style="62" bestFit="1" customWidth="1"/>
    <col min="528" max="528" width="8.7109375" style="62" bestFit="1" customWidth="1"/>
    <col min="529" max="532" width="13.85546875" style="62" bestFit="1" customWidth="1"/>
    <col min="533" max="533" width="16.85546875" style="62" bestFit="1" customWidth="1"/>
    <col min="534" max="534" width="7" style="62" bestFit="1" customWidth="1"/>
    <col min="535" max="535" width="9" style="62" bestFit="1" customWidth="1"/>
    <col min="536" max="536" width="9.5703125" style="62" bestFit="1" customWidth="1"/>
    <col min="537" max="537" width="8.7109375" style="62" bestFit="1" customWidth="1"/>
    <col min="538" max="538" width="7.85546875" style="62" bestFit="1" customWidth="1"/>
    <col min="539" max="539" width="8.7109375" style="62" bestFit="1" customWidth="1"/>
    <col min="540" max="540" width="7" style="62" bestFit="1" customWidth="1"/>
    <col min="541" max="768" width="11.42578125" style="62"/>
    <col min="769" max="769" width="10.28515625" style="62" bestFit="1" customWidth="1"/>
    <col min="770" max="770" width="9.140625" style="62" customWidth="1"/>
    <col min="771" max="771" width="11.5703125" style="62" customWidth="1"/>
    <col min="772" max="772" width="13.5703125" style="62" customWidth="1"/>
    <col min="773" max="773" width="10.28515625" style="62" bestFit="1" customWidth="1"/>
    <col min="774" max="774" width="9.5703125" style="62" bestFit="1" customWidth="1"/>
    <col min="775" max="775" width="16.42578125" style="62" bestFit="1" customWidth="1"/>
    <col min="776" max="776" width="10.28515625" style="62" bestFit="1" customWidth="1"/>
    <col min="777" max="777" width="6.85546875" style="62" bestFit="1" customWidth="1"/>
    <col min="778" max="778" width="13.7109375" style="62" bestFit="1" customWidth="1"/>
    <col min="779" max="779" width="4.42578125" style="62" bestFit="1" customWidth="1"/>
    <col min="780" max="780" width="9.5703125" style="62" bestFit="1" customWidth="1"/>
    <col min="781" max="781" width="10.5703125" style="62" bestFit="1" customWidth="1"/>
    <col min="782" max="782" width="45.7109375" style="62" bestFit="1" customWidth="1"/>
    <col min="783" max="783" width="16.5703125" style="62" bestFit="1" customWidth="1"/>
    <col min="784" max="784" width="8.7109375" style="62" bestFit="1" customWidth="1"/>
    <col min="785" max="788" width="13.85546875" style="62" bestFit="1" customWidth="1"/>
    <col min="789" max="789" width="16.85546875" style="62" bestFit="1" customWidth="1"/>
    <col min="790" max="790" width="7" style="62" bestFit="1" customWidth="1"/>
    <col min="791" max="791" width="9" style="62" bestFit="1" customWidth="1"/>
    <col min="792" max="792" width="9.5703125" style="62" bestFit="1" customWidth="1"/>
    <col min="793" max="793" width="8.7109375" style="62" bestFit="1" customWidth="1"/>
    <col min="794" max="794" width="7.85546875" style="62" bestFit="1" customWidth="1"/>
    <col min="795" max="795" width="8.7109375" style="62" bestFit="1" customWidth="1"/>
    <col min="796" max="796" width="7" style="62" bestFit="1" customWidth="1"/>
    <col min="797" max="1024" width="11.42578125" style="62"/>
    <col min="1025" max="1025" width="10.28515625" style="62" bestFit="1" customWidth="1"/>
    <col min="1026" max="1026" width="9.140625" style="62" customWidth="1"/>
    <col min="1027" max="1027" width="11.5703125" style="62" customWidth="1"/>
    <col min="1028" max="1028" width="13.5703125" style="62" customWidth="1"/>
    <col min="1029" max="1029" width="10.28515625" style="62" bestFit="1" customWidth="1"/>
    <col min="1030" max="1030" width="9.5703125" style="62" bestFit="1" customWidth="1"/>
    <col min="1031" max="1031" width="16.42578125" style="62" bestFit="1" customWidth="1"/>
    <col min="1032" max="1032" width="10.28515625" style="62" bestFit="1" customWidth="1"/>
    <col min="1033" max="1033" width="6.85546875" style="62" bestFit="1" customWidth="1"/>
    <col min="1034" max="1034" width="13.7109375" style="62" bestFit="1" customWidth="1"/>
    <col min="1035" max="1035" width="4.42578125" style="62" bestFit="1" customWidth="1"/>
    <col min="1036" max="1036" width="9.5703125" style="62" bestFit="1" customWidth="1"/>
    <col min="1037" max="1037" width="10.5703125" style="62" bestFit="1" customWidth="1"/>
    <col min="1038" max="1038" width="45.7109375" style="62" bestFit="1" customWidth="1"/>
    <col min="1039" max="1039" width="16.5703125" style="62" bestFit="1" customWidth="1"/>
    <col min="1040" max="1040" width="8.7109375" style="62" bestFit="1" customWidth="1"/>
    <col min="1041" max="1044" width="13.85546875" style="62" bestFit="1" customWidth="1"/>
    <col min="1045" max="1045" width="16.85546875" style="62" bestFit="1" customWidth="1"/>
    <col min="1046" max="1046" width="7" style="62" bestFit="1" customWidth="1"/>
    <col min="1047" max="1047" width="9" style="62" bestFit="1" customWidth="1"/>
    <col min="1048" max="1048" width="9.5703125" style="62" bestFit="1" customWidth="1"/>
    <col min="1049" max="1049" width="8.7109375" style="62" bestFit="1" customWidth="1"/>
    <col min="1050" max="1050" width="7.85546875" style="62" bestFit="1" customWidth="1"/>
    <col min="1051" max="1051" width="8.7109375" style="62" bestFit="1" customWidth="1"/>
    <col min="1052" max="1052" width="7" style="62" bestFit="1" customWidth="1"/>
    <col min="1053" max="1280" width="11.42578125" style="62"/>
    <col min="1281" max="1281" width="10.28515625" style="62" bestFit="1" customWidth="1"/>
    <col min="1282" max="1282" width="9.140625" style="62" customWidth="1"/>
    <col min="1283" max="1283" width="11.5703125" style="62" customWidth="1"/>
    <col min="1284" max="1284" width="13.5703125" style="62" customWidth="1"/>
    <col min="1285" max="1285" width="10.28515625" style="62" bestFit="1" customWidth="1"/>
    <col min="1286" max="1286" width="9.5703125" style="62" bestFit="1" customWidth="1"/>
    <col min="1287" max="1287" width="16.42578125" style="62" bestFit="1" customWidth="1"/>
    <col min="1288" max="1288" width="10.28515625" style="62" bestFit="1" customWidth="1"/>
    <col min="1289" max="1289" width="6.85546875" style="62" bestFit="1" customWidth="1"/>
    <col min="1290" max="1290" width="13.7109375" style="62" bestFit="1" customWidth="1"/>
    <col min="1291" max="1291" width="4.42578125" style="62" bestFit="1" customWidth="1"/>
    <col min="1292" max="1292" width="9.5703125" style="62" bestFit="1" customWidth="1"/>
    <col min="1293" max="1293" width="10.5703125" style="62" bestFit="1" customWidth="1"/>
    <col min="1294" max="1294" width="45.7109375" style="62" bestFit="1" customWidth="1"/>
    <col min="1295" max="1295" width="16.5703125" style="62" bestFit="1" customWidth="1"/>
    <col min="1296" max="1296" width="8.7109375" style="62" bestFit="1" customWidth="1"/>
    <col min="1297" max="1300" width="13.85546875" style="62" bestFit="1" customWidth="1"/>
    <col min="1301" max="1301" width="16.85546875" style="62" bestFit="1" customWidth="1"/>
    <col min="1302" max="1302" width="7" style="62" bestFit="1" customWidth="1"/>
    <col min="1303" max="1303" width="9" style="62" bestFit="1" customWidth="1"/>
    <col min="1304" max="1304" width="9.5703125" style="62" bestFit="1" customWidth="1"/>
    <col min="1305" max="1305" width="8.7109375" style="62" bestFit="1" customWidth="1"/>
    <col min="1306" max="1306" width="7.85546875" style="62" bestFit="1" customWidth="1"/>
    <col min="1307" max="1307" width="8.7109375" style="62" bestFit="1" customWidth="1"/>
    <col min="1308" max="1308" width="7" style="62" bestFit="1" customWidth="1"/>
    <col min="1309" max="1536" width="11.42578125" style="62"/>
    <col min="1537" max="1537" width="10.28515625" style="62" bestFit="1" customWidth="1"/>
    <col min="1538" max="1538" width="9.140625" style="62" customWidth="1"/>
    <col min="1539" max="1539" width="11.5703125" style="62" customWidth="1"/>
    <col min="1540" max="1540" width="13.5703125" style="62" customWidth="1"/>
    <col min="1541" max="1541" width="10.28515625" style="62" bestFit="1" customWidth="1"/>
    <col min="1542" max="1542" width="9.5703125" style="62" bestFit="1" customWidth="1"/>
    <col min="1543" max="1543" width="16.42578125" style="62" bestFit="1" customWidth="1"/>
    <col min="1544" max="1544" width="10.28515625" style="62" bestFit="1" customWidth="1"/>
    <col min="1545" max="1545" width="6.85546875" style="62" bestFit="1" customWidth="1"/>
    <col min="1546" max="1546" width="13.7109375" style="62" bestFit="1" customWidth="1"/>
    <col min="1547" max="1547" width="4.42578125" style="62" bestFit="1" customWidth="1"/>
    <col min="1548" max="1548" width="9.5703125" style="62" bestFit="1" customWidth="1"/>
    <col min="1549" max="1549" width="10.5703125" style="62" bestFit="1" customWidth="1"/>
    <col min="1550" max="1550" width="45.7109375" style="62" bestFit="1" customWidth="1"/>
    <col min="1551" max="1551" width="16.5703125" style="62" bestFit="1" customWidth="1"/>
    <col min="1552" max="1552" width="8.7109375" style="62" bestFit="1" customWidth="1"/>
    <col min="1553" max="1556" width="13.85546875" style="62" bestFit="1" customWidth="1"/>
    <col min="1557" max="1557" width="16.85546875" style="62" bestFit="1" customWidth="1"/>
    <col min="1558" max="1558" width="7" style="62" bestFit="1" customWidth="1"/>
    <col min="1559" max="1559" width="9" style="62" bestFit="1" customWidth="1"/>
    <col min="1560" max="1560" width="9.5703125" style="62" bestFit="1" customWidth="1"/>
    <col min="1561" max="1561" width="8.7109375" style="62" bestFit="1" customWidth="1"/>
    <col min="1562" max="1562" width="7.85546875" style="62" bestFit="1" customWidth="1"/>
    <col min="1563" max="1563" width="8.7109375" style="62" bestFit="1" customWidth="1"/>
    <col min="1564" max="1564" width="7" style="62" bestFit="1" customWidth="1"/>
    <col min="1565" max="1792" width="11.42578125" style="62"/>
    <col min="1793" max="1793" width="10.28515625" style="62" bestFit="1" customWidth="1"/>
    <col min="1794" max="1794" width="9.140625" style="62" customWidth="1"/>
    <col min="1795" max="1795" width="11.5703125" style="62" customWidth="1"/>
    <col min="1796" max="1796" width="13.5703125" style="62" customWidth="1"/>
    <col min="1797" max="1797" width="10.28515625" style="62" bestFit="1" customWidth="1"/>
    <col min="1798" max="1798" width="9.5703125" style="62" bestFit="1" customWidth="1"/>
    <col min="1799" max="1799" width="16.42578125" style="62" bestFit="1" customWidth="1"/>
    <col min="1800" max="1800" width="10.28515625" style="62" bestFit="1" customWidth="1"/>
    <col min="1801" max="1801" width="6.85546875" style="62" bestFit="1" customWidth="1"/>
    <col min="1802" max="1802" width="13.7109375" style="62" bestFit="1" customWidth="1"/>
    <col min="1803" max="1803" width="4.42578125" style="62" bestFit="1" customWidth="1"/>
    <col min="1804" max="1804" width="9.5703125" style="62" bestFit="1" customWidth="1"/>
    <col min="1805" max="1805" width="10.5703125" style="62" bestFit="1" customWidth="1"/>
    <col min="1806" max="1806" width="45.7109375" style="62" bestFit="1" customWidth="1"/>
    <col min="1807" max="1807" width="16.5703125" style="62" bestFit="1" customWidth="1"/>
    <col min="1808" max="1808" width="8.7109375" style="62" bestFit="1" customWidth="1"/>
    <col min="1809" max="1812" width="13.85546875" style="62" bestFit="1" customWidth="1"/>
    <col min="1813" max="1813" width="16.85546875" style="62" bestFit="1" customWidth="1"/>
    <col min="1814" max="1814" width="7" style="62" bestFit="1" customWidth="1"/>
    <col min="1815" max="1815" width="9" style="62" bestFit="1" customWidth="1"/>
    <col min="1816" max="1816" width="9.5703125" style="62" bestFit="1" customWidth="1"/>
    <col min="1817" max="1817" width="8.7109375" style="62" bestFit="1" customWidth="1"/>
    <col min="1818" max="1818" width="7.85546875" style="62" bestFit="1" customWidth="1"/>
    <col min="1819" max="1819" width="8.7109375" style="62" bestFit="1" customWidth="1"/>
    <col min="1820" max="1820" width="7" style="62" bestFit="1" customWidth="1"/>
    <col min="1821" max="2048" width="11.42578125" style="62"/>
    <col min="2049" max="2049" width="10.28515625" style="62" bestFit="1" customWidth="1"/>
    <col min="2050" max="2050" width="9.140625" style="62" customWidth="1"/>
    <col min="2051" max="2051" width="11.5703125" style="62" customWidth="1"/>
    <col min="2052" max="2052" width="13.5703125" style="62" customWidth="1"/>
    <col min="2053" max="2053" width="10.28515625" style="62" bestFit="1" customWidth="1"/>
    <col min="2054" max="2054" width="9.5703125" style="62" bestFit="1" customWidth="1"/>
    <col min="2055" max="2055" width="16.42578125" style="62" bestFit="1" customWidth="1"/>
    <col min="2056" max="2056" width="10.28515625" style="62" bestFit="1" customWidth="1"/>
    <col min="2057" max="2057" width="6.85546875" style="62" bestFit="1" customWidth="1"/>
    <col min="2058" max="2058" width="13.7109375" style="62" bestFit="1" customWidth="1"/>
    <col min="2059" max="2059" width="4.42578125" style="62" bestFit="1" customWidth="1"/>
    <col min="2060" max="2060" width="9.5703125" style="62" bestFit="1" customWidth="1"/>
    <col min="2061" max="2061" width="10.5703125" style="62" bestFit="1" customWidth="1"/>
    <col min="2062" max="2062" width="45.7109375" style="62" bestFit="1" customWidth="1"/>
    <col min="2063" max="2063" width="16.5703125" style="62" bestFit="1" customWidth="1"/>
    <col min="2064" max="2064" width="8.7109375" style="62" bestFit="1" customWidth="1"/>
    <col min="2065" max="2068" width="13.85546875" style="62" bestFit="1" customWidth="1"/>
    <col min="2069" max="2069" width="16.85546875" style="62" bestFit="1" customWidth="1"/>
    <col min="2070" max="2070" width="7" style="62" bestFit="1" customWidth="1"/>
    <col min="2071" max="2071" width="9" style="62" bestFit="1" customWidth="1"/>
    <col min="2072" max="2072" width="9.5703125" style="62" bestFit="1" customWidth="1"/>
    <col min="2073" max="2073" width="8.7109375" style="62" bestFit="1" customWidth="1"/>
    <col min="2074" max="2074" width="7.85546875" style="62" bestFit="1" customWidth="1"/>
    <col min="2075" max="2075" width="8.7109375" style="62" bestFit="1" customWidth="1"/>
    <col min="2076" max="2076" width="7" style="62" bestFit="1" customWidth="1"/>
    <col min="2077" max="2304" width="11.42578125" style="62"/>
    <col min="2305" max="2305" width="10.28515625" style="62" bestFit="1" customWidth="1"/>
    <col min="2306" max="2306" width="9.140625" style="62" customWidth="1"/>
    <col min="2307" max="2307" width="11.5703125" style="62" customWidth="1"/>
    <col min="2308" max="2308" width="13.5703125" style="62" customWidth="1"/>
    <col min="2309" max="2309" width="10.28515625" style="62" bestFit="1" customWidth="1"/>
    <col min="2310" max="2310" width="9.5703125" style="62" bestFit="1" customWidth="1"/>
    <col min="2311" max="2311" width="16.42578125" style="62" bestFit="1" customWidth="1"/>
    <col min="2312" max="2312" width="10.28515625" style="62" bestFit="1" customWidth="1"/>
    <col min="2313" max="2313" width="6.85546875" style="62" bestFit="1" customWidth="1"/>
    <col min="2314" max="2314" width="13.7109375" style="62" bestFit="1" customWidth="1"/>
    <col min="2315" max="2315" width="4.42578125" style="62" bestFit="1" customWidth="1"/>
    <col min="2316" max="2316" width="9.5703125" style="62" bestFit="1" customWidth="1"/>
    <col min="2317" max="2317" width="10.5703125" style="62" bestFit="1" customWidth="1"/>
    <col min="2318" max="2318" width="45.7109375" style="62" bestFit="1" customWidth="1"/>
    <col min="2319" max="2319" width="16.5703125" style="62" bestFit="1" customWidth="1"/>
    <col min="2320" max="2320" width="8.7109375" style="62" bestFit="1" customWidth="1"/>
    <col min="2321" max="2324" width="13.85546875" style="62" bestFit="1" customWidth="1"/>
    <col min="2325" max="2325" width="16.85546875" style="62" bestFit="1" customWidth="1"/>
    <col min="2326" max="2326" width="7" style="62" bestFit="1" customWidth="1"/>
    <col min="2327" max="2327" width="9" style="62" bestFit="1" customWidth="1"/>
    <col min="2328" max="2328" width="9.5703125" style="62" bestFit="1" customWidth="1"/>
    <col min="2329" max="2329" width="8.7109375" style="62" bestFit="1" customWidth="1"/>
    <col min="2330" max="2330" width="7.85546875" style="62" bestFit="1" customWidth="1"/>
    <col min="2331" max="2331" width="8.7109375" style="62" bestFit="1" customWidth="1"/>
    <col min="2332" max="2332" width="7" style="62" bestFit="1" customWidth="1"/>
    <col min="2333" max="2560" width="11.42578125" style="62"/>
    <col min="2561" max="2561" width="10.28515625" style="62" bestFit="1" customWidth="1"/>
    <col min="2562" max="2562" width="9.140625" style="62" customWidth="1"/>
    <col min="2563" max="2563" width="11.5703125" style="62" customWidth="1"/>
    <col min="2564" max="2564" width="13.5703125" style="62" customWidth="1"/>
    <col min="2565" max="2565" width="10.28515625" style="62" bestFit="1" customWidth="1"/>
    <col min="2566" max="2566" width="9.5703125" style="62" bestFit="1" customWidth="1"/>
    <col min="2567" max="2567" width="16.42578125" style="62" bestFit="1" customWidth="1"/>
    <col min="2568" max="2568" width="10.28515625" style="62" bestFit="1" customWidth="1"/>
    <col min="2569" max="2569" width="6.85546875" style="62" bestFit="1" customWidth="1"/>
    <col min="2570" max="2570" width="13.7109375" style="62" bestFit="1" customWidth="1"/>
    <col min="2571" max="2571" width="4.42578125" style="62" bestFit="1" customWidth="1"/>
    <col min="2572" max="2572" width="9.5703125" style="62" bestFit="1" customWidth="1"/>
    <col min="2573" max="2573" width="10.5703125" style="62" bestFit="1" customWidth="1"/>
    <col min="2574" max="2574" width="45.7109375" style="62" bestFit="1" customWidth="1"/>
    <col min="2575" max="2575" width="16.5703125" style="62" bestFit="1" customWidth="1"/>
    <col min="2576" max="2576" width="8.7109375" style="62" bestFit="1" customWidth="1"/>
    <col min="2577" max="2580" width="13.85546875" style="62" bestFit="1" customWidth="1"/>
    <col min="2581" max="2581" width="16.85546875" style="62" bestFit="1" customWidth="1"/>
    <col min="2582" max="2582" width="7" style="62" bestFit="1" customWidth="1"/>
    <col min="2583" max="2583" width="9" style="62" bestFit="1" customWidth="1"/>
    <col min="2584" max="2584" width="9.5703125" style="62" bestFit="1" customWidth="1"/>
    <col min="2585" max="2585" width="8.7109375" style="62" bestFit="1" customWidth="1"/>
    <col min="2586" max="2586" width="7.85546875" style="62" bestFit="1" customWidth="1"/>
    <col min="2587" max="2587" width="8.7109375" style="62" bestFit="1" customWidth="1"/>
    <col min="2588" max="2588" width="7" style="62" bestFit="1" customWidth="1"/>
    <col min="2589" max="2816" width="11.42578125" style="62"/>
    <col min="2817" max="2817" width="10.28515625" style="62" bestFit="1" customWidth="1"/>
    <col min="2818" max="2818" width="9.140625" style="62" customWidth="1"/>
    <col min="2819" max="2819" width="11.5703125" style="62" customWidth="1"/>
    <col min="2820" max="2820" width="13.5703125" style="62" customWidth="1"/>
    <col min="2821" max="2821" width="10.28515625" style="62" bestFit="1" customWidth="1"/>
    <col min="2822" max="2822" width="9.5703125" style="62" bestFit="1" customWidth="1"/>
    <col min="2823" max="2823" width="16.42578125" style="62" bestFit="1" customWidth="1"/>
    <col min="2824" max="2824" width="10.28515625" style="62" bestFit="1" customWidth="1"/>
    <col min="2825" max="2825" width="6.85546875" style="62" bestFit="1" customWidth="1"/>
    <col min="2826" max="2826" width="13.7109375" style="62" bestFit="1" customWidth="1"/>
    <col min="2827" max="2827" width="4.42578125" style="62" bestFit="1" customWidth="1"/>
    <col min="2828" max="2828" width="9.5703125" style="62" bestFit="1" customWidth="1"/>
    <col min="2829" max="2829" width="10.5703125" style="62" bestFit="1" customWidth="1"/>
    <col min="2830" max="2830" width="45.7109375" style="62" bestFit="1" customWidth="1"/>
    <col min="2831" max="2831" width="16.5703125" style="62" bestFit="1" customWidth="1"/>
    <col min="2832" max="2832" width="8.7109375" style="62" bestFit="1" customWidth="1"/>
    <col min="2833" max="2836" width="13.85546875" style="62" bestFit="1" customWidth="1"/>
    <col min="2837" max="2837" width="16.85546875" style="62" bestFit="1" customWidth="1"/>
    <col min="2838" max="2838" width="7" style="62" bestFit="1" customWidth="1"/>
    <col min="2839" max="2839" width="9" style="62" bestFit="1" customWidth="1"/>
    <col min="2840" max="2840" width="9.5703125" style="62" bestFit="1" customWidth="1"/>
    <col min="2841" max="2841" width="8.7109375" style="62" bestFit="1" customWidth="1"/>
    <col min="2842" max="2842" width="7.85546875" style="62" bestFit="1" customWidth="1"/>
    <col min="2843" max="2843" width="8.7109375" style="62" bestFit="1" customWidth="1"/>
    <col min="2844" max="2844" width="7" style="62" bestFit="1" customWidth="1"/>
    <col min="2845" max="3072" width="11.42578125" style="62"/>
    <col min="3073" max="3073" width="10.28515625" style="62" bestFit="1" customWidth="1"/>
    <col min="3074" max="3074" width="9.140625" style="62" customWidth="1"/>
    <col min="3075" max="3075" width="11.5703125" style="62" customWidth="1"/>
    <col min="3076" max="3076" width="13.5703125" style="62" customWidth="1"/>
    <col min="3077" max="3077" width="10.28515625" style="62" bestFit="1" customWidth="1"/>
    <col min="3078" max="3078" width="9.5703125" style="62" bestFit="1" customWidth="1"/>
    <col min="3079" max="3079" width="16.42578125" style="62" bestFit="1" customWidth="1"/>
    <col min="3080" max="3080" width="10.28515625" style="62" bestFit="1" customWidth="1"/>
    <col min="3081" max="3081" width="6.85546875" style="62" bestFit="1" customWidth="1"/>
    <col min="3082" max="3082" width="13.7109375" style="62" bestFit="1" customWidth="1"/>
    <col min="3083" max="3083" width="4.42578125" style="62" bestFit="1" customWidth="1"/>
    <col min="3084" max="3084" width="9.5703125" style="62" bestFit="1" customWidth="1"/>
    <col min="3085" max="3085" width="10.5703125" style="62" bestFit="1" customWidth="1"/>
    <col min="3086" max="3086" width="45.7109375" style="62" bestFit="1" customWidth="1"/>
    <col min="3087" max="3087" width="16.5703125" style="62" bestFit="1" customWidth="1"/>
    <col min="3088" max="3088" width="8.7109375" style="62" bestFit="1" customWidth="1"/>
    <col min="3089" max="3092" width="13.85546875" style="62" bestFit="1" customWidth="1"/>
    <col min="3093" max="3093" width="16.85546875" style="62" bestFit="1" customWidth="1"/>
    <col min="3094" max="3094" width="7" style="62" bestFit="1" customWidth="1"/>
    <col min="3095" max="3095" width="9" style="62" bestFit="1" customWidth="1"/>
    <col min="3096" max="3096" width="9.5703125" style="62" bestFit="1" customWidth="1"/>
    <col min="3097" max="3097" width="8.7109375" style="62" bestFit="1" customWidth="1"/>
    <col min="3098" max="3098" width="7.85546875" style="62" bestFit="1" customWidth="1"/>
    <col min="3099" max="3099" width="8.7109375" style="62" bestFit="1" customWidth="1"/>
    <col min="3100" max="3100" width="7" style="62" bestFit="1" customWidth="1"/>
    <col min="3101" max="3328" width="11.42578125" style="62"/>
    <col min="3329" max="3329" width="10.28515625" style="62" bestFit="1" customWidth="1"/>
    <col min="3330" max="3330" width="9.140625" style="62" customWidth="1"/>
    <col min="3331" max="3331" width="11.5703125" style="62" customWidth="1"/>
    <col min="3332" max="3332" width="13.5703125" style="62" customWidth="1"/>
    <col min="3333" max="3333" width="10.28515625" style="62" bestFit="1" customWidth="1"/>
    <col min="3334" max="3334" width="9.5703125" style="62" bestFit="1" customWidth="1"/>
    <col min="3335" max="3335" width="16.42578125" style="62" bestFit="1" customWidth="1"/>
    <col min="3336" max="3336" width="10.28515625" style="62" bestFit="1" customWidth="1"/>
    <col min="3337" max="3337" width="6.85546875" style="62" bestFit="1" customWidth="1"/>
    <col min="3338" max="3338" width="13.7109375" style="62" bestFit="1" customWidth="1"/>
    <col min="3339" max="3339" width="4.42578125" style="62" bestFit="1" customWidth="1"/>
    <col min="3340" max="3340" width="9.5703125" style="62" bestFit="1" customWidth="1"/>
    <col min="3341" max="3341" width="10.5703125" style="62" bestFit="1" customWidth="1"/>
    <col min="3342" max="3342" width="45.7109375" style="62" bestFit="1" customWidth="1"/>
    <col min="3343" max="3343" width="16.5703125" style="62" bestFit="1" customWidth="1"/>
    <col min="3344" max="3344" width="8.7109375" style="62" bestFit="1" customWidth="1"/>
    <col min="3345" max="3348" width="13.85546875" style="62" bestFit="1" customWidth="1"/>
    <col min="3349" max="3349" width="16.85546875" style="62" bestFit="1" customWidth="1"/>
    <col min="3350" max="3350" width="7" style="62" bestFit="1" customWidth="1"/>
    <col min="3351" max="3351" width="9" style="62" bestFit="1" customWidth="1"/>
    <col min="3352" max="3352" width="9.5703125" style="62" bestFit="1" customWidth="1"/>
    <col min="3353" max="3353" width="8.7109375" style="62" bestFit="1" customWidth="1"/>
    <col min="3354" max="3354" width="7.85546875" style="62" bestFit="1" customWidth="1"/>
    <col min="3355" max="3355" width="8.7109375" style="62" bestFit="1" customWidth="1"/>
    <col min="3356" max="3356" width="7" style="62" bestFit="1" customWidth="1"/>
    <col min="3357" max="3584" width="11.42578125" style="62"/>
    <col min="3585" max="3585" width="10.28515625" style="62" bestFit="1" customWidth="1"/>
    <col min="3586" max="3586" width="9.140625" style="62" customWidth="1"/>
    <col min="3587" max="3587" width="11.5703125" style="62" customWidth="1"/>
    <col min="3588" max="3588" width="13.5703125" style="62" customWidth="1"/>
    <col min="3589" max="3589" width="10.28515625" style="62" bestFit="1" customWidth="1"/>
    <col min="3590" max="3590" width="9.5703125" style="62" bestFit="1" customWidth="1"/>
    <col min="3591" max="3591" width="16.42578125" style="62" bestFit="1" customWidth="1"/>
    <col min="3592" max="3592" width="10.28515625" style="62" bestFit="1" customWidth="1"/>
    <col min="3593" max="3593" width="6.85546875" style="62" bestFit="1" customWidth="1"/>
    <col min="3594" max="3594" width="13.7109375" style="62" bestFit="1" customWidth="1"/>
    <col min="3595" max="3595" width="4.42578125" style="62" bestFit="1" customWidth="1"/>
    <col min="3596" max="3596" width="9.5703125" style="62" bestFit="1" customWidth="1"/>
    <col min="3597" max="3597" width="10.5703125" style="62" bestFit="1" customWidth="1"/>
    <col min="3598" max="3598" width="45.7109375" style="62" bestFit="1" customWidth="1"/>
    <col min="3599" max="3599" width="16.5703125" style="62" bestFit="1" customWidth="1"/>
    <col min="3600" max="3600" width="8.7109375" style="62" bestFit="1" customWidth="1"/>
    <col min="3601" max="3604" width="13.85546875" style="62" bestFit="1" customWidth="1"/>
    <col min="3605" max="3605" width="16.85546875" style="62" bestFit="1" customWidth="1"/>
    <col min="3606" max="3606" width="7" style="62" bestFit="1" customWidth="1"/>
    <col min="3607" max="3607" width="9" style="62" bestFit="1" customWidth="1"/>
    <col min="3608" max="3608" width="9.5703125" style="62" bestFit="1" customWidth="1"/>
    <col min="3609" max="3609" width="8.7109375" style="62" bestFit="1" customWidth="1"/>
    <col min="3610" max="3610" width="7.85546875" style="62" bestFit="1" customWidth="1"/>
    <col min="3611" max="3611" width="8.7109375" style="62" bestFit="1" customWidth="1"/>
    <col min="3612" max="3612" width="7" style="62" bestFit="1" customWidth="1"/>
    <col min="3613" max="3840" width="11.42578125" style="62"/>
    <col min="3841" max="3841" width="10.28515625" style="62" bestFit="1" customWidth="1"/>
    <col min="3842" max="3842" width="9.140625" style="62" customWidth="1"/>
    <col min="3843" max="3843" width="11.5703125" style="62" customWidth="1"/>
    <col min="3844" max="3844" width="13.5703125" style="62" customWidth="1"/>
    <col min="3845" max="3845" width="10.28515625" style="62" bestFit="1" customWidth="1"/>
    <col min="3846" max="3846" width="9.5703125" style="62" bestFit="1" customWidth="1"/>
    <col min="3847" max="3847" width="16.42578125" style="62" bestFit="1" customWidth="1"/>
    <col min="3848" max="3848" width="10.28515625" style="62" bestFit="1" customWidth="1"/>
    <col min="3849" max="3849" width="6.85546875" style="62" bestFit="1" customWidth="1"/>
    <col min="3850" max="3850" width="13.7109375" style="62" bestFit="1" customWidth="1"/>
    <col min="3851" max="3851" width="4.42578125" style="62" bestFit="1" customWidth="1"/>
    <col min="3852" max="3852" width="9.5703125" style="62" bestFit="1" customWidth="1"/>
    <col min="3853" max="3853" width="10.5703125" style="62" bestFit="1" customWidth="1"/>
    <col min="3854" max="3854" width="45.7109375" style="62" bestFit="1" customWidth="1"/>
    <col min="3855" max="3855" width="16.5703125" style="62" bestFit="1" customWidth="1"/>
    <col min="3856" max="3856" width="8.7109375" style="62" bestFit="1" customWidth="1"/>
    <col min="3857" max="3860" width="13.85546875" style="62" bestFit="1" customWidth="1"/>
    <col min="3861" max="3861" width="16.85546875" style="62" bestFit="1" customWidth="1"/>
    <col min="3862" max="3862" width="7" style="62" bestFit="1" customWidth="1"/>
    <col min="3863" max="3863" width="9" style="62" bestFit="1" customWidth="1"/>
    <col min="3864" max="3864" width="9.5703125" style="62" bestFit="1" customWidth="1"/>
    <col min="3865" max="3865" width="8.7109375" style="62" bestFit="1" customWidth="1"/>
    <col min="3866" max="3866" width="7.85546875" style="62" bestFit="1" customWidth="1"/>
    <col min="3867" max="3867" width="8.7109375" style="62" bestFit="1" customWidth="1"/>
    <col min="3868" max="3868" width="7" style="62" bestFit="1" customWidth="1"/>
    <col min="3869" max="4096" width="11.42578125" style="62"/>
    <col min="4097" max="4097" width="10.28515625" style="62" bestFit="1" customWidth="1"/>
    <col min="4098" max="4098" width="9.140625" style="62" customWidth="1"/>
    <col min="4099" max="4099" width="11.5703125" style="62" customWidth="1"/>
    <col min="4100" max="4100" width="13.5703125" style="62" customWidth="1"/>
    <col min="4101" max="4101" width="10.28515625" style="62" bestFit="1" customWidth="1"/>
    <col min="4102" max="4102" width="9.5703125" style="62" bestFit="1" customWidth="1"/>
    <col min="4103" max="4103" width="16.42578125" style="62" bestFit="1" customWidth="1"/>
    <col min="4104" max="4104" width="10.28515625" style="62" bestFit="1" customWidth="1"/>
    <col min="4105" max="4105" width="6.85546875" style="62" bestFit="1" customWidth="1"/>
    <col min="4106" max="4106" width="13.7109375" style="62" bestFit="1" customWidth="1"/>
    <col min="4107" max="4107" width="4.42578125" style="62" bestFit="1" customWidth="1"/>
    <col min="4108" max="4108" width="9.5703125" style="62" bestFit="1" customWidth="1"/>
    <col min="4109" max="4109" width="10.5703125" style="62" bestFit="1" customWidth="1"/>
    <col min="4110" max="4110" width="45.7109375" style="62" bestFit="1" customWidth="1"/>
    <col min="4111" max="4111" width="16.5703125" style="62" bestFit="1" customWidth="1"/>
    <col min="4112" max="4112" width="8.7109375" style="62" bestFit="1" customWidth="1"/>
    <col min="4113" max="4116" width="13.85546875" style="62" bestFit="1" customWidth="1"/>
    <col min="4117" max="4117" width="16.85546875" style="62" bestFit="1" customWidth="1"/>
    <col min="4118" max="4118" width="7" style="62" bestFit="1" customWidth="1"/>
    <col min="4119" max="4119" width="9" style="62" bestFit="1" customWidth="1"/>
    <col min="4120" max="4120" width="9.5703125" style="62" bestFit="1" customWidth="1"/>
    <col min="4121" max="4121" width="8.7109375" style="62" bestFit="1" customWidth="1"/>
    <col min="4122" max="4122" width="7.85546875" style="62" bestFit="1" customWidth="1"/>
    <col min="4123" max="4123" width="8.7109375" style="62" bestFit="1" customWidth="1"/>
    <col min="4124" max="4124" width="7" style="62" bestFit="1" customWidth="1"/>
    <col min="4125" max="4352" width="11.42578125" style="62"/>
    <col min="4353" max="4353" width="10.28515625" style="62" bestFit="1" customWidth="1"/>
    <col min="4354" max="4354" width="9.140625" style="62" customWidth="1"/>
    <col min="4355" max="4355" width="11.5703125" style="62" customWidth="1"/>
    <col min="4356" max="4356" width="13.5703125" style="62" customWidth="1"/>
    <col min="4357" max="4357" width="10.28515625" style="62" bestFit="1" customWidth="1"/>
    <col min="4358" max="4358" width="9.5703125" style="62" bestFit="1" customWidth="1"/>
    <col min="4359" max="4359" width="16.42578125" style="62" bestFit="1" customWidth="1"/>
    <col min="4360" max="4360" width="10.28515625" style="62" bestFit="1" customWidth="1"/>
    <col min="4361" max="4361" width="6.85546875" style="62" bestFit="1" customWidth="1"/>
    <col min="4362" max="4362" width="13.7109375" style="62" bestFit="1" customWidth="1"/>
    <col min="4363" max="4363" width="4.42578125" style="62" bestFit="1" customWidth="1"/>
    <col min="4364" max="4364" width="9.5703125" style="62" bestFit="1" customWidth="1"/>
    <col min="4365" max="4365" width="10.5703125" style="62" bestFit="1" customWidth="1"/>
    <col min="4366" max="4366" width="45.7109375" style="62" bestFit="1" customWidth="1"/>
    <col min="4367" max="4367" width="16.5703125" style="62" bestFit="1" customWidth="1"/>
    <col min="4368" max="4368" width="8.7109375" style="62" bestFit="1" customWidth="1"/>
    <col min="4369" max="4372" width="13.85546875" style="62" bestFit="1" customWidth="1"/>
    <col min="4373" max="4373" width="16.85546875" style="62" bestFit="1" customWidth="1"/>
    <col min="4374" max="4374" width="7" style="62" bestFit="1" customWidth="1"/>
    <col min="4375" max="4375" width="9" style="62" bestFit="1" customWidth="1"/>
    <col min="4376" max="4376" width="9.5703125" style="62" bestFit="1" customWidth="1"/>
    <col min="4377" max="4377" width="8.7109375" style="62" bestFit="1" customWidth="1"/>
    <col min="4378" max="4378" width="7.85546875" style="62" bestFit="1" customWidth="1"/>
    <col min="4379" max="4379" width="8.7109375" style="62" bestFit="1" customWidth="1"/>
    <col min="4380" max="4380" width="7" style="62" bestFit="1" customWidth="1"/>
    <col min="4381" max="4608" width="11.42578125" style="62"/>
    <col min="4609" max="4609" width="10.28515625" style="62" bestFit="1" customWidth="1"/>
    <col min="4610" max="4610" width="9.140625" style="62" customWidth="1"/>
    <col min="4611" max="4611" width="11.5703125" style="62" customWidth="1"/>
    <col min="4612" max="4612" width="13.5703125" style="62" customWidth="1"/>
    <col min="4613" max="4613" width="10.28515625" style="62" bestFit="1" customWidth="1"/>
    <col min="4614" max="4614" width="9.5703125" style="62" bestFit="1" customWidth="1"/>
    <col min="4615" max="4615" width="16.42578125" style="62" bestFit="1" customWidth="1"/>
    <col min="4616" max="4616" width="10.28515625" style="62" bestFit="1" customWidth="1"/>
    <col min="4617" max="4617" width="6.85546875" style="62" bestFit="1" customWidth="1"/>
    <col min="4618" max="4618" width="13.7109375" style="62" bestFit="1" customWidth="1"/>
    <col min="4619" max="4619" width="4.42578125" style="62" bestFit="1" customWidth="1"/>
    <col min="4620" max="4620" width="9.5703125" style="62" bestFit="1" customWidth="1"/>
    <col min="4621" max="4621" width="10.5703125" style="62" bestFit="1" customWidth="1"/>
    <col min="4622" max="4622" width="45.7109375" style="62" bestFit="1" customWidth="1"/>
    <col min="4623" max="4623" width="16.5703125" style="62" bestFit="1" customWidth="1"/>
    <col min="4624" max="4624" width="8.7109375" style="62" bestFit="1" customWidth="1"/>
    <col min="4625" max="4628" width="13.85546875" style="62" bestFit="1" customWidth="1"/>
    <col min="4629" max="4629" width="16.85546875" style="62" bestFit="1" customWidth="1"/>
    <col min="4630" max="4630" width="7" style="62" bestFit="1" customWidth="1"/>
    <col min="4631" max="4631" width="9" style="62" bestFit="1" customWidth="1"/>
    <col min="4632" max="4632" width="9.5703125" style="62" bestFit="1" customWidth="1"/>
    <col min="4633" max="4633" width="8.7109375" style="62" bestFit="1" customWidth="1"/>
    <col min="4634" max="4634" width="7.85546875" style="62" bestFit="1" customWidth="1"/>
    <col min="4635" max="4635" width="8.7109375" style="62" bestFit="1" customWidth="1"/>
    <col min="4636" max="4636" width="7" style="62" bestFit="1" customWidth="1"/>
    <col min="4637" max="4864" width="11.42578125" style="62"/>
    <col min="4865" max="4865" width="10.28515625" style="62" bestFit="1" customWidth="1"/>
    <col min="4866" max="4866" width="9.140625" style="62" customWidth="1"/>
    <col min="4867" max="4867" width="11.5703125" style="62" customWidth="1"/>
    <col min="4868" max="4868" width="13.5703125" style="62" customWidth="1"/>
    <col min="4869" max="4869" width="10.28515625" style="62" bestFit="1" customWidth="1"/>
    <col min="4870" max="4870" width="9.5703125" style="62" bestFit="1" customWidth="1"/>
    <col min="4871" max="4871" width="16.42578125" style="62" bestFit="1" customWidth="1"/>
    <col min="4872" max="4872" width="10.28515625" style="62" bestFit="1" customWidth="1"/>
    <col min="4873" max="4873" width="6.85546875" style="62" bestFit="1" customWidth="1"/>
    <col min="4874" max="4874" width="13.7109375" style="62" bestFit="1" customWidth="1"/>
    <col min="4875" max="4875" width="4.42578125" style="62" bestFit="1" customWidth="1"/>
    <col min="4876" max="4876" width="9.5703125" style="62" bestFit="1" customWidth="1"/>
    <col min="4877" max="4877" width="10.5703125" style="62" bestFit="1" customWidth="1"/>
    <col min="4878" max="4878" width="45.7109375" style="62" bestFit="1" customWidth="1"/>
    <col min="4879" max="4879" width="16.5703125" style="62" bestFit="1" customWidth="1"/>
    <col min="4880" max="4880" width="8.7109375" style="62" bestFit="1" customWidth="1"/>
    <col min="4881" max="4884" width="13.85546875" style="62" bestFit="1" customWidth="1"/>
    <col min="4885" max="4885" width="16.85546875" style="62" bestFit="1" customWidth="1"/>
    <col min="4886" max="4886" width="7" style="62" bestFit="1" customWidth="1"/>
    <col min="4887" max="4887" width="9" style="62" bestFit="1" customWidth="1"/>
    <col min="4888" max="4888" width="9.5703125" style="62" bestFit="1" customWidth="1"/>
    <col min="4889" max="4889" width="8.7109375" style="62" bestFit="1" customWidth="1"/>
    <col min="4890" max="4890" width="7.85546875" style="62" bestFit="1" customWidth="1"/>
    <col min="4891" max="4891" width="8.7109375" style="62" bestFit="1" customWidth="1"/>
    <col min="4892" max="4892" width="7" style="62" bestFit="1" customWidth="1"/>
    <col min="4893" max="5120" width="11.42578125" style="62"/>
    <col min="5121" max="5121" width="10.28515625" style="62" bestFit="1" customWidth="1"/>
    <col min="5122" max="5122" width="9.140625" style="62" customWidth="1"/>
    <col min="5123" max="5123" width="11.5703125" style="62" customWidth="1"/>
    <col min="5124" max="5124" width="13.5703125" style="62" customWidth="1"/>
    <col min="5125" max="5125" width="10.28515625" style="62" bestFit="1" customWidth="1"/>
    <col min="5126" max="5126" width="9.5703125" style="62" bestFit="1" customWidth="1"/>
    <col min="5127" max="5127" width="16.42578125" style="62" bestFit="1" customWidth="1"/>
    <col min="5128" max="5128" width="10.28515625" style="62" bestFit="1" customWidth="1"/>
    <col min="5129" max="5129" width="6.85546875" style="62" bestFit="1" customWidth="1"/>
    <col min="5130" max="5130" width="13.7109375" style="62" bestFit="1" customWidth="1"/>
    <col min="5131" max="5131" width="4.42578125" style="62" bestFit="1" customWidth="1"/>
    <col min="5132" max="5132" width="9.5703125" style="62" bestFit="1" customWidth="1"/>
    <col min="5133" max="5133" width="10.5703125" style="62" bestFit="1" customWidth="1"/>
    <col min="5134" max="5134" width="45.7109375" style="62" bestFit="1" customWidth="1"/>
    <col min="5135" max="5135" width="16.5703125" style="62" bestFit="1" customWidth="1"/>
    <col min="5136" max="5136" width="8.7109375" style="62" bestFit="1" customWidth="1"/>
    <col min="5137" max="5140" width="13.85546875" style="62" bestFit="1" customWidth="1"/>
    <col min="5141" max="5141" width="16.85546875" style="62" bestFit="1" customWidth="1"/>
    <col min="5142" max="5142" width="7" style="62" bestFit="1" customWidth="1"/>
    <col min="5143" max="5143" width="9" style="62" bestFit="1" customWidth="1"/>
    <col min="5144" max="5144" width="9.5703125" style="62" bestFit="1" customWidth="1"/>
    <col min="5145" max="5145" width="8.7109375" style="62" bestFit="1" customWidth="1"/>
    <col min="5146" max="5146" width="7.85546875" style="62" bestFit="1" customWidth="1"/>
    <col min="5147" max="5147" width="8.7109375" style="62" bestFit="1" customWidth="1"/>
    <col min="5148" max="5148" width="7" style="62" bestFit="1" customWidth="1"/>
    <col min="5149" max="5376" width="11.42578125" style="62"/>
    <col min="5377" max="5377" width="10.28515625" style="62" bestFit="1" customWidth="1"/>
    <col min="5378" max="5378" width="9.140625" style="62" customWidth="1"/>
    <col min="5379" max="5379" width="11.5703125" style="62" customWidth="1"/>
    <col min="5380" max="5380" width="13.5703125" style="62" customWidth="1"/>
    <col min="5381" max="5381" width="10.28515625" style="62" bestFit="1" customWidth="1"/>
    <col min="5382" max="5382" width="9.5703125" style="62" bestFit="1" customWidth="1"/>
    <col min="5383" max="5383" width="16.42578125" style="62" bestFit="1" customWidth="1"/>
    <col min="5384" max="5384" width="10.28515625" style="62" bestFit="1" customWidth="1"/>
    <col min="5385" max="5385" width="6.85546875" style="62" bestFit="1" customWidth="1"/>
    <col min="5386" max="5386" width="13.7109375" style="62" bestFit="1" customWidth="1"/>
    <col min="5387" max="5387" width="4.42578125" style="62" bestFit="1" customWidth="1"/>
    <col min="5388" max="5388" width="9.5703125" style="62" bestFit="1" customWidth="1"/>
    <col min="5389" max="5389" width="10.5703125" style="62" bestFit="1" customWidth="1"/>
    <col min="5390" max="5390" width="45.7109375" style="62" bestFit="1" customWidth="1"/>
    <col min="5391" max="5391" width="16.5703125" style="62" bestFit="1" customWidth="1"/>
    <col min="5392" max="5392" width="8.7109375" style="62" bestFit="1" customWidth="1"/>
    <col min="5393" max="5396" width="13.85546875" style="62" bestFit="1" customWidth="1"/>
    <col min="5397" max="5397" width="16.85546875" style="62" bestFit="1" customWidth="1"/>
    <col min="5398" max="5398" width="7" style="62" bestFit="1" customWidth="1"/>
    <col min="5399" max="5399" width="9" style="62" bestFit="1" customWidth="1"/>
    <col min="5400" max="5400" width="9.5703125" style="62" bestFit="1" customWidth="1"/>
    <col min="5401" max="5401" width="8.7109375" style="62" bestFit="1" customWidth="1"/>
    <col min="5402" max="5402" width="7.85546875" style="62" bestFit="1" customWidth="1"/>
    <col min="5403" max="5403" width="8.7109375" style="62" bestFit="1" customWidth="1"/>
    <col min="5404" max="5404" width="7" style="62" bestFit="1" customWidth="1"/>
    <col min="5405" max="5632" width="11.42578125" style="62"/>
    <col min="5633" max="5633" width="10.28515625" style="62" bestFit="1" customWidth="1"/>
    <col min="5634" max="5634" width="9.140625" style="62" customWidth="1"/>
    <col min="5635" max="5635" width="11.5703125" style="62" customWidth="1"/>
    <col min="5636" max="5636" width="13.5703125" style="62" customWidth="1"/>
    <col min="5637" max="5637" width="10.28515625" style="62" bestFit="1" customWidth="1"/>
    <col min="5638" max="5638" width="9.5703125" style="62" bestFit="1" customWidth="1"/>
    <col min="5639" max="5639" width="16.42578125" style="62" bestFit="1" customWidth="1"/>
    <col min="5640" max="5640" width="10.28515625" style="62" bestFit="1" customWidth="1"/>
    <col min="5641" max="5641" width="6.85546875" style="62" bestFit="1" customWidth="1"/>
    <col min="5642" max="5642" width="13.7109375" style="62" bestFit="1" customWidth="1"/>
    <col min="5643" max="5643" width="4.42578125" style="62" bestFit="1" customWidth="1"/>
    <col min="5644" max="5644" width="9.5703125" style="62" bestFit="1" customWidth="1"/>
    <col min="5645" max="5645" width="10.5703125" style="62" bestFit="1" customWidth="1"/>
    <col min="5646" max="5646" width="45.7109375" style="62" bestFit="1" customWidth="1"/>
    <col min="5647" max="5647" width="16.5703125" style="62" bestFit="1" customWidth="1"/>
    <col min="5648" max="5648" width="8.7109375" style="62" bestFit="1" customWidth="1"/>
    <col min="5649" max="5652" width="13.85546875" style="62" bestFit="1" customWidth="1"/>
    <col min="5653" max="5653" width="16.85546875" style="62" bestFit="1" customWidth="1"/>
    <col min="5654" max="5654" width="7" style="62" bestFit="1" customWidth="1"/>
    <col min="5655" max="5655" width="9" style="62" bestFit="1" customWidth="1"/>
    <col min="5656" max="5656" width="9.5703125" style="62" bestFit="1" customWidth="1"/>
    <col min="5657" max="5657" width="8.7109375" style="62" bestFit="1" customWidth="1"/>
    <col min="5658" max="5658" width="7.85546875" style="62" bestFit="1" customWidth="1"/>
    <col min="5659" max="5659" width="8.7109375" style="62" bestFit="1" customWidth="1"/>
    <col min="5660" max="5660" width="7" style="62" bestFit="1" customWidth="1"/>
    <col min="5661" max="5888" width="11.42578125" style="62"/>
    <col min="5889" max="5889" width="10.28515625" style="62" bestFit="1" customWidth="1"/>
    <col min="5890" max="5890" width="9.140625" style="62" customWidth="1"/>
    <col min="5891" max="5891" width="11.5703125" style="62" customWidth="1"/>
    <col min="5892" max="5892" width="13.5703125" style="62" customWidth="1"/>
    <col min="5893" max="5893" width="10.28515625" style="62" bestFit="1" customWidth="1"/>
    <col min="5894" max="5894" width="9.5703125" style="62" bestFit="1" customWidth="1"/>
    <col min="5895" max="5895" width="16.42578125" style="62" bestFit="1" customWidth="1"/>
    <col min="5896" max="5896" width="10.28515625" style="62" bestFit="1" customWidth="1"/>
    <col min="5897" max="5897" width="6.85546875" style="62" bestFit="1" customWidth="1"/>
    <col min="5898" max="5898" width="13.7109375" style="62" bestFit="1" customWidth="1"/>
    <col min="5899" max="5899" width="4.42578125" style="62" bestFit="1" customWidth="1"/>
    <col min="5900" max="5900" width="9.5703125" style="62" bestFit="1" customWidth="1"/>
    <col min="5901" max="5901" width="10.5703125" style="62" bestFit="1" customWidth="1"/>
    <col min="5902" max="5902" width="45.7109375" style="62" bestFit="1" customWidth="1"/>
    <col min="5903" max="5903" width="16.5703125" style="62" bestFit="1" customWidth="1"/>
    <col min="5904" max="5904" width="8.7109375" style="62" bestFit="1" customWidth="1"/>
    <col min="5905" max="5908" width="13.85546875" style="62" bestFit="1" customWidth="1"/>
    <col min="5909" max="5909" width="16.85546875" style="62" bestFit="1" customWidth="1"/>
    <col min="5910" max="5910" width="7" style="62" bestFit="1" customWidth="1"/>
    <col min="5911" max="5911" width="9" style="62" bestFit="1" customWidth="1"/>
    <col min="5912" max="5912" width="9.5703125" style="62" bestFit="1" customWidth="1"/>
    <col min="5913" max="5913" width="8.7109375" style="62" bestFit="1" customWidth="1"/>
    <col min="5914" max="5914" width="7.85546875" style="62" bestFit="1" customWidth="1"/>
    <col min="5915" max="5915" width="8.7109375" style="62" bestFit="1" customWidth="1"/>
    <col min="5916" max="5916" width="7" style="62" bestFit="1" customWidth="1"/>
    <col min="5917" max="6144" width="11.42578125" style="62"/>
    <col min="6145" max="6145" width="10.28515625" style="62" bestFit="1" customWidth="1"/>
    <col min="6146" max="6146" width="9.140625" style="62" customWidth="1"/>
    <col min="6147" max="6147" width="11.5703125" style="62" customWidth="1"/>
    <col min="6148" max="6148" width="13.5703125" style="62" customWidth="1"/>
    <col min="6149" max="6149" width="10.28515625" style="62" bestFit="1" customWidth="1"/>
    <col min="6150" max="6150" width="9.5703125" style="62" bestFit="1" customWidth="1"/>
    <col min="6151" max="6151" width="16.42578125" style="62" bestFit="1" customWidth="1"/>
    <col min="6152" max="6152" width="10.28515625" style="62" bestFit="1" customWidth="1"/>
    <col min="6153" max="6153" width="6.85546875" style="62" bestFit="1" customWidth="1"/>
    <col min="6154" max="6154" width="13.7109375" style="62" bestFit="1" customWidth="1"/>
    <col min="6155" max="6155" width="4.42578125" style="62" bestFit="1" customWidth="1"/>
    <col min="6156" max="6156" width="9.5703125" style="62" bestFit="1" customWidth="1"/>
    <col min="6157" max="6157" width="10.5703125" style="62" bestFit="1" customWidth="1"/>
    <col min="6158" max="6158" width="45.7109375" style="62" bestFit="1" customWidth="1"/>
    <col min="6159" max="6159" width="16.5703125" style="62" bestFit="1" customWidth="1"/>
    <col min="6160" max="6160" width="8.7109375" style="62" bestFit="1" customWidth="1"/>
    <col min="6161" max="6164" width="13.85546875" style="62" bestFit="1" customWidth="1"/>
    <col min="6165" max="6165" width="16.85546875" style="62" bestFit="1" customWidth="1"/>
    <col min="6166" max="6166" width="7" style="62" bestFit="1" customWidth="1"/>
    <col min="6167" max="6167" width="9" style="62" bestFit="1" customWidth="1"/>
    <col min="6168" max="6168" width="9.5703125" style="62" bestFit="1" customWidth="1"/>
    <col min="6169" max="6169" width="8.7109375" style="62" bestFit="1" customWidth="1"/>
    <col min="6170" max="6170" width="7.85546875" style="62" bestFit="1" customWidth="1"/>
    <col min="6171" max="6171" width="8.7109375" style="62" bestFit="1" customWidth="1"/>
    <col min="6172" max="6172" width="7" style="62" bestFit="1" customWidth="1"/>
    <col min="6173" max="6400" width="11.42578125" style="62"/>
    <col min="6401" max="6401" width="10.28515625" style="62" bestFit="1" customWidth="1"/>
    <col min="6402" max="6402" width="9.140625" style="62" customWidth="1"/>
    <col min="6403" max="6403" width="11.5703125" style="62" customWidth="1"/>
    <col min="6404" max="6404" width="13.5703125" style="62" customWidth="1"/>
    <col min="6405" max="6405" width="10.28515625" style="62" bestFit="1" customWidth="1"/>
    <col min="6406" max="6406" width="9.5703125" style="62" bestFit="1" customWidth="1"/>
    <col min="6407" max="6407" width="16.42578125" style="62" bestFit="1" customWidth="1"/>
    <col min="6408" max="6408" width="10.28515625" style="62" bestFit="1" customWidth="1"/>
    <col min="6409" max="6409" width="6.85546875" style="62" bestFit="1" customWidth="1"/>
    <col min="6410" max="6410" width="13.7109375" style="62" bestFit="1" customWidth="1"/>
    <col min="6411" max="6411" width="4.42578125" style="62" bestFit="1" customWidth="1"/>
    <col min="6412" max="6412" width="9.5703125" style="62" bestFit="1" customWidth="1"/>
    <col min="6413" max="6413" width="10.5703125" style="62" bestFit="1" customWidth="1"/>
    <col min="6414" max="6414" width="45.7109375" style="62" bestFit="1" customWidth="1"/>
    <col min="6415" max="6415" width="16.5703125" style="62" bestFit="1" customWidth="1"/>
    <col min="6416" max="6416" width="8.7109375" style="62" bestFit="1" customWidth="1"/>
    <col min="6417" max="6420" width="13.85546875" style="62" bestFit="1" customWidth="1"/>
    <col min="6421" max="6421" width="16.85546875" style="62" bestFit="1" customWidth="1"/>
    <col min="6422" max="6422" width="7" style="62" bestFit="1" customWidth="1"/>
    <col min="6423" max="6423" width="9" style="62" bestFit="1" customWidth="1"/>
    <col min="6424" max="6424" width="9.5703125" style="62" bestFit="1" customWidth="1"/>
    <col min="6425" max="6425" width="8.7109375" style="62" bestFit="1" customWidth="1"/>
    <col min="6426" max="6426" width="7.85546875" style="62" bestFit="1" customWidth="1"/>
    <col min="6427" max="6427" width="8.7109375" style="62" bestFit="1" customWidth="1"/>
    <col min="6428" max="6428" width="7" style="62" bestFit="1" customWidth="1"/>
    <col min="6429" max="6656" width="11.42578125" style="62"/>
    <col min="6657" max="6657" width="10.28515625" style="62" bestFit="1" customWidth="1"/>
    <col min="6658" max="6658" width="9.140625" style="62" customWidth="1"/>
    <col min="6659" max="6659" width="11.5703125" style="62" customWidth="1"/>
    <col min="6660" max="6660" width="13.5703125" style="62" customWidth="1"/>
    <col min="6661" max="6661" width="10.28515625" style="62" bestFit="1" customWidth="1"/>
    <col min="6662" max="6662" width="9.5703125" style="62" bestFit="1" customWidth="1"/>
    <col min="6663" max="6663" width="16.42578125" style="62" bestFit="1" customWidth="1"/>
    <col min="6664" max="6664" width="10.28515625" style="62" bestFit="1" customWidth="1"/>
    <col min="6665" max="6665" width="6.85546875" style="62" bestFit="1" customWidth="1"/>
    <col min="6666" max="6666" width="13.7109375" style="62" bestFit="1" customWidth="1"/>
    <col min="6667" max="6667" width="4.42578125" style="62" bestFit="1" customWidth="1"/>
    <col min="6668" max="6668" width="9.5703125" style="62" bestFit="1" customWidth="1"/>
    <col min="6669" max="6669" width="10.5703125" style="62" bestFit="1" customWidth="1"/>
    <col min="6670" max="6670" width="45.7109375" style="62" bestFit="1" customWidth="1"/>
    <col min="6671" max="6671" width="16.5703125" style="62" bestFit="1" customWidth="1"/>
    <col min="6672" max="6672" width="8.7109375" style="62" bestFit="1" customWidth="1"/>
    <col min="6673" max="6676" width="13.85546875" style="62" bestFit="1" customWidth="1"/>
    <col min="6677" max="6677" width="16.85546875" style="62" bestFit="1" customWidth="1"/>
    <col min="6678" max="6678" width="7" style="62" bestFit="1" customWidth="1"/>
    <col min="6679" max="6679" width="9" style="62" bestFit="1" customWidth="1"/>
    <col min="6680" max="6680" width="9.5703125" style="62" bestFit="1" customWidth="1"/>
    <col min="6681" max="6681" width="8.7109375" style="62" bestFit="1" customWidth="1"/>
    <col min="6682" max="6682" width="7.85546875" style="62" bestFit="1" customWidth="1"/>
    <col min="6683" max="6683" width="8.7109375" style="62" bestFit="1" customWidth="1"/>
    <col min="6684" max="6684" width="7" style="62" bestFit="1" customWidth="1"/>
    <col min="6685" max="6912" width="11.42578125" style="62"/>
    <col min="6913" max="6913" width="10.28515625" style="62" bestFit="1" customWidth="1"/>
    <col min="6914" max="6914" width="9.140625" style="62" customWidth="1"/>
    <col min="6915" max="6915" width="11.5703125" style="62" customWidth="1"/>
    <col min="6916" max="6916" width="13.5703125" style="62" customWidth="1"/>
    <col min="6917" max="6917" width="10.28515625" style="62" bestFit="1" customWidth="1"/>
    <col min="6918" max="6918" width="9.5703125" style="62" bestFit="1" customWidth="1"/>
    <col min="6919" max="6919" width="16.42578125" style="62" bestFit="1" customWidth="1"/>
    <col min="6920" max="6920" width="10.28515625" style="62" bestFit="1" customWidth="1"/>
    <col min="6921" max="6921" width="6.85546875" style="62" bestFit="1" customWidth="1"/>
    <col min="6922" max="6922" width="13.7109375" style="62" bestFit="1" customWidth="1"/>
    <col min="6923" max="6923" width="4.42578125" style="62" bestFit="1" customWidth="1"/>
    <col min="6924" max="6924" width="9.5703125" style="62" bestFit="1" customWidth="1"/>
    <col min="6925" max="6925" width="10.5703125" style="62" bestFit="1" customWidth="1"/>
    <col min="6926" max="6926" width="45.7109375" style="62" bestFit="1" customWidth="1"/>
    <col min="6927" max="6927" width="16.5703125" style="62" bestFit="1" customWidth="1"/>
    <col min="6928" max="6928" width="8.7109375" style="62" bestFit="1" customWidth="1"/>
    <col min="6929" max="6932" width="13.85546875" style="62" bestFit="1" customWidth="1"/>
    <col min="6933" max="6933" width="16.85546875" style="62" bestFit="1" customWidth="1"/>
    <col min="6934" max="6934" width="7" style="62" bestFit="1" customWidth="1"/>
    <col min="6935" max="6935" width="9" style="62" bestFit="1" customWidth="1"/>
    <col min="6936" max="6936" width="9.5703125" style="62" bestFit="1" customWidth="1"/>
    <col min="6937" max="6937" width="8.7109375" style="62" bestFit="1" customWidth="1"/>
    <col min="6938" max="6938" width="7.85546875" style="62" bestFit="1" customWidth="1"/>
    <col min="6939" max="6939" width="8.7109375" style="62" bestFit="1" customWidth="1"/>
    <col min="6940" max="6940" width="7" style="62" bestFit="1" customWidth="1"/>
    <col min="6941" max="7168" width="11.42578125" style="62"/>
    <col min="7169" max="7169" width="10.28515625" style="62" bestFit="1" customWidth="1"/>
    <col min="7170" max="7170" width="9.140625" style="62" customWidth="1"/>
    <col min="7171" max="7171" width="11.5703125" style="62" customWidth="1"/>
    <col min="7172" max="7172" width="13.5703125" style="62" customWidth="1"/>
    <col min="7173" max="7173" width="10.28515625" style="62" bestFit="1" customWidth="1"/>
    <col min="7174" max="7174" width="9.5703125" style="62" bestFit="1" customWidth="1"/>
    <col min="7175" max="7175" width="16.42578125" style="62" bestFit="1" customWidth="1"/>
    <col min="7176" max="7176" width="10.28515625" style="62" bestFit="1" customWidth="1"/>
    <col min="7177" max="7177" width="6.85546875" style="62" bestFit="1" customWidth="1"/>
    <col min="7178" max="7178" width="13.7109375" style="62" bestFit="1" customWidth="1"/>
    <col min="7179" max="7179" width="4.42578125" style="62" bestFit="1" customWidth="1"/>
    <col min="7180" max="7180" width="9.5703125" style="62" bestFit="1" customWidth="1"/>
    <col min="7181" max="7181" width="10.5703125" style="62" bestFit="1" customWidth="1"/>
    <col min="7182" max="7182" width="45.7109375" style="62" bestFit="1" customWidth="1"/>
    <col min="7183" max="7183" width="16.5703125" style="62" bestFit="1" customWidth="1"/>
    <col min="7184" max="7184" width="8.7109375" style="62" bestFit="1" customWidth="1"/>
    <col min="7185" max="7188" width="13.85546875" style="62" bestFit="1" customWidth="1"/>
    <col min="7189" max="7189" width="16.85546875" style="62" bestFit="1" customWidth="1"/>
    <col min="7190" max="7190" width="7" style="62" bestFit="1" customWidth="1"/>
    <col min="7191" max="7191" width="9" style="62" bestFit="1" customWidth="1"/>
    <col min="7192" max="7192" width="9.5703125" style="62" bestFit="1" customWidth="1"/>
    <col min="7193" max="7193" width="8.7109375" style="62" bestFit="1" customWidth="1"/>
    <col min="7194" max="7194" width="7.85546875" style="62" bestFit="1" customWidth="1"/>
    <col min="7195" max="7195" width="8.7109375" style="62" bestFit="1" customWidth="1"/>
    <col min="7196" max="7196" width="7" style="62" bestFit="1" customWidth="1"/>
    <col min="7197" max="7424" width="11.42578125" style="62"/>
    <col min="7425" max="7425" width="10.28515625" style="62" bestFit="1" customWidth="1"/>
    <col min="7426" max="7426" width="9.140625" style="62" customWidth="1"/>
    <col min="7427" max="7427" width="11.5703125" style="62" customWidth="1"/>
    <col min="7428" max="7428" width="13.5703125" style="62" customWidth="1"/>
    <col min="7429" max="7429" width="10.28515625" style="62" bestFit="1" customWidth="1"/>
    <col min="7430" max="7430" width="9.5703125" style="62" bestFit="1" customWidth="1"/>
    <col min="7431" max="7431" width="16.42578125" style="62" bestFit="1" customWidth="1"/>
    <col min="7432" max="7432" width="10.28515625" style="62" bestFit="1" customWidth="1"/>
    <col min="7433" max="7433" width="6.85546875" style="62" bestFit="1" customWidth="1"/>
    <col min="7434" max="7434" width="13.7109375" style="62" bestFit="1" customWidth="1"/>
    <col min="7435" max="7435" width="4.42578125" style="62" bestFit="1" customWidth="1"/>
    <col min="7436" max="7436" width="9.5703125" style="62" bestFit="1" customWidth="1"/>
    <col min="7437" max="7437" width="10.5703125" style="62" bestFit="1" customWidth="1"/>
    <col min="7438" max="7438" width="45.7109375" style="62" bestFit="1" customWidth="1"/>
    <col min="7439" max="7439" width="16.5703125" style="62" bestFit="1" customWidth="1"/>
    <col min="7440" max="7440" width="8.7109375" style="62" bestFit="1" customWidth="1"/>
    <col min="7441" max="7444" width="13.85546875" style="62" bestFit="1" customWidth="1"/>
    <col min="7445" max="7445" width="16.85546875" style="62" bestFit="1" customWidth="1"/>
    <col min="7446" max="7446" width="7" style="62" bestFit="1" customWidth="1"/>
    <col min="7447" max="7447" width="9" style="62" bestFit="1" customWidth="1"/>
    <col min="7448" max="7448" width="9.5703125" style="62" bestFit="1" customWidth="1"/>
    <col min="7449" max="7449" width="8.7109375" style="62" bestFit="1" customWidth="1"/>
    <col min="7450" max="7450" width="7.85546875" style="62" bestFit="1" customWidth="1"/>
    <col min="7451" max="7451" width="8.7109375" style="62" bestFit="1" customWidth="1"/>
    <col min="7452" max="7452" width="7" style="62" bestFit="1" customWidth="1"/>
    <col min="7453" max="7680" width="11.42578125" style="62"/>
    <col min="7681" max="7681" width="10.28515625" style="62" bestFit="1" customWidth="1"/>
    <col min="7682" max="7682" width="9.140625" style="62" customWidth="1"/>
    <col min="7683" max="7683" width="11.5703125" style="62" customWidth="1"/>
    <col min="7684" max="7684" width="13.5703125" style="62" customWidth="1"/>
    <col min="7685" max="7685" width="10.28515625" style="62" bestFit="1" customWidth="1"/>
    <col min="7686" max="7686" width="9.5703125" style="62" bestFit="1" customWidth="1"/>
    <col min="7687" max="7687" width="16.42578125" style="62" bestFit="1" customWidth="1"/>
    <col min="7688" max="7688" width="10.28515625" style="62" bestFit="1" customWidth="1"/>
    <col min="7689" max="7689" width="6.85546875" style="62" bestFit="1" customWidth="1"/>
    <col min="7690" max="7690" width="13.7109375" style="62" bestFit="1" customWidth="1"/>
    <col min="7691" max="7691" width="4.42578125" style="62" bestFit="1" customWidth="1"/>
    <col min="7692" max="7692" width="9.5703125" style="62" bestFit="1" customWidth="1"/>
    <col min="7693" max="7693" width="10.5703125" style="62" bestFit="1" customWidth="1"/>
    <col min="7694" max="7694" width="45.7109375" style="62" bestFit="1" customWidth="1"/>
    <col min="7695" max="7695" width="16.5703125" style="62" bestFit="1" customWidth="1"/>
    <col min="7696" max="7696" width="8.7109375" style="62" bestFit="1" customWidth="1"/>
    <col min="7697" max="7700" width="13.85546875" style="62" bestFit="1" customWidth="1"/>
    <col min="7701" max="7701" width="16.85546875" style="62" bestFit="1" customWidth="1"/>
    <col min="7702" max="7702" width="7" style="62" bestFit="1" customWidth="1"/>
    <col min="7703" max="7703" width="9" style="62" bestFit="1" customWidth="1"/>
    <col min="7704" max="7704" width="9.5703125" style="62" bestFit="1" customWidth="1"/>
    <col min="7705" max="7705" width="8.7109375" style="62" bestFit="1" customWidth="1"/>
    <col min="7706" max="7706" width="7.85546875" style="62" bestFit="1" customWidth="1"/>
    <col min="7707" max="7707" width="8.7109375" style="62" bestFit="1" customWidth="1"/>
    <col min="7708" max="7708" width="7" style="62" bestFit="1" customWidth="1"/>
    <col min="7709" max="7936" width="11.42578125" style="62"/>
    <col min="7937" max="7937" width="10.28515625" style="62" bestFit="1" customWidth="1"/>
    <col min="7938" max="7938" width="9.140625" style="62" customWidth="1"/>
    <col min="7939" max="7939" width="11.5703125" style="62" customWidth="1"/>
    <col min="7940" max="7940" width="13.5703125" style="62" customWidth="1"/>
    <col min="7941" max="7941" width="10.28515625" style="62" bestFit="1" customWidth="1"/>
    <col min="7942" max="7942" width="9.5703125" style="62" bestFit="1" customWidth="1"/>
    <col min="7943" max="7943" width="16.42578125" style="62" bestFit="1" customWidth="1"/>
    <col min="7944" max="7944" width="10.28515625" style="62" bestFit="1" customWidth="1"/>
    <col min="7945" max="7945" width="6.85546875" style="62" bestFit="1" customWidth="1"/>
    <col min="7946" max="7946" width="13.7109375" style="62" bestFit="1" customWidth="1"/>
    <col min="7947" max="7947" width="4.42578125" style="62" bestFit="1" customWidth="1"/>
    <col min="7948" max="7948" width="9.5703125" style="62" bestFit="1" customWidth="1"/>
    <col min="7949" max="7949" width="10.5703125" style="62" bestFit="1" customWidth="1"/>
    <col min="7950" max="7950" width="45.7109375" style="62" bestFit="1" customWidth="1"/>
    <col min="7951" max="7951" width="16.5703125" style="62" bestFit="1" customWidth="1"/>
    <col min="7952" max="7952" width="8.7109375" style="62" bestFit="1" customWidth="1"/>
    <col min="7953" max="7956" width="13.85546875" style="62" bestFit="1" customWidth="1"/>
    <col min="7957" max="7957" width="16.85546875" style="62" bestFit="1" customWidth="1"/>
    <col min="7958" max="7958" width="7" style="62" bestFit="1" customWidth="1"/>
    <col min="7959" max="7959" width="9" style="62" bestFit="1" customWidth="1"/>
    <col min="7960" max="7960" width="9.5703125" style="62" bestFit="1" customWidth="1"/>
    <col min="7961" max="7961" width="8.7109375" style="62" bestFit="1" customWidth="1"/>
    <col min="7962" max="7962" width="7.85546875" style="62" bestFit="1" customWidth="1"/>
    <col min="7963" max="7963" width="8.7109375" style="62" bestFit="1" customWidth="1"/>
    <col min="7964" max="7964" width="7" style="62" bestFit="1" customWidth="1"/>
    <col min="7965" max="8192" width="11.42578125" style="62"/>
    <col min="8193" max="8193" width="10.28515625" style="62" bestFit="1" customWidth="1"/>
    <col min="8194" max="8194" width="9.140625" style="62" customWidth="1"/>
    <col min="8195" max="8195" width="11.5703125" style="62" customWidth="1"/>
    <col min="8196" max="8196" width="13.5703125" style="62" customWidth="1"/>
    <col min="8197" max="8197" width="10.28515625" style="62" bestFit="1" customWidth="1"/>
    <col min="8198" max="8198" width="9.5703125" style="62" bestFit="1" customWidth="1"/>
    <col min="8199" max="8199" width="16.42578125" style="62" bestFit="1" customWidth="1"/>
    <col min="8200" max="8200" width="10.28515625" style="62" bestFit="1" customWidth="1"/>
    <col min="8201" max="8201" width="6.85546875" style="62" bestFit="1" customWidth="1"/>
    <col min="8202" max="8202" width="13.7109375" style="62" bestFit="1" customWidth="1"/>
    <col min="8203" max="8203" width="4.42578125" style="62" bestFit="1" customWidth="1"/>
    <col min="8204" max="8204" width="9.5703125" style="62" bestFit="1" customWidth="1"/>
    <col min="8205" max="8205" width="10.5703125" style="62" bestFit="1" customWidth="1"/>
    <col min="8206" max="8206" width="45.7109375" style="62" bestFit="1" customWidth="1"/>
    <col min="8207" max="8207" width="16.5703125" style="62" bestFit="1" customWidth="1"/>
    <col min="8208" max="8208" width="8.7109375" style="62" bestFit="1" customWidth="1"/>
    <col min="8209" max="8212" width="13.85546875" style="62" bestFit="1" customWidth="1"/>
    <col min="8213" max="8213" width="16.85546875" style="62" bestFit="1" customWidth="1"/>
    <col min="8214" max="8214" width="7" style="62" bestFit="1" customWidth="1"/>
    <col min="8215" max="8215" width="9" style="62" bestFit="1" customWidth="1"/>
    <col min="8216" max="8216" width="9.5703125" style="62" bestFit="1" customWidth="1"/>
    <col min="8217" max="8217" width="8.7109375" style="62" bestFit="1" customWidth="1"/>
    <col min="8218" max="8218" width="7.85546875" style="62" bestFit="1" customWidth="1"/>
    <col min="8219" max="8219" width="8.7109375" style="62" bestFit="1" customWidth="1"/>
    <col min="8220" max="8220" width="7" style="62" bestFit="1" customWidth="1"/>
    <col min="8221" max="8448" width="11.42578125" style="62"/>
    <col min="8449" max="8449" width="10.28515625" style="62" bestFit="1" customWidth="1"/>
    <col min="8450" max="8450" width="9.140625" style="62" customWidth="1"/>
    <col min="8451" max="8451" width="11.5703125" style="62" customWidth="1"/>
    <col min="8452" max="8452" width="13.5703125" style="62" customWidth="1"/>
    <col min="8453" max="8453" width="10.28515625" style="62" bestFit="1" customWidth="1"/>
    <col min="8454" max="8454" width="9.5703125" style="62" bestFit="1" customWidth="1"/>
    <col min="8455" max="8455" width="16.42578125" style="62" bestFit="1" customWidth="1"/>
    <col min="8456" max="8456" width="10.28515625" style="62" bestFit="1" customWidth="1"/>
    <col min="8457" max="8457" width="6.85546875" style="62" bestFit="1" customWidth="1"/>
    <col min="8458" max="8458" width="13.7109375" style="62" bestFit="1" customWidth="1"/>
    <col min="8459" max="8459" width="4.42578125" style="62" bestFit="1" customWidth="1"/>
    <col min="8460" max="8460" width="9.5703125" style="62" bestFit="1" customWidth="1"/>
    <col min="8461" max="8461" width="10.5703125" style="62" bestFit="1" customWidth="1"/>
    <col min="8462" max="8462" width="45.7109375" style="62" bestFit="1" customWidth="1"/>
    <col min="8463" max="8463" width="16.5703125" style="62" bestFit="1" customWidth="1"/>
    <col min="8464" max="8464" width="8.7109375" style="62" bestFit="1" customWidth="1"/>
    <col min="8465" max="8468" width="13.85546875" style="62" bestFit="1" customWidth="1"/>
    <col min="8469" max="8469" width="16.85546875" style="62" bestFit="1" customWidth="1"/>
    <col min="8470" max="8470" width="7" style="62" bestFit="1" customWidth="1"/>
    <col min="8471" max="8471" width="9" style="62" bestFit="1" customWidth="1"/>
    <col min="8472" max="8472" width="9.5703125" style="62" bestFit="1" customWidth="1"/>
    <col min="8473" max="8473" width="8.7109375" style="62" bestFit="1" customWidth="1"/>
    <col min="8474" max="8474" width="7.85546875" style="62" bestFit="1" customWidth="1"/>
    <col min="8475" max="8475" width="8.7109375" style="62" bestFit="1" customWidth="1"/>
    <col min="8476" max="8476" width="7" style="62" bestFit="1" customWidth="1"/>
    <col min="8477" max="8704" width="11.42578125" style="62"/>
    <col min="8705" max="8705" width="10.28515625" style="62" bestFit="1" customWidth="1"/>
    <col min="8706" max="8706" width="9.140625" style="62" customWidth="1"/>
    <col min="8707" max="8707" width="11.5703125" style="62" customWidth="1"/>
    <col min="8708" max="8708" width="13.5703125" style="62" customWidth="1"/>
    <col min="8709" max="8709" width="10.28515625" style="62" bestFit="1" customWidth="1"/>
    <col min="8710" max="8710" width="9.5703125" style="62" bestFit="1" customWidth="1"/>
    <col min="8711" max="8711" width="16.42578125" style="62" bestFit="1" customWidth="1"/>
    <col min="8712" max="8712" width="10.28515625" style="62" bestFit="1" customWidth="1"/>
    <col min="8713" max="8713" width="6.85546875" style="62" bestFit="1" customWidth="1"/>
    <col min="8714" max="8714" width="13.7109375" style="62" bestFit="1" customWidth="1"/>
    <col min="8715" max="8715" width="4.42578125" style="62" bestFit="1" customWidth="1"/>
    <col min="8716" max="8716" width="9.5703125" style="62" bestFit="1" customWidth="1"/>
    <col min="8717" max="8717" width="10.5703125" style="62" bestFit="1" customWidth="1"/>
    <col min="8718" max="8718" width="45.7109375" style="62" bestFit="1" customWidth="1"/>
    <col min="8719" max="8719" width="16.5703125" style="62" bestFit="1" customWidth="1"/>
    <col min="8720" max="8720" width="8.7109375" style="62" bestFit="1" customWidth="1"/>
    <col min="8721" max="8724" width="13.85546875" style="62" bestFit="1" customWidth="1"/>
    <col min="8725" max="8725" width="16.85546875" style="62" bestFit="1" customWidth="1"/>
    <col min="8726" max="8726" width="7" style="62" bestFit="1" customWidth="1"/>
    <col min="8727" max="8727" width="9" style="62" bestFit="1" customWidth="1"/>
    <col min="8728" max="8728" width="9.5703125" style="62" bestFit="1" customWidth="1"/>
    <col min="8729" max="8729" width="8.7109375" style="62" bestFit="1" customWidth="1"/>
    <col min="8730" max="8730" width="7.85546875" style="62" bestFit="1" customWidth="1"/>
    <col min="8731" max="8731" width="8.7109375" style="62" bestFit="1" customWidth="1"/>
    <col min="8732" max="8732" width="7" style="62" bestFit="1" customWidth="1"/>
    <col min="8733" max="8960" width="11.42578125" style="62"/>
    <col min="8961" max="8961" width="10.28515625" style="62" bestFit="1" customWidth="1"/>
    <col min="8962" max="8962" width="9.140625" style="62" customWidth="1"/>
    <col min="8963" max="8963" width="11.5703125" style="62" customWidth="1"/>
    <col min="8964" max="8964" width="13.5703125" style="62" customWidth="1"/>
    <col min="8965" max="8965" width="10.28515625" style="62" bestFit="1" customWidth="1"/>
    <col min="8966" max="8966" width="9.5703125" style="62" bestFit="1" customWidth="1"/>
    <col min="8967" max="8967" width="16.42578125" style="62" bestFit="1" customWidth="1"/>
    <col min="8968" max="8968" width="10.28515625" style="62" bestFit="1" customWidth="1"/>
    <col min="8969" max="8969" width="6.85546875" style="62" bestFit="1" customWidth="1"/>
    <col min="8970" max="8970" width="13.7109375" style="62" bestFit="1" customWidth="1"/>
    <col min="8971" max="8971" width="4.42578125" style="62" bestFit="1" customWidth="1"/>
    <col min="8972" max="8972" width="9.5703125" style="62" bestFit="1" customWidth="1"/>
    <col min="8973" max="8973" width="10.5703125" style="62" bestFit="1" customWidth="1"/>
    <col min="8974" max="8974" width="45.7109375" style="62" bestFit="1" customWidth="1"/>
    <col min="8975" max="8975" width="16.5703125" style="62" bestFit="1" customWidth="1"/>
    <col min="8976" max="8976" width="8.7109375" style="62" bestFit="1" customWidth="1"/>
    <col min="8977" max="8980" width="13.85546875" style="62" bestFit="1" customWidth="1"/>
    <col min="8981" max="8981" width="16.85546875" style="62" bestFit="1" customWidth="1"/>
    <col min="8982" max="8982" width="7" style="62" bestFit="1" customWidth="1"/>
    <col min="8983" max="8983" width="9" style="62" bestFit="1" customWidth="1"/>
    <col min="8984" max="8984" width="9.5703125" style="62" bestFit="1" customWidth="1"/>
    <col min="8985" max="8985" width="8.7109375" style="62" bestFit="1" customWidth="1"/>
    <col min="8986" max="8986" width="7.85546875" style="62" bestFit="1" customWidth="1"/>
    <col min="8987" max="8987" width="8.7109375" style="62" bestFit="1" customWidth="1"/>
    <col min="8988" max="8988" width="7" style="62" bestFit="1" customWidth="1"/>
    <col min="8989" max="9216" width="11.42578125" style="62"/>
    <col min="9217" max="9217" width="10.28515625" style="62" bestFit="1" customWidth="1"/>
    <col min="9218" max="9218" width="9.140625" style="62" customWidth="1"/>
    <col min="9219" max="9219" width="11.5703125" style="62" customWidth="1"/>
    <col min="9220" max="9220" width="13.5703125" style="62" customWidth="1"/>
    <col min="9221" max="9221" width="10.28515625" style="62" bestFit="1" customWidth="1"/>
    <col min="9222" max="9222" width="9.5703125" style="62" bestFit="1" customWidth="1"/>
    <col min="9223" max="9223" width="16.42578125" style="62" bestFit="1" customWidth="1"/>
    <col min="9224" max="9224" width="10.28515625" style="62" bestFit="1" customWidth="1"/>
    <col min="9225" max="9225" width="6.85546875" style="62" bestFit="1" customWidth="1"/>
    <col min="9226" max="9226" width="13.7109375" style="62" bestFit="1" customWidth="1"/>
    <col min="9227" max="9227" width="4.42578125" style="62" bestFit="1" customWidth="1"/>
    <col min="9228" max="9228" width="9.5703125" style="62" bestFit="1" customWidth="1"/>
    <col min="9229" max="9229" width="10.5703125" style="62" bestFit="1" customWidth="1"/>
    <col min="9230" max="9230" width="45.7109375" style="62" bestFit="1" customWidth="1"/>
    <col min="9231" max="9231" width="16.5703125" style="62" bestFit="1" customWidth="1"/>
    <col min="9232" max="9232" width="8.7109375" style="62" bestFit="1" customWidth="1"/>
    <col min="9233" max="9236" width="13.85546875" style="62" bestFit="1" customWidth="1"/>
    <col min="9237" max="9237" width="16.85546875" style="62" bestFit="1" customWidth="1"/>
    <col min="9238" max="9238" width="7" style="62" bestFit="1" customWidth="1"/>
    <col min="9239" max="9239" width="9" style="62" bestFit="1" customWidth="1"/>
    <col min="9240" max="9240" width="9.5703125" style="62" bestFit="1" customWidth="1"/>
    <col min="9241" max="9241" width="8.7109375" style="62" bestFit="1" customWidth="1"/>
    <col min="9242" max="9242" width="7.85546875" style="62" bestFit="1" customWidth="1"/>
    <col min="9243" max="9243" width="8.7109375" style="62" bestFit="1" customWidth="1"/>
    <col min="9244" max="9244" width="7" style="62" bestFit="1" customWidth="1"/>
    <col min="9245" max="9472" width="11.42578125" style="62"/>
    <col min="9473" max="9473" width="10.28515625" style="62" bestFit="1" customWidth="1"/>
    <col min="9474" max="9474" width="9.140625" style="62" customWidth="1"/>
    <col min="9475" max="9475" width="11.5703125" style="62" customWidth="1"/>
    <col min="9476" max="9476" width="13.5703125" style="62" customWidth="1"/>
    <col min="9477" max="9477" width="10.28515625" style="62" bestFit="1" customWidth="1"/>
    <col min="9478" max="9478" width="9.5703125" style="62" bestFit="1" customWidth="1"/>
    <col min="9479" max="9479" width="16.42578125" style="62" bestFit="1" customWidth="1"/>
    <col min="9480" max="9480" width="10.28515625" style="62" bestFit="1" customWidth="1"/>
    <col min="9481" max="9481" width="6.85546875" style="62" bestFit="1" customWidth="1"/>
    <col min="9482" max="9482" width="13.7109375" style="62" bestFit="1" customWidth="1"/>
    <col min="9483" max="9483" width="4.42578125" style="62" bestFit="1" customWidth="1"/>
    <col min="9484" max="9484" width="9.5703125" style="62" bestFit="1" customWidth="1"/>
    <col min="9485" max="9485" width="10.5703125" style="62" bestFit="1" customWidth="1"/>
    <col min="9486" max="9486" width="45.7109375" style="62" bestFit="1" customWidth="1"/>
    <col min="9487" max="9487" width="16.5703125" style="62" bestFit="1" customWidth="1"/>
    <col min="9488" max="9488" width="8.7109375" style="62" bestFit="1" customWidth="1"/>
    <col min="9489" max="9492" width="13.85546875" style="62" bestFit="1" customWidth="1"/>
    <col min="9493" max="9493" width="16.85546875" style="62" bestFit="1" customWidth="1"/>
    <col min="9494" max="9494" width="7" style="62" bestFit="1" customWidth="1"/>
    <col min="9495" max="9495" width="9" style="62" bestFit="1" customWidth="1"/>
    <col min="9496" max="9496" width="9.5703125" style="62" bestFit="1" customWidth="1"/>
    <col min="9497" max="9497" width="8.7109375" style="62" bestFit="1" customWidth="1"/>
    <col min="9498" max="9498" width="7.85546875" style="62" bestFit="1" customWidth="1"/>
    <col min="9499" max="9499" width="8.7109375" style="62" bestFit="1" customWidth="1"/>
    <col min="9500" max="9500" width="7" style="62" bestFit="1" customWidth="1"/>
    <col min="9501" max="9728" width="11.42578125" style="62"/>
    <col min="9729" max="9729" width="10.28515625" style="62" bestFit="1" customWidth="1"/>
    <col min="9730" max="9730" width="9.140625" style="62" customWidth="1"/>
    <col min="9731" max="9731" width="11.5703125" style="62" customWidth="1"/>
    <col min="9732" max="9732" width="13.5703125" style="62" customWidth="1"/>
    <col min="9733" max="9733" width="10.28515625" style="62" bestFit="1" customWidth="1"/>
    <col min="9734" max="9734" width="9.5703125" style="62" bestFit="1" customWidth="1"/>
    <col min="9735" max="9735" width="16.42578125" style="62" bestFit="1" customWidth="1"/>
    <col min="9736" max="9736" width="10.28515625" style="62" bestFit="1" customWidth="1"/>
    <col min="9737" max="9737" width="6.85546875" style="62" bestFit="1" customWidth="1"/>
    <col min="9738" max="9738" width="13.7109375" style="62" bestFit="1" customWidth="1"/>
    <col min="9739" max="9739" width="4.42578125" style="62" bestFit="1" customWidth="1"/>
    <col min="9740" max="9740" width="9.5703125" style="62" bestFit="1" customWidth="1"/>
    <col min="9741" max="9741" width="10.5703125" style="62" bestFit="1" customWidth="1"/>
    <col min="9742" max="9742" width="45.7109375" style="62" bestFit="1" customWidth="1"/>
    <col min="9743" max="9743" width="16.5703125" style="62" bestFit="1" customWidth="1"/>
    <col min="9744" max="9744" width="8.7109375" style="62" bestFit="1" customWidth="1"/>
    <col min="9745" max="9748" width="13.85546875" style="62" bestFit="1" customWidth="1"/>
    <col min="9749" max="9749" width="16.85546875" style="62" bestFit="1" customWidth="1"/>
    <col min="9750" max="9750" width="7" style="62" bestFit="1" customWidth="1"/>
    <col min="9751" max="9751" width="9" style="62" bestFit="1" customWidth="1"/>
    <col min="9752" max="9752" width="9.5703125" style="62" bestFit="1" customWidth="1"/>
    <col min="9753" max="9753" width="8.7109375" style="62" bestFit="1" customWidth="1"/>
    <col min="9754" max="9754" width="7.85546875" style="62" bestFit="1" customWidth="1"/>
    <col min="9755" max="9755" width="8.7109375" style="62" bestFit="1" customWidth="1"/>
    <col min="9756" max="9756" width="7" style="62" bestFit="1" customWidth="1"/>
    <col min="9757" max="9984" width="11.42578125" style="62"/>
    <col min="9985" max="9985" width="10.28515625" style="62" bestFit="1" customWidth="1"/>
    <col min="9986" max="9986" width="9.140625" style="62" customWidth="1"/>
    <col min="9987" max="9987" width="11.5703125" style="62" customWidth="1"/>
    <col min="9988" max="9988" width="13.5703125" style="62" customWidth="1"/>
    <col min="9989" max="9989" width="10.28515625" style="62" bestFit="1" customWidth="1"/>
    <col min="9990" max="9990" width="9.5703125" style="62" bestFit="1" customWidth="1"/>
    <col min="9991" max="9991" width="16.42578125" style="62" bestFit="1" customWidth="1"/>
    <col min="9992" max="9992" width="10.28515625" style="62" bestFit="1" customWidth="1"/>
    <col min="9993" max="9993" width="6.85546875" style="62" bestFit="1" customWidth="1"/>
    <col min="9994" max="9994" width="13.7109375" style="62" bestFit="1" customWidth="1"/>
    <col min="9995" max="9995" width="4.42578125" style="62" bestFit="1" customWidth="1"/>
    <col min="9996" max="9996" width="9.5703125" style="62" bestFit="1" customWidth="1"/>
    <col min="9997" max="9997" width="10.5703125" style="62" bestFit="1" customWidth="1"/>
    <col min="9998" max="9998" width="45.7109375" style="62" bestFit="1" customWidth="1"/>
    <col min="9999" max="9999" width="16.5703125" style="62" bestFit="1" customWidth="1"/>
    <col min="10000" max="10000" width="8.7109375" style="62" bestFit="1" customWidth="1"/>
    <col min="10001" max="10004" width="13.85546875" style="62" bestFit="1" customWidth="1"/>
    <col min="10005" max="10005" width="16.85546875" style="62" bestFit="1" customWidth="1"/>
    <col min="10006" max="10006" width="7" style="62" bestFit="1" customWidth="1"/>
    <col min="10007" max="10007" width="9" style="62" bestFit="1" customWidth="1"/>
    <col min="10008" max="10008" width="9.5703125" style="62" bestFit="1" customWidth="1"/>
    <col min="10009" max="10009" width="8.7109375" style="62" bestFit="1" customWidth="1"/>
    <col min="10010" max="10010" width="7.85546875" style="62" bestFit="1" customWidth="1"/>
    <col min="10011" max="10011" width="8.7109375" style="62" bestFit="1" customWidth="1"/>
    <col min="10012" max="10012" width="7" style="62" bestFit="1" customWidth="1"/>
    <col min="10013" max="10240" width="11.42578125" style="62"/>
    <col min="10241" max="10241" width="10.28515625" style="62" bestFit="1" customWidth="1"/>
    <col min="10242" max="10242" width="9.140625" style="62" customWidth="1"/>
    <col min="10243" max="10243" width="11.5703125" style="62" customWidth="1"/>
    <col min="10244" max="10244" width="13.5703125" style="62" customWidth="1"/>
    <col min="10245" max="10245" width="10.28515625" style="62" bestFit="1" customWidth="1"/>
    <col min="10246" max="10246" width="9.5703125" style="62" bestFit="1" customWidth="1"/>
    <col min="10247" max="10247" width="16.42578125" style="62" bestFit="1" customWidth="1"/>
    <col min="10248" max="10248" width="10.28515625" style="62" bestFit="1" customWidth="1"/>
    <col min="10249" max="10249" width="6.85546875" style="62" bestFit="1" customWidth="1"/>
    <col min="10250" max="10250" width="13.7109375" style="62" bestFit="1" customWidth="1"/>
    <col min="10251" max="10251" width="4.42578125" style="62" bestFit="1" customWidth="1"/>
    <col min="10252" max="10252" width="9.5703125" style="62" bestFit="1" customWidth="1"/>
    <col min="10253" max="10253" width="10.5703125" style="62" bestFit="1" customWidth="1"/>
    <col min="10254" max="10254" width="45.7109375" style="62" bestFit="1" customWidth="1"/>
    <col min="10255" max="10255" width="16.5703125" style="62" bestFit="1" customWidth="1"/>
    <col min="10256" max="10256" width="8.7109375" style="62" bestFit="1" customWidth="1"/>
    <col min="10257" max="10260" width="13.85546875" style="62" bestFit="1" customWidth="1"/>
    <col min="10261" max="10261" width="16.85546875" style="62" bestFit="1" customWidth="1"/>
    <col min="10262" max="10262" width="7" style="62" bestFit="1" customWidth="1"/>
    <col min="10263" max="10263" width="9" style="62" bestFit="1" customWidth="1"/>
    <col min="10264" max="10264" width="9.5703125" style="62" bestFit="1" customWidth="1"/>
    <col min="10265" max="10265" width="8.7109375" style="62" bestFit="1" customWidth="1"/>
    <col min="10266" max="10266" width="7.85546875" style="62" bestFit="1" customWidth="1"/>
    <col min="10267" max="10267" width="8.7109375" style="62" bestFit="1" customWidth="1"/>
    <col min="10268" max="10268" width="7" style="62" bestFit="1" customWidth="1"/>
    <col min="10269" max="10496" width="11.42578125" style="62"/>
    <col min="10497" max="10497" width="10.28515625" style="62" bestFit="1" customWidth="1"/>
    <col min="10498" max="10498" width="9.140625" style="62" customWidth="1"/>
    <col min="10499" max="10499" width="11.5703125" style="62" customWidth="1"/>
    <col min="10500" max="10500" width="13.5703125" style="62" customWidth="1"/>
    <col min="10501" max="10501" width="10.28515625" style="62" bestFit="1" customWidth="1"/>
    <col min="10502" max="10502" width="9.5703125" style="62" bestFit="1" customWidth="1"/>
    <col min="10503" max="10503" width="16.42578125" style="62" bestFit="1" customWidth="1"/>
    <col min="10504" max="10504" width="10.28515625" style="62" bestFit="1" customWidth="1"/>
    <col min="10505" max="10505" width="6.85546875" style="62" bestFit="1" customWidth="1"/>
    <col min="10506" max="10506" width="13.7109375" style="62" bestFit="1" customWidth="1"/>
    <col min="10507" max="10507" width="4.42578125" style="62" bestFit="1" customWidth="1"/>
    <col min="10508" max="10508" width="9.5703125" style="62" bestFit="1" customWidth="1"/>
    <col min="10509" max="10509" width="10.5703125" style="62" bestFit="1" customWidth="1"/>
    <col min="10510" max="10510" width="45.7109375" style="62" bestFit="1" customWidth="1"/>
    <col min="10511" max="10511" width="16.5703125" style="62" bestFit="1" customWidth="1"/>
    <col min="10512" max="10512" width="8.7109375" style="62" bestFit="1" customWidth="1"/>
    <col min="10513" max="10516" width="13.85546875" style="62" bestFit="1" customWidth="1"/>
    <col min="10517" max="10517" width="16.85546875" style="62" bestFit="1" customWidth="1"/>
    <col min="10518" max="10518" width="7" style="62" bestFit="1" customWidth="1"/>
    <col min="10519" max="10519" width="9" style="62" bestFit="1" customWidth="1"/>
    <col min="10520" max="10520" width="9.5703125" style="62" bestFit="1" customWidth="1"/>
    <col min="10521" max="10521" width="8.7109375" style="62" bestFit="1" customWidth="1"/>
    <col min="10522" max="10522" width="7.85546875" style="62" bestFit="1" customWidth="1"/>
    <col min="10523" max="10523" width="8.7109375" style="62" bestFit="1" customWidth="1"/>
    <col min="10524" max="10524" width="7" style="62" bestFit="1" customWidth="1"/>
    <col min="10525" max="10752" width="11.42578125" style="62"/>
    <col min="10753" max="10753" width="10.28515625" style="62" bestFit="1" customWidth="1"/>
    <col min="10754" max="10754" width="9.140625" style="62" customWidth="1"/>
    <col min="10755" max="10755" width="11.5703125" style="62" customWidth="1"/>
    <col min="10756" max="10756" width="13.5703125" style="62" customWidth="1"/>
    <col min="10757" max="10757" width="10.28515625" style="62" bestFit="1" customWidth="1"/>
    <col min="10758" max="10758" width="9.5703125" style="62" bestFit="1" customWidth="1"/>
    <col min="10759" max="10759" width="16.42578125" style="62" bestFit="1" customWidth="1"/>
    <col min="10760" max="10760" width="10.28515625" style="62" bestFit="1" customWidth="1"/>
    <col min="10761" max="10761" width="6.85546875" style="62" bestFit="1" customWidth="1"/>
    <col min="10762" max="10762" width="13.7109375" style="62" bestFit="1" customWidth="1"/>
    <col min="10763" max="10763" width="4.42578125" style="62" bestFit="1" customWidth="1"/>
    <col min="10764" max="10764" width="9.5703125" style="62" bestFit="1" customWidth="1"/>
    <col min="10765" max="10765" width="10.5703125" style="62" bestFit="1" customWidth="1"/>
    <col min="10766" max="10766" width="45.7109375" style="62" bestFit="1" customWidth="1"/>
    <col min="10767" max="10767" width="16.5703125" style="62" bestFit="1" customWidth="1"/>
    <col min="10768" max="10768" width="8.7109375" style="62" bestFit="1" customWidth="1"/>
    <col min="10769" max="10772" width="13.85546875" style="62" bestFit="1" customWidth="1"/>
    <col min="10773" max="10773" width="16.85546875" style="62" bestFit="1" customWidth="1"/>
    <col min="10774" max="10774" width="7" style="62" bestFit="1" customWidth="1"/>
    <col min="10775" max="10775" width="9" style="62" bestFit="1" customWidth="1"/>
    <col min="10776" max="10776" width="9.5703125" style="62" bestFit="1" customWidth="1"/>
    <col min="10777" max="10777" width="8.7109375" style="62" bestFit="1" customWidth="1"/>
    <col min="10778" max="10778" width="7.85546875" style="62" bestFit="1" customWidth="1"/>
    <col min="10779" max="10779" width="8.7109375" style="62" bestFit="1" customWidth="1"/>
    <col min="10780" max="10780" width="7" style="62" bestFit="1" customWidth="1"/>
    <col min="10781" max="11008" width="11.42578125" style="62"/>
    <col min="11009" max="11009" width="10.28515625" style="62" bestFit="1" customWidth="1"/>
    <col min="11010" max="11010" width="9.140625" style="62" customWidth="1"/>
    <col min="11011" max="11011" width="11.5703125" style="62" customWidth="1"/>
    <col min="11012" max="11012" width="13.5703125" style="62" customWidth="1"/>
    <col min="11013" max="11013" width="10.28515625" style="62" bestFit="1" customWidth="1"/>
    <col min="11014" max="11014" width="9.5703125" style="62" bestFit="1" customWidth="1"/>
    <col min="11015" max="11015" width="16.42578125" style="62" bestFit="1" customWidth="1"/>
    <col min="11016" max="11016" width="10.28515625" style="62" bestFit="1" customWidth="1"/>
    <col min="11017" max="11017" width="6.85546875" style="62" bestFit="1" customWidth="1"/>
    <col min="11018" max="11018" width="13.7109375" style="62" bestFit="1" customWidth="1"/>
    <col min="11019" max="11019" width="4.42578125" style="62" bestFit="1" customWidth="1"/>
    <col min="11020" max="11020" width="9.5703125" style="62" bestFit="1" customWidth="1"/>
    <col min="11021" max="11021" width="10.5703125" style="62" bestFit="1" customWidth="1"/>
    <col min="11022" max="11022" width="45.7109375" style="62" bestFit="1" customWidth="1"/>
    <col min="11023" max="11023" width="16.5703125" style="62" bestFit="1" customWidth="1"/>
    <col min="11024" max="11024" width="8.7109375" style="62" bestFit="1" customWidth="1"/>
    <col min="11025" max="11028" width="13.85546875" style="62" bestFit="1" customWidth="1"/>
    <col min="11029" max="11029" width="16.85546875" style="62" bestFit="1" customWidth="1"/>
    <col min="11030" max="11030" width="7" style="62" bestFit="1" customWidth="1"/>
    <col min="11031" max="11031" width="9" style="62" bestFit="1" customWidth="1"/>
    <col min="11032" max="11032" width="9.5703125" style="62" bestFit="1" customWidth="1"/>
    <col min="11033" max="11033" width="8.7109375" style="62" bestFit="1" customWidth="1"/>
    <col min="11034" max="11034" width="7.85546875" style="62" bestFit="1" customWidth="1"/>
    <col min="11035" max="11035" width="8.7109375" style="62" bestFit="1" customWidth="1"/>
    <col min="11036" max="11036" width="7" style="62" bestFit="1" customWidth="1"/>
    <col min="11037" max="11264" width="11.42578125" style="62"/>
    <col min="11265" max="11265" width="10.28515625" style="62" bestFit="1" customWidth="1"/>
    <col min="11266" max="11266" width="9.140625" style="62" customWidth="1"/>
    <col min="11267" max="11267" width="11.5703125" style="62" customWidth="1"/>
    <col min="11268" max="11268" width="13.5703125" style="62" customWidth="1"/>
    <col min="11269" max="11269" width="10.28515625" style="62" bestFit="1" customWidth="1"/>
    <col min="11270" max="11270" width="9.5703125" style="62" bestFit="1" customWidth="1"/>
    <col min="11271" max="11271" width="16.42578125" style="62" bestFit="1" customWidth="1"/>
    <col min="11272" max="11272" width="10.28515625" style="62" bestFit="1" customWidth="1"/>
    <col min="11273" max="11273" width="6.85546875" style="62" bestFit="1" customWidth="1"/>
    <col min="11274" max="11274" width="13.7109375" style="62" bestFit="1" customWidth="1"/>
    <col min="11275" max="11275" width="4.42578125" style="62" bestFit="1" customWidth="1"/>
    <col min="11276" max="11276" width="9.5703125" style="62" bestFit="1" customWidth="1"/>
    <col min="11277" max="11277" width="10.5703125" style="62" bestFit="1" customWidth="1"/>
    <col min="11278" max="11278" width="45.7109375" style="62" bestFit="1" customWidth="1"/>
    <col min="11279" max="11279" width="16.5703125" style="62" bestFit="1" customWidth="1"/>
    <col min="11280" max="11280" width="8.7109375" style="62" bestFit="1" customWidth="1"/>
    <col min="11281" max="11284" width="13.85546875" style="62" bestFit="1" customWidth="1"/>
    <col min="11285" max="11285" width="16.85546875" style="62" bestFit="1" customWidth="1"/>
    <col min="11286" max="11286" width="7" style="62" bestFit="1" customWidth="1"/>
    <col min="11287" max="11287" width="9" style="62" bestFit="1" customWidth="1"/>
    <col min="11288" max="11288" width="9.5703125" style="62" bestFit="1" customWidth="1"/>
    <col min="11289" max="11289" width="8.7109375" style="62" bestFit="1" customWidth="1"/>
    <col min="11290" max="11290" width="7.85546875" style="62" bestFit="1" customWidth="1"/>
    <col min="11291" max="11291" width="8.7109375" style="62" bestFit="1" customWidth="1"/>
    <col min="11292" max="11292" width="7" style="62" bestFit="1" customWidth="1"/>
    <col min="11293" max="11520" width="11.42578125" style="62"/>
    <col min="11521" max="11521" width="10.28515625" style="62" bestFit="1" customWidth="1"/>
    <col min="11522" max="11522" width="9.140625" style="62" customWidth="1"/>
    <col min="11523" max="11523" width="11.5703125" style="62" customWidth="1"/>
    <col min="11524" max="11524" width="13.5703125" style="62" customWidth="1"/>
    <col min="11525" max="11525" width="10.28515625" style="62" bestFit="1" customWidth="1"/>
    <col min="11526" max="11526" width="9.5703125" style="62" bestFit="1" customWidth="1"/>
    <col min="11527" max="11527" width="16.42578125" style="62" bestFit="1" customWidth="1"/>
    <col min="11528" max="11528" width="10.28515625" style="62" bestFit="1" customWidth="1"/>
    <col min="11529" max="11529" width="6.85546875" style="62" bestFit="1" customWidth="1"/>
    <col min="11530" max="11530" width="13.7109375" style="62" bestFit="1" customWidth="1"/>
    <col min="11531" max="11531" width="4.42578125" style="62" bestFit="1" customWidth="1"/>
    <col min="11532" max="11532" width="9.5703125" style="62" bestFit="1" customWidth="1"/>
    <col min="11533" max="11533" width="10.5703125" style="62" bestFit="1" customWidth="1"/>
    <col min="11534" max="11534" width="45.7109375" style="62" bestFit="1" customWidth="1"/>
    <col min="11535" max="11535" width="16.5703125" style="62" bestFit="1" customWidth="1"/>
    <col min="11536" max="11536" width="8.7109375" style="62" bestFit="1" customWidth="1"/>
    <col min="11537" max="11540" width="13.85546875" style="62" bestFit="1" customWidth="1"/>
    <col min="11541" max="11541" width="16.85546875" style="62" bestFit="1" customWidth="1"/>
    <col min="11542" max="11542" width="7" style="62" bestFit="1" customWidth="1"/>
    <col min="11543" max="11543" width="9" style="62" bestFit="1" customWidth="1"/>
    <col min="11544" max="11544" width="9.5703125" style="62" bestFit="1" customWidth="1"/>
    <col min="11545" max="11545" width="8.7109375" style="62" bestFit="1" customWidth="1"/>
    <col min="11546" max="11546" width="7.85546875" style="62" bestFit="1" customWidth="1"/>
    <col min="11547" max="11547" width="8.7109375" style="62" bestFit="1" customWidth="1"/>
    <col min="11548" max="11548" width="7" style="62" bestFit="1" customWidth="1"/>
    <col min="11549" max="11776" width="11.42578125" style="62"/>
    <col min="11777" max="11777" width="10.28515625" style="62" bestFit="1" customWidth="1"/>
    <col min="11778" max="11778" width="9.140625" style="62" customWidth="1"/>
    <col min="11779" max="11779" width="11.5703125" style="62" customWidth="1"/>
    <col min="11780" max="11780" width="13.5703125" style="62" customWidth="1"/>
    <col min="11781" max="11781" width="10.28515625" style="62" bestFit="1" customWidth="1"/>
    <col min="11782" max="11782" width="9.5703125" style="62" bestFit="1" customWidth="1"/>
    <col min="11783" max="11783" width="16.42578125" style="62" bestFit="1" customWidth="1"/>
    <col min="11784" max="11784" width="10.28515625" style="62" bestFit="1" customWidth="1"/>
    <col min="11785" max="11785" width="6.85546875" style="62" bestFit="1" customWidth="1"/>
    <col min="11786" max="11786" width="13.7109375" style="62" bestFit="1" customWidth="1"/>
    <col min="11787" max="11787" width="4.42578125" style="62" bestFit="1" customWidth="1"/>
    <col min="11788" max="11788" width="9.5703125" style="62" bestFit="1" customWidth="1"/>
    <col min="11789" max="11789" width="10.5703125" style="62" bestFit="1" customWidth="1"/>
    <col min="11790" max="11790" width="45.7109375" style="62" bestFit="1" customWidth="1"/>
    <col min="11791" max="11791" width="16.5703125" style="62" bestFit="1" customWidth="1"/>
    <col min="11792" max="11792" width="8.7109375" style="62" bestFit="1" customWidth="1"/>
    <col min="11793" max="11796" width="13.85546875" style="62" bestFit="1" customWidth="1"/>
    <col min="11797" max="11797" width="16.85546875" style="62" bestFit="1" customWidth="1"/>
    <col min="11798" max="11798" width="7" style="62" bestFit="1" customWidth="1"/>
    <col min="11799" max="11799" width="9" style="62" bestFit="1" customWidth="1"/>
    <col min="11800" max="11800" width="9.5703125" style="62" bestFit="1" customWidth="1"/>
    <col min="11801" max="11801" width="8.7109375" style="62" bestFit="1" customWidth="1"/>
    <col min="11802" max="11802" width="7.85546875" style="62" bestFit="1" customWidth="1"/>
    <col min="11803" max="11803" width="8.7109375" style="62" bestFit="1" customWidth="1"/>
    <col min="11804" max="11804" width="7" style="62" bestFit="1" customWidth="1"/>
    <col min="11805" max="12032" width="11.42578125" style="62"/>
    <col min="12033" max="12033" width="10.28515625" style="62" bestFit="1" customWidth="1"/>
    <col min="12034" max="12034" width="9.140625" style="62" customWidth="1"/>
    <col min="12035" max="12035" width="11.5703125" style="62" customWidth="1"/>
    <col min="12036" max="12036" width="13.5703125" style="62" customWidth="1"/>
    <col min="12037" max="12037" width="10.28515625" style="62" bestFit="1" customWidth="1"/>
    <col min="12038" max="12038" width="9.5703125" style="62" bestFit="1" customWidth="1"/>
    <col min="12039" max="12039" width="16.42578125" style="62" bestFit="1" customWidth="1"/>
    <col min="12040" max="12040" width="10.28515625" style="62" bestFit="1" customWidth="1"/>
    <col min="12041" max="12041" width="6.85546875" style="62" bestFit="1" customWidth="1"/>
    <col min="12042" max="12042" width="13.7109375" style="62" bestFit="1" customWidth="1"/>
    <col min="12043" max="12043" width="4.42578125" style="62" bestFit="1" customWidth="1"/>
    <col min="12044" max="12044" width="9.5703125" style="62" bestFit="1" customWidth="1"/>
    <col min="12045" max="12045" width="10.5703125" style="62" bestFit="1" customWidth="1"/>
    <col min="12046" max="12046" width="45.7109375" style="62" bestFit="1" customWidth="1"/>
    <col min="12047" max="12047" width="16.5703125" style="62" bestFit="1" customWidth="1"/>
    <col min="12048" max="12048" width="8.7109375" style="62" bestFit="1" customWidth="1"/>
    <col min="12049" max="12052" width="13.85546875" style="62" bestFit="1" customWidth="1"/>
    <col min="12053" max="12053" width="16.85546875" style="62" bestFit="1" customWidth="1"/>
    <col min="12054" max="12054" width="7" style="62" bestFit="1" customWidth="1"/>
    <col min="12055" max="12055" width="9" style="62" bestFit="1" customWidth="1"/>
    <col min="12056" max="12056" width="9.5703125" style="62" bestFit="1" customWidth="1"/>
    <col min="12057" max="12057" width="8.7109375" style="62" bestFit="1" customWidth="1"/>
    <col min="12058" max="12058" width="7.85546875" style="62" bestFit="1" customWidth="1"/>
    <col min="12059" max="12059" width="8.7109375" style="62" bestFit="1" customWidth="1"/>
    <col min="12060" max="12060" width="7" style="62" bestFit="1" customWidth="1"/>
    <col min="12061" max="12288" width="11.42578125" style="62"/>
    <col min="12289" max="12289" width="10.28515625" style="62" bestFit="1" customWidth="1"/>
    <col min="12290" max="12290" width="9.140625" style="62" customWidth="1"/>
    <col min="12291" max="12291" width="11.5703125" style="62" customWidth="1"/>
    <col min="12292" max="12292" width="13.5703125" style="62" customWidth="1"/>
    <col min="12293" max="12293" width="10.28515625" style="62" bestFit="1" customWidth="1"/>
    <col min="12294" max="12294" width="9.5703125" style="62" bestFit="1" customWidth="1"/>
    <col min="12295" max="12295" width="16.42578125" style="62" bestFit="1" customWidth="1"/>
    <col min="12296" max="12296" width="10.28515625" style="62" bestFit="1" customWidth="1"/>
    <col min="12297" max="12297" width="6.85546875" style="62" bestFit="1" customWidth="1"/>
    <col min="12298" max="12298" width="13.7109375" style="62" bestFit="1" customWidth="1"/>
    <col min="12299" max="12299" width="4.42578125" style="62" bestFit="1" customWidth="1"/>
    <col min="12300" max="12300" width="9.5703125" style="62" bestFit="1" customWidth="1"/>
    <col min="12301" max="12301" width="10.5703125" style="62" bestFit="1" customWidth="1"/>
    <col min="12302" max="12302" width="45.7109375" style="62" bestFit="1" customWidth="1"/>
    <col min="12303" max="12303" width="16.5703125" style="62" bestFit="1" customWidth="1"/>
    <col min="12304" max="12304" width="8.7109375" style="62" bestFit="1" customWidth="1"/>
    <col min="12305" max="12308" width="13.85546875" style="62" bestFit="1" customWidth="1"/>
    <col min="12309" max="12309" width="16.85546875" style="62" bestFit="1" customWidth="1"/>
    <col min="12310" max="12310" width="7" style="62" bestFit="1" customWidth="1"/>
    <col min="12311" max="12311" width="9" style="62" bestFit="1" customWidth="1"/>
    <col min="12312" max="12312" width="9.5703125" style="62" bestFit="1" customWidth="1"/>
    <col min="12313" max="12313" width="8.7109375" style="62" bestFit="1" customWidth="1"/>
    <col min="12314" max="12314" width="7.85546875" style="62" bestFit="1" customWidth="1"/>
    <col min="12315" max="12315" width="8.7109375" style="62" bestFit="1" customWidth="1"/>
    <col min="12316" max="12316" width="7" style="62" bestFit="1" customWidth="1"/>
    <col min="12317" max="12544" width="11.42578125" style="62"/>
    <col min="12545" max="12545" width="10.28515625" style="62" bestFit="1" customWidth="1"/>
    <col min="12546" max="12546" width="9.140625" style="62" customWidth="1"/>
    <col min="12547" max="12547" width="11.5703125" style="62" customWidth="1"/>
    <col min="12548" max="12548" width="13.5703125" style="62" customWidth="1"/>
    <col min="12549" max="12549" width="10.28515625" style="62" bestFit="1" customWidth="1"/>
    <col min="12550" max="12550" width="9.5703125" style="62" bestFit="1" customWidth="1"/>
    <col min="12551" max="12551" width="16.42578125" style="62" bestFit="1" customWidth="1"/>
    <col min="12552" max="12552" width="10.28515625" style="62" bestFit="1" customWidth="1"/>
    <col min="12553" max="12553" width="6.85546875" style="62" bestFit="1" customWidth="1"/>
    <col min="12554" max="12554" width="13.7109375" style="62" bestFit="1" customWidth="1"/>
    <col min="12555" max="12555" width="4.42578125" style="62" bestFit="1" customWidth="1"/>
    <col min="12556" max="12556" width="9.5703125" style="62" bestFit="1" customWidth="1"/>
    <col min="12557" max="12557" width="10.5703125" style="62" bestFit="1" customWidth="1"/>
    <col min="12558" max="12558" width="45.7109375" style="62" bestFit="1" customWidth="1"/>
    <col min="12559" max="12559" width="16.5703125" style="62" bestFit="1" customWidth="1"/>
    <col min="12560" max="12560" width="8.7109375" style="62" bestFit="1" customWidth="1"/>
    <col min="12561" max="12564" width="13.85546875" style="62" bestFit="1" customWidth="1"/>
    <col min="12565" max="12565" width="16.85546875" style="62" bestFit="1" customWidth="1"/>
    <col min="12566" max="12566" width="7" style="62" bestFit="1" customWidth="1"/>
    <col min="12567" max="12567" width="9" style="62" bestFit="1" customWidth="1"/>
    <col min="12568" max="12568" width="9.5703125" style="62" bestFit="1" customWidth="1"/>
    <col min="12569" max="12569" width="8.7109375" style="62" bestFit="1" customWidth="1"/>
    <col min="12570" max="12570" width="7.85546875" style="62" bestFit="1" customWidth="1"/>
    <col min="12571" max="12571" width="8.7109375" style="62" bestFit="1" customWidth="1"/>
    <col min="12572" max="12572" width="7" style="62" bestFit="1" customWidth="1"/>
    <col min="12573" max="12800" width="11.42578125" style="62"/>
    <col min="12801" max="12801" width="10.28515625" style="62" bestFit="1" customWidth="1"/>
    <col min="12802" max="12802" width="9.140625" style="62" customWidth="1"/>
    <col min="12803" max="12803" width="11.5703125" style="62" customWidth="1"/>
    <col min="12804" max="12804" width="13.5703125" style="62" customWidth="1"/>
    <col min="12805" max="12805" width="10.28515625" style="62" bestFit="1" customWidth="1"/>
    <col min="12806" max="12806" width="9.5703125" style="62" bestFit="1" customWidth="1"/>
    <col min="12807" max="12807" width="16.42578125" style="62" bestFit="1" customWidth="1"/>
    <col min="12808" max="12808" width="10.28515625" style="62" bestFit="1" customWidth="1"/>
    <col min="12809" max="12809" width="6.85546875" style="62" bestFit="1" customWidth="1"/>
    <col min="12810" max="12810" width="13.7109375" style="62" bestFit="1" customWidth="1"/>
    <col min="12811" max="12811" width="4.42578125" style="62" bestFit="1" customWidth="1"/>
    <col min="12812" max="12812" width="9.5703125" style="62" bestFit="1" customWidth="1"/>
    <col min="12813" max="12813" width="10.5703125" style="62" bestFit="1" customWidth="1"/>
    <col min="12814" max="12814" width="45.7109375" style="62" bestFit="1" customWidth="1"/>
    <col min="12815" max="12815" width="16.5703125" style="62" bestFit="1" customWidth="1"/>
    <col min="12816" max="12816" width="8.7109375" style="62" bestFit="1" customWidth="1"/>
    <col min="12817" max="12820" width="13.85546875" style="62" bestFit="1" customWidth="1"/>
    <col min="12821" max="12821" width="16.85546875" style="62" bestFit="1" customWidth="1"/>
    <col min="12822" max="12822" width="7" style="62" bestFit="1" customWidth="1"/>
    <col min="12823" max="12823" width="9" style="62" bestFit="1" customWidth="1"/>
    <col min="12824" max="12824" width="9.5703125" style="62" bestFit="1" customWidth="1"/>
    <col min="12825" max="12825" width="8.7109375" style="62" bestFit="1" customWidth="1"/>
    <col min="12826" max="12826" width="7.85546875" style="62" bestFit="1" customWidth="1"/>
    <col min="12827" max="12827" width="8.7109375" style="62" bestFit="1" customWidth="1"/>
    <col min="12828" max="12828" width="7" style="62" bestFit="1" customWidth="1"/>
    <col min="12829" max="13056" width="11.42578125" style="62"/>
    <col min="13057" max="13057" width="10.28515625" style="62" bestFit="1" customWidth="1"/>
    <col min="13058" max="13058" width="9.140625" style="62" customWidth="1"/>
    <col min="13059" max="13059" width="11.5703125" style="62" customWidth="1"/>
    <col min="13060" max="13060" width="13.5703125" style="62" customWidth="1"/>
    <col min="13061" max="13061" width="10.28515625" style="62" bestFit="1" customWidth="1"/>
    <col min="13062" max="13062" width="9.5703125" style="62" bestFit="1" customWidth="1"/>
    <col min="13063" max="13063" width="16.42578125" style="62" bestFit="1" customWidth="1"/>
    <col min="13064" max="13064" width="10.28515625" style="62" bestFit="1" customWidth="1"/>
    <col min="13065" max="13065" width="6.85546875" style="62" bestFit="1" customWidth="1"/>
    <col min="13066" max="13066" width="13.7109375" style="62" bestFit="1" customWidth="1"/>
    <col min="13067" max="13067" width="4.42578125" style="62" bestFit="1" customWidth="1"/>
    <col min="13068" max="13068" width="9.5703125" style="62" bestFit="1" customWidth="1"/>
    <col min="13069" max="13069" width="10.5703125" style="62" bestFit="1" customWidth="1"/>
    <col min="13070" max="13070" width="45.7109375" style="62" bestFit="1" customWidth="1"/>
    <col min="13071" max="13071" width="16.5703125" style="62" bestFit="1" customWidth="1"/>
    <col min="13072" max="13072" width="8.7109375" style="62" bestFit="1" customWidth="1"/>
    <col min="13073" max="13076" width="13.85546875" style="62" bestFit="1" customWidth="1"/>
    <col min="13077" max="13077" width="16.85546875" style="62" bestFit="1" customWidth="1"/>
    <col min="13078" max="13078" width="7" style="62" bestFit="1" customWidth="1"/>
    <col min="13079" max="13079" width="9" style="62" bestFit="1" customWidth="1"/>
    <col min="13080" max="13080" width="9.5703125" style="62" bestFit="1" customWidth="1"/>
    <col min="13081" max="13081" width="8.7109375" style="62" bestFit="1" customWidth="1"/>
    <col min="13082" max="13082" width="7.85546875" style="62" bestFit="1" customWidth="1"/>
    <col min="13083" max="13083" width="8.7109375" style="62" bestFit="1" customWidth="1"/>
    <col min="13084" max="13084" width="7" style="62" bestFit="1" customWidth="1"/>
    <col min="13085" max="13312" width="11.42578125" style="62"/>
    <col min="13313" max="13313" width="10.28515625" style="62" bestFit="1" customWidth="1"/>
    <col min="13314" max="13314" width="9.140625" style="62" customWidth="1"/>
    <col min="13315" max="13315" width="11.5703125" style="62" customWidth="1"/>
    <col min="13316" max="13316" width="13.5703125" style="62" customWidth="1"/>
    <col min="13317" max="13317" width="10.28515625" style="62" bestFit="1" customWidth="1"/>
    <col min="13318" max="13318" width="9.5703125" style="62" bestFit="1" customWidth="1"/>
    <col min="13319" max="13319" width="16.42578125" style="62" bestFit="1" customWidth="1"/>
    <col min="13320" max="13320" width="10.28515625" style="62" bestFit="1" customWidth="1"/>
    <col min="13321" max="13321" width="6.85546875" style="62" bestFit="1" customWidth="1"/>
    <col min="13322" max="13322" width="13.7109375" style="62" bestFit="1" customWidth="1"/>
    <col min="13323" max="13323" width="4.42578125" style="62" bestFit="1" customWidth="1"/>
    <col min="13324" max="13324" width="9.5703125" style="62" bestFit="1" customWidth="1"/>
    <col min="13325" max="13325" width="10.5703125" style="62" bestFit="1" customWidth="1"/>
    <col min="13326" max="13326" width="45.7109375" style="62" bestFit="1" customWidth="1"/>
    <col min="13327" max="13327" width="16.5703125" style="62" bestFit="1" customWidth="1"/>
    <col min="13328" max="13328" width="8.7109375" style="62" bestFit="1" customWidth="1"/>
    <col min="13329" max="13332" width="13.85546875" style="62" bestFit="1" customWidth="1"/>
    <col min="13333" max="13333" width="16.85546875" style="62" bestFit="1" customWidth="1"/>
    <col min="13334" max="13334" width="7" style="62" bestFit="1" customWidth="1"/>
    <col min="13335" max="13335" width="9" style="62" bestFit="1" customWidth="1"/>
    <col min="13336" max="13336" width="9.5703125" style="62" bestFit="1" customWidth="1"/>
    <col min="13337" max="13337" width="8.7109375" style="62" bestFit="1" customWidth="1"/>
    <col min="13338" max="13338" width="7.85546875" style="62" bestFit="1" customWidth="1"/>
    <col min="13339" max="13339" width="8.7109375" style="62" bestFit="1" customWidth="1"/>
    <col min="13340" max="13340" width="7" style="62" bestFit="1" customWidth="1"/>
    <col min="13341" max="13568" width="11.42578125" style="62"/>
    <col min="13569" max="13569" width="10.28515625" style="62" bestFit="1" customWidth="1"/>
    <col min="13570" max="13570" width="9.140625" style="62" customWidth="1"/>
    <col min="13571" max="13571" width="11.5703125" style="62" customWidth="1"/>
    <col min="13572" max="13572" width="13.5703125" style="62" customWidth="1"/>
    <col min="13573" max="13573" width="10.28515625" style="62" bestFit="1" customWidth="1"/>
    <col min="13574" max="13574" width="9.5703125" style="62" bestFit="1" customWidth="1"/>
    <col min="13575" max="13575" width="16.42578125" style="62" bestFit="1" customWidth="1"/>
    <col min="13576" max="13576" width="10.28515625" style="62" bestFit="1" customWidth="1"/>
    <col min="13577" max="13577" width="6.85546875" style="62" bestFit="1" customWidth="1"/>
    <col min="13578" max="13578" width="13.7109375" style="62" bestFit="1" customWidth="1"/>
    <col min="13579" max="13579" width="4.42578125" style="62" bestFit="1" customWidth="1"/>
    <col min="13580" max="13580" width="9.5703125" style="62" bestFit="1" customWidth="1"/>
    <col min="13581" max="13581" width="10.5703125" style="62" bestFit="1" customWidth="1"/>
    <col min="13582" max="13582" width="45.7109375" style="62" bestFit="1" customWidth="1"/>
    <col min="13583" max="13583" width="16.5703125" style="62" bestFit="1" customWidth="1"/>
    <col min="13584" max="13584" width="8.7109375" style="62" bestFit="1" customWidth="1"/>
    <col min="13585" max="13588" width="13.85546875" style="62" bestFit="1" customWidth="1"/>
    <col min="13589" max="13589" width="16.85546875" style="62" bestFit="1" customWidth="1"/>
    <col min="13590" max="13590" width="7" style="62" bestFit="1" customWidth="1"/>
    <col min="13591" max="13591" width="9" style="62" bestFit="1" customWidth="1"/>
    <col min="13592" max="13592" width="9.5703125" style="62" bestFit="1" customWidth="1"/>
    <col min="13593" max="13593" width="8.7109375" style="62" bestFit="1" customWidth="1"/>
    <col min="13594" max="13594" width="7.85546875" style="62" bestFit="1" customWidth="1"/>
    <col min="13595" max="13595" width="8.7109375" style="62" bestFit="1" customWidth="1"/>
    <col min="13596" max="13596" width="7" style="62" bestFit="1" customWidth="1"/>
    <col min="13597" max="13824" width="11.42578125" style="62"/>
    <col min="13825" max="13825" width="10.28515625" style="62" bestFit="1" customWidth="1"/>
    <col min="13826" max="13826" width="9.140625" style="62" customWidth="1"/>
    <col min="13827" max="13827" width="11.5703125" style="62" customWidth="1"/>
    <col min="13828" max="13828" width="13.5703125" style="62" customWidth="1"/>
    <col min="13829" max="13829" width="10.28515625" style="62" bestFit="1" customWidth="1"/>
    <col min="13830" max="13830" width="9.5703125" style="62" bestFit="1" customWidth="1"/>
    <col min="13831" max="13831" width="16.42578125" style="62" bestFit="1" customWidth="1"/>
    <col min="13832" max="13832" width="10.28515625" style="62" bestFit="1" customWidth="1"/>
    <col min="13833" max="13833" width="6.85546875" style="62" bestFit="1" customWidth="1"/>
    <col min="13834" max="13834" width="13.7109375" style="62" bestFit="1" customWidth="1"/>
    <col min="13835" max="13835" width="4.42578125" style="62" bestFit="1" customWidth="1"/>
    <col min="13836" max="13836" width="9.5703125" style="62" bestFit="1" customWidth="1"/>
    <col min="13837" max="13837" width="10.5703125" style="62" bestFit="1" customWidth="1"/>
    <col min="13838" max="13838" width="45.7109375" style="62" bestFit="1" customWidth="1"/>
    <col min="13839" max="13839" width="16.5703125" style="62" bestFit="1" customWidth="1"/>
    <col min="13840" max="13840" width="8.7109375" style="62" bestFit="1" customWidth="1"/>
    <col min="13841" max="13844" width="13.85546875" style="62" bestFit="1" customWidth="1"/>
    <col min="13845" max="13845" width="16.85546875" style="62" bestFit="1" customWidth="1"/>
    <col min="13846" max="13846" width="7" style="62" bestFit="1" customWidth="1"/>
    <col min="13847" max="13847" width="9" style="62" bestFit="1" customWidth="1"/>
    <col min="13848" max="13848" width="9.5703125" style="62" bestFit="1" customWidth="1"/>
    <col min="13849" max="13849" width="8.7109375" style="62" bestFit="1" customWidth="1"/>
    <col min="13850" max="13850" width="7.85546875" style="62" bestFit="1" customWidth="1"/>
    <col min="13851" max="13851" width="8.7109375" style="62" bestFit="1" customWidth="1"/>
    <col min="13852" max="13852" width="7" style="62" bestFit="1" customWidth="1"/>
    <col min="13853" max="14080" width="11.42578125" style="62"/>
    <col min="14081" max="14081" width="10.28515625" style="62" bestFit="1" customWidth="1"/>
    <col min="14082" max="14082" width="9.140625" style="62" customWidth="1"/>
    <col min="14083" max="14083" width="11.5703125" style="62" customWidth="1"/>
    <col min="14084" max="14084" width="13.5703125" style="62" customWidth="1"/>
    <col min="14085" max="14085" width="10.28515625" style="62" bestFit="1" customWidth="1"/>
    <col min="14086" max="14086" width="9.5703125" style="62" bestFit="1" customWidth="1"/>
    <col min="14087" max="14087" width="16.42578125" style="62" bestFit="1" customWidth="1"/>
    <col min="14088" max="14088" width="10.28515625" style="62" bestFit="1" customWidth="1"/>
    <col min="14089" max="14089" width="6.85546875" style="62" bestFit="1" customWidth="1"/>
    <col min="14090" max="14090" width="13.7109375" style="62" bestFit="1" customWidth="1"/>
    <col min="14091" max="14091" width="4.42578125" style="62" bestFit="1" customWidth="1"/>
    <col min="14092" max="14092" width="9.5703125" style="62" bestFit="1" customWidth="1"/>
    <col min="14093" max="14093" width="10.5703125" style="62" bestFit="1" customWidth="1"/>
    <col min="14094" max="14094" width="45.7109375" style="62" bestFit="1" customWidth="1"/>
    <col min="14095" max="14095" width="16.5703125" style="62" bestFit="1" customWidth="1"/>
    <col min="14096" max="14096" width="8.7109375" style="62" bestFit="1" customWidth="1"/>
    <col min="14097" max="14100" width="13.85546875" style="62" bestFit="1" customWidth="1"/>
    <col min="14101" max="14101" width="16.85546875" style="62" bestFit="1" customWidth="1"/>
    <col min="14102" max="14102" width="7" style="62" bestFit="1" customWidth="1"/>
    <col min="14103" max="14103" width="9" style="62" bestFit="1" customWidth="1"/>
    <col min="14104" max="14104" width="9.5703125" style="62" bestFit="1" customWidth="1"/>
    <col min="14105" max="14105" width="8.7109375" style="62" bestFit="1" customWidth="1"/>
    <col min="14106" max="14106" width="7.85546875" style="62" bestFit="1" customWidth="1"/>
    <col min="14107" max="14107" width="8.7109375" style="62" bestFit="1" customWidth="1"/>
    <col min="14108" max="14108" width="7" style="62" bestFit="1" customWidth="1"/>
    <col min="14109" max="14336" width="11.42578125" style="62"/>
    <col min="14337" max="14337" width="10.28515625" style="62" bestFit="1" customWidth="1"/>
    <col min="14338" max="14338" width="9.140625" style="62" customWidth="1"/>
    <col min="14339" max="14339" width="11.5703125" style="62" customWidth="1"/>
    <col min="14340" max="14340" width="13.5703125" style="62" customWidth="1"/>
    <col min="14341" max="14341" width="10.28515625" style="62" bestFit="1" customWidth="1"/>
    <col min="14342" max="14342" width="9.5703125" style="62" bestFit="1" customWidth="1"/>
    <col min="14343" max="14343" width="16.42578125" style="62" bestFit="1" customWidth="1"/>
    <col min="14344" max="14344" width="10.28515625" style="62" bestFit="1" customWidth="1"/>
    <col min="14345" max="14345" width="6.85546875" style="62" bestFit="1" customWidth="1"/>
    <col min="14346" max="14346" width="13.7109375" style="62" bestFit="1" customWidth="1"/>
    <col min="14347" max="14347" width="4.42578125" style="62" bestFit="1" customWidth="1"/>
    <col min="14348" max="14348" width="9.5703125" style="62" bestFit="1" customWidth="1"/>
    <col min="14349" max="14349" width="10.5703125" style="62" bestFit="1" customWidth="1"/>
    <col min="14350" max="14350" width="45.7109375" style="62" bestFit="1" customWidth="1"/>
    <col min="14351" max="14351" width="16.5703125" style="62" bestFit="1" customWidth="1"/>
    <col min="14352" max="14352" width="8.7109375" style="62" bestFit="1" customWidth="1"/>
    <col min="14353" max="14356" width="13.85546875" style="62" bestFit="1" customWidth="1"/>
    <col min="14357" max="14357" width="16.85546875" style="62" bestFit="1" customWidth="1"/>
    <col min="14358" max="14358" width="7" style="62" bestFit="1" customWidth="1"/>
    <col min="14359" max="14359" width="9" style="62" bestFit="1" customWidth="1"/>
    <col min="14360" max="14360" width="9.5703125" style="62" bestFit="1" customWidth="1"/>
    <col min="14361" max="14361" width="8.7109375" style="62" bestFit="1" customWidth="1"/>
    <col min="14362" max="14362" width="7.85546875" style="62" bestFit="1" customWidth="1"/>
    <col min="14363" max="14363" width="8.7109375" style="62" bestFit="1" customWidth="1"/>
    <col min="14364" max="14364" width="7" style="62" bestFit="1" customWidth="1"/>
    <col min="14365" max="14592" width="11.42578125" style="62"/>
    <col min="14593" max="14593" width="10.28515625" style="62" bestFit="1" customWidth="1"/>
    <col min="14594" max="14594" width="9.140625" style="62" customWidth="1"/>
    <col min="14595" max="14595" width="11.5703125" style="62" customWidth="1"/>
    <col min="14596" max="14596" width="13.5703125" style="62" customWidth="1"/>
    <col min="14597" max="14597" width="10.28515625" style="62" bestFit="1" customWidth="1"/>
    <col min="14598" max="14598" width="9.5703125" style="62" bestFit="1" customWidth="1"/>
    <col min="14599" max="14599" width="16.42578125" style="62" bestFit="1" customWidth="1"/>
    <col min="14600" max="14600" width="10.28515625" style="62" bestFit="1" customWidth="1"/>
    <col min="14601" max="14601" width="6.85546875" style="62" bestFit="1" customWidth="1"/>
    <col min="14602" max="14602" width="13.7109375" style="62" bestFit="1" customWidth="1"/>
    <col min="14603" max="14603" width="4.42578125" style="62" bestFit="1" customWidth="1"/>
    <col min="14604" max="14604" width="9.5703125" style="62" bestFit="1" customWidth="1"/>
    <col min="14605" max="14605" width="10.5703125" style="62" bestFit="1" customWidth="1"/>
    <col min="14606" max="14606" width="45.7109375" style="62" bestFit="1" customWidth="1"/>
    <col min="14607" max="14607" width="16.5703125" style="62" bestFit="1" customWidth="1"/>
    <col min="14608" max="14608" width="8.7109375" style="62" bestFit="1" customWidth="1"/>
    <col min="14609" max="14612" width="13.85546875" style="62" bestFit="1" customWidth="1"/>
    <col min="14613" max="14613" width="16.85546875" style="62" bestFit="1" customWidth="1"/>
    <col min="14614" max="14614" width="7" style="62" bestFit="1" customWidth="1"/>
    <col min="14615" max="14615" width="9" style="62" bestFit="1" customWidth="1"/>
    <col min="14616" max="14616" width="9.5703125" style="62" bestFit="1" customWidth="1"/>
    <col min="14617" max="14617" width="8.7109375" style="62" bestFit="1" customWidth="1"/>
    <col min="14618" max="14618" width="7.85546875" style="62" bestFit="1" customWidth="1"/>
    <col min="14619" max="14619" width="8.7109375" style="62" bestFit="1" customWidth="1"/>
    <col min="14620" max="14620" width="7" style="62" bestFit="1" customWidth="1"/>
    <col min="14621" max="14848" width="11.42578125" style="62"/>
    <col min="14849" max="14849" width="10.28515625" style="62" bestFit="1" customWidth="1"/>
    <col min="14850" max="14850" width="9.140625" style="62" customWidth="1"/>
    <col min="14851" max="14851" width="11.5703125" style="62" customWidth="1"/>
    <col min="14852" max="14852" width="13.5703125" style="62" customWidth="1"/>
    <col min="14853" max="14853" width="10.28515625" style="62" bestFit="1" customWidth="1"/>
    <col min="14854" max="14854" width="9.5703125" style="62" bestFit="1" customWidth="1"/>
    <col min="14855" max="14855" width="16.42578125" style="62" bestFit="1" customWidth="1"/>
    <col min="14856" max="14856" width="10.28515625" style="62" bestFit="1" customWidth="1"/>
    <col min="14857" max="14857" width="6.85546875" style="62" bestFit="1" customWidth="1"/>
    <col min="14858" max="14858" width="13.7109375" style="62" bestFit="1" customWidth="1"/>
    <col min="14859" max="14859" width="4.42578125" style="62" bestFit="1" customWidth="1"/>
    <col min="14860" max="14860" width="9.5703125" style="62" bestFit="1" customWidth="1"/>
    <col min="14861" max="14861" width="10.5703125" style="62" bestFit="1" customWidth="1"/>
    <col min="14862" max="14862" width="45.7109375" style="62" bestFit="1" customWidth="1"/>
    <col min="14863" max="14863" width="16.5703125" style="62" bestFit="1" customWidth="1"/>
    <col min="14864" max="14864" width="8.7109375" style="62" bestFit="1" customWidth="1"/>
    <col min="14865" max="14868" width="13.85546875" style="62" bestFit="1" customWidth="1"/>
    <col min="14869" max="14869" width="16.85546875" style="62" bestFit="1" customWidth="1"/>
    <col min="14870" max="14870" width="7" style="62" bestFit="1" customWidth="1"/>
    <col min="14871" max="14871" width="9" style="62" bestFit="1" customWidth="1"/>
    <col min="14872" max="14872" width="9.5703125" style="62" bestFit="1" customWidth="1"/>
    <col min="14873" max="14873" width="8.7109375" style="62" bestFit="1" customWidth="1"/>
    <col min="14874" max="14874" width="7.85546875" style="62" bestFit="1" customWidth="1"/>
    <col min="14875" max="14875" width="8.7109375" style="62" bestFit="1" customWidth="1"/>
    <col min="14876" max="14876" width="7" style="62" bestFit="1" customWidth="1"/>
    <col min="14877" max="15104" width="11.42578125" style="62"/>
    <col min="15105" max="15105" width="10.28515625" style="62" bestFit="1" customWidth="1"/>
    <col min="15106" max="15106" width="9.140625" style="62" customWidth="1"/>
    <col min="15107" max="15107" width="11.5703125" style="62" customWidth="1"/>
    <col min="15108" max="15108" width="13.5703125" style="62" customWidth="1"/>
    <col min="15109" max="15109" width="10.28515625" style="62" bestFit="1" customWidth="1"/>
    <col min="15110" max="15110" width="9.5703125" style="62" bestFit="1" customWidth="1"/>
    <col min="15111" max="15111" width="16.42578125" style="62" bestFit="1" customWidth="1"/>
    <col min="15112" max="15112" width="10.28515625" style="62" bestFit="1" customWidth="1"/>
    <col min="15113" max="15113" width="6.85546875" style="62" bestFit="1" customWidth="1"/>
    <col min="15114" max="15114" width="13.7109375" style="62" bestFit="1" customWidth="1"/>
    <col min="15115" max="15115" width="4.42578125" style="62" bestFit="1" customWidth="1"/>
    <col min="15116" max="15116" width="9.5703125" style="62" bestFit="1" customWidth="1"/>
    <col min="15117" max="15117" width="10.5703125" style="62" bestFit="1" customWidth="1"/>
    <col min="15118" max="15118" width="45.7109375" style="62" bestFit="1" customWidth="1"/>
    <col min="15119" max="15119" width="16.5703125" style="62" bestFit="1" customWidth="1"/>
    <col min="15120" max="15120" width="8.7109375" style="62" bestFit="1" customWidth="1"/>
    <col min="15121" max="15124" width="13.85546875" style="62" bestFit="1" customWidth="1"/>
    <col min="15125" max="15125" width="16.85546875" style="62" bestFit="1" customWidth="1"/>
    <col min="15126" max="15126" width="7" style="62" bestFit="1" customWidth="1"/>
    <col min="15127" max="15127" width="9" style="62" bestFit="1" customWidth="1"/>
    <col min="15128" max="15128" width="9.5703125" style="62" bestFit="1" customWidth="1"/>
    <col min="15129" max="15129" width="8.7109375" style="62" bestFit="1" customWidth="1"/>
    <col min="15130" max="15130" width="7.85546875" style="62" bestFit="1" customWidth="1"/>
    <col min="15131" max="15131" width="8.7109375" style="62" bestFit="1" customWidth="1"/>
    <col min="15132" max="15132" width="7" style="62" bestFit="1" customWidth="1"/>
    <col min="15133" max="15360" width="11.42578125" style="62"/>
    <col min="15361" max="15361" width="10.28515625" style="62" bestFit="1" customWidth="1"/>
    <col min="15362" max="15362" width="9.140625" style="62" customWidth="1"/>
    <col min="15363" max="15363" width="11.5703125" style="62" customWidth="1"/>
    <col min="15364" max="15364" width="13.5703125" style="62" customWidth="1"/>
    <col min="15365" max="15365" width="10.28515625" style="62" bestFit="1" customWidth="1"/>
    <col min="15366" max="15366" width="9.5703125" style="62" bestFit="1" customWidth="1"/>
    <col min="15367" max="15367" width="16.42578125" style="62" bestFit="1" customWidth="1"/>
    <col min="15368" max="15368" width="10.28515625" style="62" bestFit="1" customWidth="1"/>
    <col min="15369" max="15369" width="6.85546875" style="62" bestFit="1" customWidth="1"/>
    <col min="15370" max="15370" width="13.7109375" style="62" bestFit="1" customWidth="1"/>
    <col min="15371" max="15371" width="4.42578125" style="62" bestFit="1" customWidth="1"/>
    <col min="15372" max="15372" width="9.5703125" style="62" bestFit="1" customWidth="1"/>
    <col min="15373" max="15373" width="10.5703125" style="62" bestFit="1" customWidth="1"/>
    <col min="15374" max="15374" width="45.7109375" style="62" bestFit="1" customWidth="1"/>
    <col min="15375" max="15375" width="16.5703125" style="62" bestFit="1" customWidth="1"/>
    <col min="15376" max="15376" width="8.7109375" style="62" bestFit="1" customWidth="1"/>
    <col min="15377" max="15380" width="13.85546875" style="62" bestFit="1" customWidth="1"/>
    <col min="15381" max="15381" width="16.85546875" style="62" bestFit="1" customWidth="1"/>
    <col min="15382" max="15382" width="7" style="62" bestFit="1" customWidth="1"/>
    <col min="15383" max="15383" width="9" style="62" bestFit="1" customWidth="1"/>
    <col min="15384" max="15384" width="9.5703125" style="62" bestFit="1" customWidth="1"/>
    <col min="15385" max="15385" width="8.7109375" style="62" bestFit="1" customWidth="1"/>
    <col min="15386" max="15386" width="7.85546875" style="62" bestFit="1" customWidth="1"/>
    <col min="15387" max="15387" width="8.7109375" style="62" bestFit="1" customWidth="1"/>
    <col min="15388" max="15388" width="7" style="62" bestFit="1" customWidth="1"/>
    <col min="15389" max="15616" width="11.42578125" style="62"/>
    <col min="15617" max="15617" width="10.28515625" style="62" bestFit="1" customWidth="1"/>
    <col min="15618" max="15618" width="9.140625" style="62" customWidth="1"/>
    <col min="15619" max="15619" width="11.5703125" style="62" customWidth="1"/>
    <col min="15620" max="15620" width="13.5703125" style="62" customWidth="1"/>
    <col min="15621" max="15621" width="10.28515625" style="62" bestFit="1" customWidth="1"/>
    <col min="15622" max="15622" width="9.5703125" style="62" bestFit="1" customWidth="1"/>
    <col min="15623" max="15623" width="16.42578125" style="62" bestFit="1" customWidth="1"/>
    <col min="15624" max="15624" width="10.28515625" style="62" bestFit="1" customWidth="1"/>
    <col min="15625" max="15625" width="6.85546875" style="62" bestFit="1" customWidth="1"/>
    <col min="15626" max="15626" width="13.7109375" style="62" bestFit="1" customWidth="1"/>
    <col min="15627" max="15627" width="4.42578125" style="62" bestFit="1" customWidth="1"/>
    <col min="15628" max="15628" width="9.5703125" style="62" bestFit="1" customWidth="1"/>
    <col min="15629" max="15629" width="10.5703125" style="62" bestFit="1" customWidth="1"/>
    <col min="15630" max="15630" width="45.7109375" style="62" bestFit="1" customWidth="1"/>
    <col min="15631" max="15631" width="16.5703125" style="62" bestFit="1" customWidth="1"/>
    <col min="15632" max="15632" width="8.7109375" style="62" bestFit="1" customWidth="1"/>
    <col min="15633" max="15636" width="13.85546875" style="62" bestFit="1" customWidth="1"/>
    <col min="15637" max="15637" width="16.85546875" style="62" bestFit="1" customWidth="1"/>
    <col min="15638" max="15638" width="7" style="62" bestFit="1" customWidth="1"/>
    <col min="15639" max="15639" width="9" style="62" bestFit="1" customWidth="1"/>
    <col min="15640" max="15640" width="9.5703125" style="62" bestFit="1" customWidth="1"/>
    <col min="15641" max="15641" width="8.7109375" style="62" bestFit="1" customWidth="1"/>
    <col min="15642" max="15642" width="7.85546875" style="62" bestFit="1" customWidth="1"/>
    <col min="15643" max="15643" width="8.7109375" style="62" bestFit="1" customWidth="1"/>
    <col min="15644" max="15644" width="7" style="62" bestFit="1" customWidth="1"/>
    <col min="15645" max="15872" width="11.42578125" style="62"/>
    <col min="15873" max="15873" width="10.28515625" style="62" bestFit="1" customWidth="1"/>
    <col min="15874" max="15874" width="9.140625" style="62" customWidth="1"/>
    <col min="15875" max="15875" width="11.5703125" style="62" customWidth="1"/>
    <col min="15876" max="15876" width="13.5703125" style="62" customWidth="1"/>
    <col min="15877" max="15877" width="10.28515625" style="62" bestFit="1" customWidth="1"/>
    <col min="15878" max="15878" width="9.5703125" style="62" bestFit="1" customWidth="1"/>
    <col min="15879" max="15879" width="16.42578125" style="62" bestFit="1" customWidth="1"/>
    <col min="15880" max="15880" width="10.28515625" style="62" bestFit="1" customWidth="1"/>
    <col min="15881" max="15881" width="6.85546875" style="62" bestFit="1" customWidth="1"/>
    <col min="15882" max="15882" width="13.7109375" style="62" bestFit="1" customWidth="1"/>
    <col min="15883" max="15883" width="4.42578125" style="62" bestFit="1" customWidth="1"/>
    <col min="15884" max="15884" width="9.5703125" style="62" bestFit="1" customWidth="1"/>
    <col min="15885" max="15885" width="10.5703125" style="62" bestFit="1" customWidth="1"/>
    <col min="15886" max="15886" width="45.7109375" style="62" bestFit="1" customWidth="1"/>
    <col min="15887" max="15887" width="16.5703125" style="62" bestFit="1" customWidth="1"/>
    <col min="15888" max="15888" width="8.7109375" style="62" bestFit="1" customWidth="1"/>
    <col min="15889" max="15892" width="13.85546875" style="62" bestFit="1" customWidth="1"/>
    <col min="15893" max="15893" width="16.85546875" style="62" bestFit="1" customWidth="1"/>
    <col min="15894" max="15894" width="7" style="62" bestFit="1" customWidth="1"/>
    <col min="15895" max="15895" width="9" style="62" bestFit="1" customWidth="1"/>
    <col min="15896" max="15896" width="9.5703125" style="62" bestFit="1" customWidth="1"/>
    <col min="15897" max="15897" width="8.7109375" style="62" bestFit="1" customWidth="1"/>
    <col min="15898" max="15898" width="7.85546875" style="62" bestFit="1" customWidth="1"/>
    <col min="15899" max="15899" width="8.7109375" style="62" bestFit="1" customWidth="1"/>
    <col min="15900" max="15900" width="7" style="62" bestFit="1" customWidth="1"/>
    <col min="15901" max="16128" width="11.42578125" style="62"/>
    <col min="16129" max="16129" width="10.28515625" style="62" bestFit="1" customWidth="1"/>
    <col min="16130" max="16130" width="9.140625" style="62" customWidth="1"/>
    <col min="16131" max="16131" width="11.5703125" style="62" customWidth="1"/>
    <col min="16132" max="16132" width="13.5703125" style="62" customWidth="1"/>
    <col min="16133" max="16133" width="10.28515625" style="62" bestFit="1" customWidth="1"/>
    <col min="16134" max="16134" width="9.5703125" style="62" bestFit="1" customWidth="1"/>
    <col min="16135" max="16135" width="16.42578125" style="62" bestFit="1" customWidth="1"/>
    <col min="16136" max="16136" width="10.28515625" style="62" bestFit="1" customWidth="1"/>
    <col min="16137" max="16137" width="6.85546875" style="62" bestFit="1" customWidth="1"/>
    <col min="16138" max="16138" width="13.7109375" style="62" bestFit="1" customWidth="1"/>
    <col min="16139" max="16139" width="4.42578125" style="62" bestFit="1" customWidth="1"/>
    <col min="16140" max="16140" width="9.5703125" style="62" bestFit="1" customWidth="1"/>
    <col min="16141" max="16141" width="10.5703125" style="62" bestFit="1" customWidth="1"/>
    <col min="16142" max="16142" width="45.7109375" style="62" bestFit="1" customWidth="1"/>
    <col min="16143" max="16143" width="16.5703125" style="62" bestFit="1" customWidth="1"/>
    <col min="16144" max="16144" width="8.7109375" style="62" bestFit="1" customWidth="1"/>
    <col min="16145" max="16148" width="13.85546875" style="62" bestFit="1" customWidth="1"/>
    <col min="16149" max="16149" width="16.85546875" style="62" bestFit="1" customWidth="1"/>
    <col min="16150" max="16150" width="7" style="62" bestFit="1" customWidth="1"/>
    <col min="16151" max="16151" width="9" style="62" bestFit="1" customWidth="1"/>
    <col min="16152" max="16152" width="9.5703125" style="62" bestFit="1" customWidth="1"/>
    <col min="16153" max="16153" width="8.7109375" style="62" bestFit="1" customWidth="1"/>
    <col min="16154" max="16154" width="7.85546875" style="62" bestFit="1" customWidth="1"/>
    <col min="16155" max="16155" width="8.7109375" style="62" bestFit="1" customWidth="1"/>
    <col min="16156" max="16156" width="7" style="62" bestFit="1" customWidth="1"/>
    <col min="16157" max="16384" width="11.42578125" style="62"/>
  </cols>
  <sheetData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3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3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3">
      <c r="A10" s="5">
        <v>57040</v>
      </c>
      <c r="B10" s="9" t="s">
        <v>274</v>
      </c>
      <c r="C10" s="6">
        <v>42188</v>
      </c>
      <c r="D10" s="6">
        <v>42188</v>
      </c>
      <c r="E10" s="5" t="s">
        <v>30</v>
      </c>
      <c r="F10" s="6">
        <v>42185</v>
      </c>
      <c r="G10" s="5" t="s">
        <v>31</v>
      </c>
      <c r="H10" s="5">
        <v>57040</v>
      </c>
      <c r="I10" s="5" t="s">
        <v>32</v>
      </c>
      <c r="J10" s="5" t="s">
        <v>33</v>
      </c>
      <c r="K10" s="5">
        <v>2015</v>
      </c>
      <c r="L10" s="7" t="s">
        <v>275</v>
      </c>
      <c r="M10" s="5" t="s">
        <v>276</v>
      </c>
      <c r="N10" s="5" t="s">
        <v>36</v>
      </c>
      <c r="O10" s="5" t="s">
        <v>277</v>
      </c>
      <c r="P10" s="8" t="s">
        <v>278</v>
      </c>
      <c r="Q10" s="5"/>
      <c r="R10" s="5"/>
      <c r="S10" s="5"/>
      <c r="T10" s="5"/>
      <c r="U10" s="8">
        <v>257023.76</v>
      </c>
      <c r="V10" s="8">
        <v>4988.7299999999996</v>
      </c>
      <c r="W10" s="8">
        <v>2900</v>
      </c>
      <c r="X10" s="8">
        <v>360</v>
      </c>
      <c r="Y10" s="8">
        <v>262012.49000000002</v>
      </c>
      <c r="Z10" s="8">
        <v>41922</v>
      </c>
      <c r="AA10" s="8">
        <v>307194.49</v>
      </c>
      <c r="AB10" s="5" t="s">
        <v>1630</v>
      </c>
      <c r="AC10" s="62" t="s">
        <v>1884</v>
      </c>
      <c r="AD10" s="63">
        <v>307396.40000000002</v>
      </c>
      <c r="AE10" s="63">
        <f>+AA10-AD10</f>
        <v>-201.9100000000326</v>
      </c>
      <c r="AF10" s="62" t="s">
        <v>1894</v>
      </c>
      <c r="AG10" s="62" t="s">
        <v>1629</v>
      </c>
    </row>
    <row r="11" spans="1:33">
      <c r="A11" s="5">
        <v>57040</v>
      </c>
      <c r="B11" s="9" t="s">
        <v>279</v>
      </c>
      <c r="C11" s="6">
        <v>42188</v>
      </c>
      <c r="D11" s="6">
        <v>42188</v>
      </c>
      <c r="E11" s="5" t="s">
        <v>30</v>
      </c>
      <c r="F11" s="6">
        <v>42185</v>
      </c>
      <c r="G11" s="5" t="s">
        <v>31</v>
      </c>
      <c r="H11" s="5">
        <v>57040</v>
      </c>
      <c r="I11" s="5" t="s">
        <v>59</v>
      </c>
      <c r="J11" s="5" t="s">
        <v>60</v>
      </c>
      <c r="K11" s="5">
        <v>2015</v>
      </c>
      <c r="L11" s="7" t="s">
        <v>280</v>
      </c>
      <c r="M11" s="5" t="s">
        <v>281</v>
      </c>
      <c r="N11" s="5" t="s">
        <v>70</v>
      </c>
      <c r="O11" s="5" t="s">
        <v>282</v>
      </c>
      <c r="P11" s="8" t="s">
        <v>283</v>
      </c>
      <c r="Q11" s="5"/>
      <c r="R11" s="5"/>
      <c r="S11" s="5"/>
      <c r="T11" s="5"/>
      <c r="U11" s="8">
        <v>219233.57</v>
      </c>
      <c r="V11" s="8">
        <v>4988.7299999999996</v>
      </c>
      <c r="W11" s="8">
        <v>2320</v>
      </c>
      <c r="X11" s="8">
        <v>360</v>
      </c>
      <c r="Y11" s="8">
        <v>224222.30000000002</v>
      </c>
      <c r="Z11" s="8">
        <v>35875.57</v>
      </c>
      <c r="AA11" s="8">
        <v>262777.87</v>
      </c>
      <c r="AB11" s="5" t="s">
        <v>1630</v>
      </c>
      <c r="AC11" s="62" t="s">
        <v>570</v>
      </c>
      <c r="AD11" s="63">
        <v>262779.87</v>
      </c>
      <c r="AE11" s="63">
        <f t="shared" ref="AE11:AE74" si="0">+AA11-AD11</f>
        <v>-2</v>
      </c>
      <c r="AF11" s="62" t="s">
        <v>572</v>
      </c>
    </row>
    <row r="12" spans="1:33">
      <c r="A12" s="5">
        <v>57040</v>
      </c>
      <c r="B12" s="9" t="s">
        <v>284</v>
      </c>
      <c r="C12" s="6">
        <v>42188</v>
      </c>
      <c r="D12" s="6">
        <v>42188</v>
      </c>
      <c r="E12" s="5" t="s">
        <v>30</v>
      </c>
      <c r="F12" s="6">
        <v>42185</v>
      </c>
      <c r="G12" s="5" t="s">
        <v>31</v>
      </c>
      <c r="H12" s="5">
        <v>57040</v>
      </c>
      <c r="I12" s="5" t="s">
        <v>59</v>
      </c>
      <c r="J12" s="5" t="s">
        <v>60</v>
      </c>
      <c r="K12" s="5">
        <v>2015</v>
      </c>
      <c r="L12" s="7" t="s">
        <v>280</v>
      </c>
      <c r="M12" s="5" t="s">
        <v>285</v>
      </c>
      <c r="N12" s="5" t="s">
        <v>70</v>
      </c>
      <c r="O12" s="5" t="s">
        <v>286</v>
      </c>
      <c r="P12" s="8" t="s">
        <v>287</v>
      </c>
      <c r="Q12" s="5"/>
      <c r="R12" s="5"/>
      <c r="S12" s="5"/>
      <c r="T12" s="5"/>
      <c r="U12" s="8">
        <v>219233.57</v>
      </c>
      <c r="V12" s="8">
        <v>4988.7299999999996</v>
      </c>
      <c r="W12" s="8">
        <v>2320</v>
      </c>
      <c r="X12" s="8">
        <v>360</v>
      </c>
      <c r="Y12" s="8">
        <v>224222.30000000002</v>
      </c>
      <c r="Z12" s="8">
        <v>35875.57</v>
      </c>
      <c r="AA12" s="8">
        <v>262777.87</v>
      </c>
      <c r="AB12" s="5" t="s">
        <v>1630</v>
      </c>
      <c r="AC12" s="62" t="s">
        <v>1895</v>
      </c>
      <c r="AD12" s="63">
        <v>262779.87</v>
      </c>
      <c r="AE12" s="63">
        <f t="shared" si="0"/>
        <v>-2</v>
      </c>
    </row>
    <row r="13" spans="1:33">
      <c r="A13" s="5">
        <v>57040</v>
      </c>
      <c r="B13" s="9" t="s">
        <v>288</v>
      </c>
      <c r="C13" s="6">
        <v>42187</v>
      </c>
      <c r="D13" s="6">
        <v>42187</v>
      </c>
      <c r="E13" s="5" t="s">
        <v>30</v>
      </c>
      <c r="F13" s="6">
        <v>42185</v>
      </c>
      <c r="G13" s="5" t="s">
        <v>31</v>
      </c>
      <c r="H13" s="5">
        <v>57040</v>
      </c>
      <c r="I13" s="5" t="s">
        <v>109</v>
      </c>
      <c r="J13" s="5" t="s">
        <v>110</v>
      </c>
      <c r="K13" s="5">
        <v>2015</v>
      </c>
      <c r="L13" s="7" t="s">
        <v>275</v>
      </c>
      <c r="M13" s="5" t="s">
        <v>289</v>
      </c>
      <c r="N13" s="5" t="s">
        <v>290</v>
      </c>
      <c r="O13" s="5" t="s">
        <v>291</v>
      </c>
      <c r="P13" s="8" t="s">
        <v>292</v>
      </c>
      <c r="Q13" s="5"/>
      <c r="R13" s="5"/>
      <c r="S13" s="5"/>
      <c r="T13" s="5"/>
      <c r="U13" s="8">
        <v>142816.87</v>
      </c>
      <c r="V13" s="8">
        <v>4988.7299999999996</v>
      </c>
      <c r="W13" s="8">
        <v>1160</v>
      </c>
      <c r="X13" s="8">
        <v>360</v>
      </c>
      <c r="Y13" s="8">
        <v>147805.6</v>
      </c>
      <c r="Z13" s="8">
        <v>23648.9</v>
      </c>
      <c r="AA13" s="8">
        <v>172974.5</v>
      </c>
      <c r="AB13" s="5" t="s">
        <v>1630</v>
      </c>
      <c r="AC13" s="62" t="s">
        <v>1896</v>
      </c>
      <c r="AD13" s="63">
        <v>172974.5</v>
      </c>
      <c r="AE13" s="63">
        <f t="shared" si="0"/>
        <v>0</v>
      </c>
    </row>
    <row r="14" spans="1:33">
      <c r="A14" s="5">
        <v>57040</v>
      </c>
      <c r="B14" s="9" t="s">
        <v>293</v>
      </c>
      <c r="C14" s="6">
        <v>42187</v>
      </c>
      <c r="D14" s="6">
        <v>42187</v>
      </c>
      <c r="E14" s="5" t="s">
        <v>30</v>
      </c>
      <c r="F14" s="6">
        <v>42185</v>
      </c>
      <c r="G14" s="5" t="s">
        <v>31</v>
      </c>
      <c r="H14" s="5">
        <v>57040</v>
      </c>
      <c r="I14" s="5" t="s">
        <v>159</v>
      </c>
      <c r="J14" s="5" t="s">
        <v>131</v>
      </c>
      <c r="K14" s="5">
        <v>2015</v>
      </c>
      <c r="L14" s="7" t="s">
        <v>294</v>
      </c>
      <c r="M14" s="5" t="s">
        <v>295</v>
      </c>
      <c r="N14" s="5" t="s">
        <v>161</v>
      </c>
      <c r="O14" s="5" t="s">
        <v>296</v>
      </c>
      <c r="P14" s="8" t="s">
        <v>297</v>
      </c>
      <c r="Q14" s="5"/>
      <c r="R14" s="5"/>
      <c r="S14" s="5"/>
      <c r="T14" s="5"/>
      <c r="U14" s="8">
        <v>158489.28</v>
      </c>
      <c r="V14" s="8">
        <v>4988.7299999999996</v>
      </c>
      <c r="W14" s="8">
        <v>1160</v>
      </c>
      <c r="X14" s="8">
        <v>360</v>
      </c>
      <c r="Y14" s="8">
        <v>163478.01</v>
      </c>
      <c r="Z14" s="8">
        <v>26156.48</v>
      </c>
      <c r="AA14" s="8">
        <v>191154.49000000002</v>
      </c>
      <c r="AB14" s="5" t="s">
        <v>1630</v>
      </c>
      <c r="AC14" s="62" t="s">
        <v>569</v>
      </c>
      <c r="AD14" s="63">
        <v>191156.49</v>
      </c>
      <c r="AE14" s="63">
        <f t="shared" si="0"/>
        <v>-1.9999999999708962</v>
      </c>
    </row>
    <row r="15" spans="1:33">
      <c r="A15" s="5">
        <v>57040</v>
      </c>
      <c r="B15" s="9" t="s">
        <v>298</v>
      </c>
      <c r="C15" s="6">
        <v>42190</v>
      </c>
      <c r="D15" s="6">
        <v>42190</v>
      </c>
      <c r="E15" s="5" t="s">
        <v>30</v>
      </c>
      <c r="F15" s="6">
        <v>42167</v>
      </c>
      <c r="G15" s="5" t="s">
        <v>75</v>
      </c>
      <c r="H15" s="5">
        <v>57040</v>
      </c>
      <c r="I15" s="5" t="s">
        <v>218</v>
      </c>
      <c r="J15" s="5" t="s">
        <v>219</v>
      </c>
      <c r="K15" s="5">
        <v>2015</v>
      </c>
      <c r="L15" s="7" t="s">
        <v>299</v>
      </c>
      <c r="M15" s="5" t="s">
        <v>300</v>
      </c>
      <c r="N15" s="5" t="s">
        <v>301</v>
      </c>
      <c r="O15" s="5" t="s">
        <v>302</v>
      </c>
      <c r="P15" s="8" t="s">
        <v>303</v>
      </c>
      <c r="Q15" s="5"/>
      <c r="R15" s="5"/>
      <c r="S15" s="5"/>
      <c r="T15" s="5"/>
      <c r="U15" s="8">
        <v>204542.77</v>
      </c>
      <c r="V15" s="8">
        <v>3668.52</v>
      </c>
      <c r="W15" s="8">
        <v>1160</v>
      </c>
      <c r="X15" s="8">
        <v>360</v>
      </c>
      <c r="Y15" s="8">
        <v>208211.28999999998</v>
      </c>
      <c r="Z15" s="8">
        <v>33313.81</v>
      </c>
      <c r="AA15" s="8">
        <v>243045.09999999998</v>
      </c>
      <c r="AB15" s="5" t="s">
        <v>1630</v>
      </c>
      <c r="AC15" s="62" t="s">
        <v>1897</v>
      </c>
      <c r="AD15" s="63">
        <v>243045.1</v>
      </c>
      <c r="AE15" s="63">
        <f t="shared" si="0"/>
        <v>0</v>
      </c>
    </row>
    <row r="16" spans="1:33">
      <c r="A16" s="5">
        <v>57040</v>
      </c>
      <c r="B16" s="9" t="s">
        <v>304</v>
      </c>
      <c r="C16" s="6">
        <v>42190</v>
      </c>
      <c r="D16" s="6">
        <v>42190</v>
      </c>
      <c r="E16" s="5" t="s">
        <v>30</v>
      </c>
      <c r="F16" s="6">
        <v>42170</v>
      </c>
      <c r="G16" s="5" t="s">
        <v>75</v>
      </c>
      <c r="H16" s="5">
        <v>57040</v>
      </c>
      <c r="I16" s="5" t="s">
        <v>218</v>
      </c>
      <c r="J16" s="5" t="s">
        <v>219</v>
      </c>
      <c r="K16" s="5">
        <v>2015</v>
      </c>
      <c r="L16" s="7" t="s">
        <v>305</v>
      </c>
      <c r="M16" s="5" t="s">
        <v>306</v>
      </c>
      <c r="N16" s="5" t="s">
        <v>222</v>
      </c>
      <c r="O16" s="5" t="s">
        <v>307</v>
      </c>
      <c r="P16" s="8" t="s">
        <v>308</v>
      </c>
      <c r="Q16" s="5"/>
      <c r="R16" s="5"/>
      <c r="S16" s="5"/>
      <c r="T16" s="5"/>
      <c r="U16" s="8">
        <v>204542.77</v>
      </c>
      <c r="V16" s="8">
        <v>3668.52</v>
      </c>
      <c r="W16" s="8">
        <v>1160</v>
      </c>
      <c r="X16" s="8">
        <v>360</v>
      </c>
      <c r="Y16" s="8">
        <v>208211.28999999998</v>
      </c>
      <c r="Z16" s="8">
        <v>33313.81</v>
      </c>
      <c r="AA16" s="8">
        <v>243045.09999999998</v>
      </c>
      <c r="AB16" s="5" t="s">
        <v>1630</v>
      </c>
      <c r="AC16" s="62" t="s">
        <v>1898</v>
      </c>
      <c r="AD16" s="63">
        <v>243045.1</v>
      </c>
      <c r="AE16" s="63">
        <f t="shared" si="0"/>
        <v>0</v>
      </c>
    </row>
    <row r="17" spans="1:32">
      <c r="A17" s="5">
        <v>57040</v>
      </c>
      <c r="B17" s="9" t="s">
        <v>309</v>
      </c>
      <c r="C17" s="6">
        <v>42190</v>
      </c>
      <c r="D17" s="6">
        <v>42190</v>
      </c>
      <c r="E17" s="5" t="s">
        <v>30</v>
      </c>
      <c r="F17" s="6">
        <v>42170</v>
      </c>
      <c r="G17" s="5" t="s">
        <v>75</v>
      </c>
      <c r="H17" s="5">
        <v>57040</v>
      </c>
      <c r="I17" s="5" t="s">
        <v>218</v>
      </c>
      <c r="J17" s="5" t="s">
        <v>219</v>
      </c>
      <c r="K17" s="5">
        <v>2015</v>
      </c>
      <c r="L17" s="7" t="s">
        <v>310</v>
      </c>
      <c r="M17" s="5" t="s">
        <v>311</v>
      </c>
      <c r="N17" s="5" t="s">
        <v>301</v>
      </c>
      <c r="O17" s="5" t="s">
        <v>312</v>
      </c>
      <c r="P17" s="8" t="s">
        <v>313</v>
      </c>
      <c r="Q17" s="5"/>
      <c r="R17" s="5"/>
      <c r="S17" s="5"/>
      <c r="T17" s="5"/>
      <c r="U17" s="8">
        <v>204542.77</v>
      </c>
      <c r="V17" s="8">
        <v>3668.52</v>
      </c>
      <c r="W17" s="8">
        <v>1160</v>
      </c>
      <c r="X17" s="8">
        <v>360</v>
      </c>
      <c r="Y17" s="8">
        <v>208211.28999999998</v>
      </c>
      <c r="Z17" s="8">
        <v>33313.81</v>
      </c>
      <c r="AA17" s="8">
        <v>243045.09999999998</v>
      </c>
      <c r="AB17" s="5" t="s">
        <v>1630</v>
      </c>
      <c r="AC17" s="62" t="s">
        <v>1899</v>
      </c>
      <c r="AD17" s="63">
        <v>243045.1</v>
      </c>
      <c r="AE17" s="63">
        <f t="shared" si="0"/>
        <v>0</v>
      </c>
    </row>
    <row r="18" spans="1:32">
      <c r="A18" s="5">
        <v>57040</v>
      </c>
      <c r="B18" s="9" t="s">
        <v>314</v>
      </c>
      <c r="C18" s="6">
        <v>42190</v>
      </c>
      <c r="D18" s="6">
        <v>42190</v>
      </c>
      <c r="E18" s="5" t="s">
        <v>30</v>
      </c>
      <c r="F18" s="6">
        <v>42173</v>
      </c>
      <c r="G18" s="5" t="s">
        <v>75</v>
      </c>
      <c r="H18" s="5">
        <v>57040</v>
      </c>
      <c r="I18" s="5" t="s">
        <v>218</v>
      </c>
      <c r="J18" s="5" t="s">
        <v>219</v>
      </c>
      <c r="K18" s="5">
        <v>2015</v>
      </c>
      <c r="L18" s="7" t="s">
        <v>315</v>
      </c>
      <c r="M18" s="5" t="s">
        <v>316</v>
      </c>
      <c r="N18" s="5" t="s">
        <v>222</v>
      </c>
      <c r="O18" s="5" t="s">
        <v>317</v>
      </c>
      <c r="P18" s="8" t="s">
        <v>318</v>
      </c>
      <c r="Q18" s="5"/>
      <c r="R18" s="5"/>
      <c r="S18" s="5"/>
      <c r="T18" s="5"/>
      <c r="U18" s="8">
        <v>204542.77</v>
      </c>
      <c r="V18" s="8">
        <v>3668.52</v>
      </c>
      <c r="W18" s="8">
        <v>1160</v>
      </c>
      <c r="X18" s="8">
        <v>360</v>
      </c>
      <c r="Y18" s="8">
        <v>208211.28999999998</v>
      </c>
      <c r="Z18" s="8">
        <v>33313.81</v>
      </c>
      <c r="AA18" s="8">
        <v>243045.09999999998</v>
      </c>
      <c r="AB18" s="5" t="s">
        <v>1630</v>
      </c>
      <c r="AC18" s="62" t="s">
        <v>1900</v>
      </c>
      <c r="AD18" s="63">
        <v>243047.09</v>
      </c>
      <c r="AE18" s="63">
        <f t="shared" si="0"/>
        <v>-1.9900000000197906</v>
      </c>
    </row>
    <row r="19" spans="1:32">
      <c r="A19" s="5">
        <v>57040</v>
      </c>
      <c r="B19" s="9" t="s">
        <v>319</v>
      </c>
      <c r="C19" s="6">
        <v>42190</v>
      </c>
      <c r="D19" s="6">
        <v>42190</v>
      </c>
      <c r="E19" s="5" t="s">
        <v>30</v>
      </c>
      <c r="F19" s="6">
        <v>42173</v>
      </c>
      <c r="G19" s="5" t="s">
        <v>75</v>
      </c>
      <c r="H19" s="5">
        <v>57040</v>
      </c>
      <c r="I19" s="5" t="s">
        <v>218</v>
      </c>
      <c r="J19" s="5" t="s">
        <v>219</v>
      </c>
      <c r="K19" s="5">
        <v>2015</v>
      </c>
      <c r="L19" s="7" t="s">
        <v>315</v>
      </c>
      <c r="M19" s="5" t="s">
        <v>320</v>
      </c>
      <c r="N19" s="5" t="s">
        <v>321</v>
      </c>
      <c r="O19" s="5" t="s">
        <v>322</v>
      </c>
      <c r="P19" s="8" t="s">
        <v>323</v>
      </c>
      <c r="Q19" s="5"/>
      <c r="R19" s="5"/>
      <c r="S19" s="5"/>
      <c r="T19" s="5"/>
      <c r="U19" s="8">
        <v>204542.77</v>
      </c>
      <c r="V19" s="8">
        <v>3668.52</v>
      </c>
      <c r="W19" s="8">
        <v>1160</v>
      </c>
      <c r="X19" s="8">
        <v>360</v>
      </c>
      <c r="Y19" s="8">
        <v>208211.28999999998</v>
      </c>
      <c r="Z19" s="8">
        <v>33313.81</v>
      </c>
      <c r="AA19" s="8">
        <v>243045.09999999998</v>
      </c>
      <c r="AB19" s="5" t="s">
        <v>1630</v>
      </c>
      <c r="AC19" s="62" t="s">
        <v>1901</v>
      </c>
      <c r="AD19" s="63">
        <v>243047.09</v>
      </c>
      <c r="AE19" s="63">
        <f t="shared" si="0"/>
        <v>-1.9900000000197906</v>
      </c>
    </row>
    <row r="20" spans="1:32">
      <c r="A20" s="5">
        <v>57040</v>
      </c>
      <c r="B20" s="9" t="s">
        <v>324</v>
      </c>
      <c r="C20" s="6">
        <v>42190</v>
      </c>
      <c r="D20" s="6">
        <v>42190</v>
      </c>
      <c r="E20" s="5" t="s">
        <v>30</v>
      </c>
      <c r="F20" s="6">
        <v>42172</v>
      </c>
      <c r="G20" s="5" t="s">
        <v>75</v>
      </c>
      <c r="H20" s="5">
        <v>57040</v>
      </c>
      <c r="I20" s="5" t="s">
        <v>226</v>
      </c>
      <c r="J20" s="5" t="s">
        <v>219</v>
      </c>
      <c r="K20" s="5">
        <v>2015</v>
      </c>
      <c r="L20" s="7" t="s">
        <v>325</v>
      </c>
      <c r="M20" s="5" t="s">
        <v>326</v>
      </c>
      <c r="N20" s="5" t="s">
        <v>327</v>
      </c>
      <c r="O20" s="5" t="s">
        <v>328</v>
      </c>
      <c r="P20" s="8" t="s">
        <v>329</v>
      </c>
      <c r="Q20" s="5"/>
      <c r="R20" s="5"/>
      <c r="S20" s="5"/>
      <c r="T20" s="5"/>
      <c r="U20" s="8">
        <v>186454.75</v>
      </c>
      <c r="V20" s="8">
        <v>3668.52</v>
      </c>
      <c r="W20" s="8">
        <v>1160</v>
      </c>
      <c r="X20" s="8">
        <v>360</v>
      </c>
      <c r="Y20" s="8">
        <v>190123.27</v>
      </c>
      <c r="Z20" s="8">
        <v>30419.72</v>
      </c>
      <c r="AA20" s="8">
        <v>222062.99</v>
      </c>
      <c r="AB20" s="5" t="s">
        <v>1630</v>
      </c>
      <c r="AC20" s="62" t="s">
        <v>571</v>
      </c>
      <c r="AD20" s="63">
        <v>222064.49</v>
      </c>
      <c r="AE20" s="63">
        <f t="shared" si="0"/>
        <v>-1.5</v>
      </c>
      <c r="AF20" s="62" t="s">
        <v>572</v>
      </c>
    </row>
    <row r="21" spans="1:32">
      <c r="A21" s="5">
        <v>57040</v>
      </c>
      <c r="B21" s="9" t="s">
        <v>330</v>
      </c>
      <c r="C21" s="6">
        <v>42190</v>
      </c>
      <c r="D21" s="6">
        <v>42190</v>
      </c>
      <c r="E21" s="5" t="s">
        <v>30</v>
      </c>
      <c r="F21" s="6">
        <v>42164</v>
      </c>
      <c r="G21" s="5" t="s">
        <v>75</v>
      </c>
      <c r="H21" s="5">
        <v>57040</v>
      </c>
      <c r="I21" s="5" t="s">
        <v>231</v>
      </c>
      <c r="J21" s="5" t="s">
        <v>232</v>
      </c>
      <c r="K21" s="5">
        <v>2015</v>
      </c>
      <c r="L21" s="7" t="s">
        <v>331</v>
      </c>
      <c r="M21" s="5" t="s">
        <v>332</v>
      </c>
      <c r="N21" s="5" t="s">
        <v>333</v>
      </c>
      <c r="O21" s="5" t="s">
        <v>334</v>
      </c>
      <c r="P21" s="8" t="s">
        <v>335</v>
      </c>
      <c r="Q21" s="5"/>
      <c r="R21" s="5"/>
      <c r="S21" s="5"/>
      <c r="T21" s="5"/>
      <c r="U21" s="8">
        <v>269507.84999999998</v>
      </c>
      <c r="V21" s="8">
        <v>3668.52</v>
      </c>
      <c r="W21" s="8">
        <v>2320</v>
      </c>
      <c r="X21" s="8">
        <v>360</v>
      </c>
      <c r="Y21" s="8">
        <v>273176.37</v>
      </c>
      <c r="Z21" s="8">
        <v>43708.22</v>
      </c>
      <c r="AA21" s="8">
        <v>319564.58999999997</v>
      </c>
      <c r="AB21" s="5" t="s">
        <v>1630</v>
      </c>
      <c r="AC21" s="62" t="s">
        <v>1902</v>
      </c>
      <c r="AD21" s="63">
        <v>319564.59000000003</v>
      </c>
      <c r="AE21" s="63">
        <f t="shared" si="0"/>
        <v>0</v>
      </c>
    </row>
    <row r="22" spans="1:32">
      <c r="A22" s="5">
        <v>57040</v>
      </c>
      <c r="B22" s="9" t="s">
        <v>336</v>
      </c>
      <c r="C22" s="6">
        <v>42192</v>
      </c>
      <c r="D22" s="6">
        <v>42192</v>
      </c>
      <c r="E22" s="5" t="s">
        <v>30</v>
      </c>
      <c r="F22" s="6">
        <v>42187</v>
      </c>
      <c r="G22" s="5" t="s">
        <v>31</v>
      </c>
      <c r="H22" s="5">
        <v>57040</v>
      </c>
      <c r="I22" s="5" t="s">
        <v>130</v>
      </c>
      <c r="J22" s="5" t="s">
        <v>131</v>
      </c>
      <c r="K22" s="5">
        <v>2015</v>
      </c>
      <c r="L22" s="7" t="s">
        <v>337</v>
      </c>
      <c r="M22" s="5" t="s">
        <v>338</v>
      </c>
      <c r="N22" s="5" t="s">
        <v>134</v>
      </c>
      <c r="O22" s="5" t="s">
        <v>339</v>
      </c>
      <c r="P22" s="8" t="s">
        <v>1631</v>
      </c>
      <c r="Q22" s="5"/>
      <c r="R22" s="5"/>
      <c r="S22" s="5"/>
      <c r="T22" s="5"/>
      <c r="U22" s="8">
        <v>150963.42000000001</v>
      </c>
      <c r="V22" s="8">
        <v>4988.7299999999996</v>
      </c>
      <c r="W22" s="8">
        <v>1160</v>
      </c>
      <c r="X22" s="8">
        <v>360</v>
      </c>
      <c r="Y22" s="8">
        <v>155952.15000000002</v>
      </c>
      <c r="Z22" s="8">
        <v>24952.34</v>
      </c>
      <c r="AA22" s="8">
        <v>182424.49000000002</v>
      </c>
      <c r="AB22" s="5" t="s">
        <v>1630</v>
      </c>
      <c r="AC22" s="62" t="s">
        <v>1903</v>
      </c>
      <c r="AD22" s="63">
        <v>182426.49</v>
      </c>
      <c r="AE22" s="63">
        <f t="shared" si="0"/>
        <v>-1.9999999999708962</v>
      </c>
    </row>
    <row r="23" spans="1:32">
      <c r="A23" s="5">
        <v>57040</v>
      </c>
      <c r="B23" s="9" t="s">
        <v>340</v>
      </c>
      <c r="C23" s="6">
        <v>42192</v>
      </c>
      <c r="D23" s="6">
        <v>42192</v>
      </c>
      <c r="E23" s="5" t="s">
        <v>30</v>
      </c>
      <c r="F23" s="6">
        <v>42187</v>
      </c>
      <c r="G23" s="5" t="s">
        <v>31</v>
      </c>
      <c r="H23" s="5">
        <v>57040</v>
      </c>
      <c r="I23" s="5" t="s">
        <v>130</v>
      </c>
      <c r="J23" s="5" t="s">
        <v>131</v>
      </c>
      <c r="K23" s="5">
        <v>2015</v>
      </c>
      <c r="L23" s="7" t="s">
        <v>337</v>
      </c>
      <c r="M23" s="5" t="s">
        <v>341</v>
      </c>
      <c r="N23" s="5" t="s">
        <v>161</v>
      </c>
      <c r="O23" s="5" t="s">
        <v>342</v>
      </c>
      <c r="P23" s="8" t="s">
        <v>1632</v>
      </c>
      <c r="Q23" s="5"/>
      <c r="R23" s="5"/>
      <c r="S23" s="5"/>
      <c r="T23" s="5"/>
      <c r="U23" s="8">
        <v>150963.42000000001</v>
      </c>
      <c r="V23" s="8">
        <v>4988.7299999999996</v>
      </c>
      <c r="W23" s="8">
        <v>1160</v>
      </c>
      <c r="X23" s="8">
        <v>360</v>
      </c>
      <c r="Y23" s="8">
        <v>155952.15000000002</v>
      </c>
      <c r="Z23" s="8">
        <v>24952.34</v>
      </c>
      <c r="AA23" s="8">
        <v>182424.49000000002</v>
      </c>
      <c r="AB23" s="5" t="s">
        <v>1630</v>
      </c>
      <c r="AC23" s="62" t="s">
        <v>1904</v>
      </c>
      <c r="AD23" s="63">
        <v>182424.49</v>
      </c>
      <c r="AE23" s="63">
        <f t="shared" si="0"/>
        <v>0</v>
      </c>
    </row>
    <row r="24" spans="1:32">
      <c r="A24" s="5">
        <v>57040</v>
      </c>
      <c r="B24" s="9" t="s">
        <v>343</v>
      </c>
      <c r="C24" s="6">
        <v>42192</v>
      </c>
      <c r="D24" s="6">
        <v>42192</v>
      </c>
      <c r="E24" s="5" t="s">
        <v>30</v>
      </c>
      <c r="F24" s="6">
        <v>42187</v>
      </c>
      <c r="G24" s="5" t="s">
        <v>31</v>
      </c>
      <c r="H24" s="5">
        <v>57040</v>
      </c>
      <c r="I24" s="5" t="s">
        <v>159</v>
      </c>
      <c r="J24" s="5" t="s">
        <v>131</v>
      </c>
      <c r="K24" s="5">
        <v>2015</v>
      </c>
      <c r="L24" s="7" t="s">
        <v>337</v>
      </c>
      <c r="M24" s="5" t="s">
        <v>344</v>
      </c>
      <c r="N24" s="5" t="s">
        <v>345</v>
      </c>
      <c r="O24" s="5" t="s">
        <v>346</v>
      </c>
      <c r="P24" s="8" t="s">
        <v>1633</v>
      </c>
      <c r="Q24" s="5"/>
      <c r="R24" s="5"/>
      <c r="S24" s="5"/>
      <c r="T24" s="5"/>
      <c r="U24" s="8">
        <v>158489.28</v>
      </c>
      <c r="V24" s="8">
        <v>4988.7299999999996</v>
      </c>
      <c r="W24" s="8">
        <v>1160</v>
      </c>
      <c r="X24" s="8">
        <v>360</v>
      </c>
      <c r="Y24" s="8">
        <v>163478.01</v>
      </c>
      <c r="Z24" s="8">
        <v>26156.48</v>
      </c>
      <c r="AA24" s="8">
        <v>191154.49000000002</v>
      </c>
      <c r="AB24" s="5" t="s">
        <v>1630</v>
      </c>
      <c r="AC24" s="62" t="s">
        <v>1905</v>
      </c>
      <c r="AD24" s="63">
        <v>191154.49</v>
      </c>
      <c r="AE24" s="63">
        <f t="shared" si="0"/>
        <v>0</v>
      </c>
    </row>
    <row r="25" spans="1:32">
      <c r="A25" s="5">
        <v>57040</v>
      </c>
      <c r="B25" s="9" t="s">
        <v>347</v>
      </c>
      <c r="C25" s="6">
        <v>42192</v>
      </c>
      <c r="D25" s="6">
        <v>42192</v>
      </c>
      <c r="E25" s="5" t="s">
        <v>30</v>
      </c>
      <c r="F25" s="6">
        <v>42187</v>
      </c>
      <c r="G25" s="5" t="s">
        <v>31</v>
      </c>
      <c r="H25" s="5">
        <v>57040</v>
      </c>
      <c r="I25" s="5" t="s">
        <v>159</v>
      </c>
      <c r="J25" s="5" t="s">
        <v>131</v>
      </c>
      <c r="K25" s="5">
        <v>2015</v>
      </c>
      <c r="L25" s="7" t="s">
        <v>337</v>
      </c>
      <c r="M25" s="5" t="s">
        <v>348</v>
      </c>
      <c r="N25" s="5" t="s">
        <v>161</v>
      </c>
      <c r="O25" s="5" t="s">
        <v>349</v>
      </c>
      <c r="P25" s="8" t="s">
        <v>1634</v>
      </c>
      <c r="Q25" s="5"/>
      <c r="R25" s="5"/>
      <c r="S25" s="5"/>
      <c r="T25" s="5"/>
      <c r="U25" s="8">
        <v>158489.28</v>
      </c>
      <c r="V25" s="8">
        <v>4988.7299999999996</v>
      </c>
      <c r="W25" s="8">
        <v>1160</v>
      </c>
      <c r="X25" s="8">
        <v>360</v>
      </c>
      <c r="Y25" s="8">
        <v>163478.01</v>
      </c>
      <c r="Z25" s="8">
        <v>26156.48</v>
      </c>
      <c r="AA25" s="8">
        <v>191154.49000000002</v>
      </c>
      <c r="AB25" s="5" t="s">
        <v>1630</v>
      </c>
      <c r="AC25" s="62" t="s">
        <v>1906</v>
      </c>
      <c r="AD25" s="63">
        <v>191154.49</v>
      </c>
      <c r="AE25" s="63">
        <f t="shared" si="0"/>
        <v>0</v>
      </c>
    </row>
    <row r="26" spans="1:32">
      <c r="A26" s="5">
        <v>57040</v>
      </c>
      <c r="B26" s="9" t="s">
        <v>350</v>
      </c>
      <c r="C26" s="6">
        <v>42192</v>
      </c>
      <c r="D26" s="6">
        <v>42192</v>
      </c>
      <c r="E26" s="5" t="s">
        <v>30</v>
      </c>
      <c r="F26" s="6">
        <v>42187</v>
      </c>
      <c r="G26" s="5" t="s">
        <v>31</v>
      </c>
      <c r="H26" s="5">
        <v>57040</v>
      </c>
      <c r="I26" s="5" t="s">
        <v>159</v>
      </c>
      <c r="J26" s="5" t="s">
        <v>131</v>
      </c>
      <c r="K26" s="5">
        <v>2015</v>
      </c>
      <c r="L26" s="7" t="s">
        <v>337</v>
      </c>
      <c r="M26" s="5" t="s">
        <v>351</v>
      </c>
      <c r="N26" s="5" t="s">
        <v>345</v>
      </c>
      <c r="O26" s="5" t="s">
        <v>352</v>
      </c>
      <c r="P26" s="8" t="s">
        <v>1635</v>
      </c>
      <c r="Q26" s="5"/>
      <c r="R26" s="5"/>
      <c r="S26" s="5"/>
      <c r="T26" s="5"/>
      <c r="U26" s="8">
        <v>158489.28</v>
      </c>
      <c r="V26" s="8">
        <v>4988.7299999999996</v>
      </c>
      <c r="W26" s="8">
        <v>1160</v>
      </c>
      <c r="X26" s="8">
        <v>360</v>
      </c>
      <c r="Y26" s="8">
        <v>163478.01</v>
      </c>
      <c r="Z26" s="8">
        <v>26156.48</v>
      </c>
      <c r="AA26" s="8">
        <v>191154.49000000002</v>
      </c>
      <c r="AB26" s="5" t="s">
        <v>1630</v>
      </c>
      <c r="AC26" s="62" t="s">
        <v>1907</v>
      </c>
      <c r="AD26" s="63">
        <v>191154.49</v>
      </c>
      <c r="AE26" s="63">
        <f t="shared" si="0"/>
        <v>0</v>
      </c>
    </row>
    <row r="27" spans="1:32">
      <c r="A27" s="5">
        <v>57040</v>
      </c>
      <c r="B27" s="9" t="s">
        <v>353</v>
      </c>
      <c r="C27" s="6">
        <v>42192</v>
      </c>
      <c r="D27" s="6">
        <v>42192</v>
      </c>
      <c r="E27" s="5" t="s">
        <v>30</v>
      </c>
      <c r="F27" s="6">
        <v>42187</v>
      </c>
      <c r="G27" s="5" t="s">
        <v>31</v>
      </c>
      <c r="H27" s="5">
        <v>57040</v>
      </c>
      <c r="I27" s="5" t="s">
        <v>130</v>
      </c>
      <c r="J27" s="5" t="s">
        <v>131</v>
      </c>
      <c r="K27" s="5">
        <v>2015</v>
      </c>
      <c r="L27" s="7" t="s">
        <v>337</v>
      </c>
      <c r="M27" s="5" t="s">
        <v>354</v>
      </c>
      <c r="N27" s="5" t="s">
        <v>134</v>
      </c>
      <c r="O27" s="5" t="s">
        <v>355</v>
      </c>
      <c r="P27" s="8" t="s">
        <v>1636</v>
      </c>
      <c r="Q27" s="5"/>
      <c r="R27" s="5"/>
      <c r="S27" s="5"/>
      <c r="T27" s="5"/>
      <c r="U27" s="8">
        <v>150963.42000000001</v>
      </c>
      <c r="V27" s="8">
        <v>4988.7299999999996</v>
      </c>
      <c r="W27" s="8">
        <v>1160</v>
      </c>
      <c r="X27" s="8">
        <v>360</v>
      </c>
      <c r="Y27" s="8">
        <v>155952.15000000002</v>
      </c>
      <c r="Z27" s="8">
        <v>24952.34</v>
      </c>
      <c r="AA27" s="8">
        <v>182424.49000000002</v>
      </c>
      <c r="AB27" s="5" t="s">
        <v>1630</v>
      </c>
      <c r="AC27" s="62" t="s">
        <v>1908</v>
      </c>
      <c r="AD27" s="63">
        <v>182424.49</v>
      </c>
      <c r="AE27" s="63">
        <f t="shared" si="0"/>
        <v>0</v>
      </c>
    </row>
    <row r="28" spans="1:32">
      <c r="A28" s="5">
        <v>57040</v>
      </c>
      <c r="B28" s="9" t="s">
        <v>356</v>
      </c>
      <c r="C28" s="6">
        <v>42192</v>
      </c>
      <c r="D28" s="6">
        <v>42192</v>
      </c>
      <c r="E28" s="5" t="s">
        <v>30</v>
      </c>
      <c r="F28" s="6">
        <v>42187</v>
      </c>
      <c r="G28" s="5" t="s">
        <v>31</v>
      </c>
      <c r="H28" s="5">
        <v>57040</v>
      </c>
      <c r="I28" s="5" t="s">
        <v>159</v>
      </c>
      <c r="J28" s="5" t="s">
        <v>131</v>
      </c>
      <c r="K28" s="5">
        <v>2015</v>
      </c>
      <c r="L28" s="7" t="s">
        <v>337</v>
      </c>
      <c r="M28" s="5" t="s">
        <v>357</v>
      </c>
      <c r="N28" s="5" t="s">
        <v>345</v>
      </c>
      <c r="O28" s="5" t="s">
        <v>358</v>
      </c>
      <c r="P28" s="8" t="s">
        <v>1637</v>
      </c>
      <c r="Q28" s="5"/>
      <c r="R28" s="5"/>
      <c r="S28" s="5"/>
      <c r="T28" s="5"/>
      <c r="U28" s="8">
        <v>158489.28</v>
      </c>
      <c r="V28" s="8">
        <v>4988.7299999999996</v>
      </c>
      <c r="W28" s="8">
        <v>1160</v>
      </c>
      <c r="X28" s="8">
        <v>360</v>
      </c>
      <c r="Y28" s="8">
        <v>163478.01</v>
      </c>
      <c r="Z28" s="8">
        <v>26156.48</v>
      </c>
      <c r="AA28" s="8">
        <v>191154.49000000002</v>
      </c>
      <c r="AB28" s="5" t="s">
        <v>1630</v>
      </c>
      <c r="AC28" s="62" t="s">
        <v>1909</v>
      </c>
      <c r="AD28" s="63">
        <v>191154.49</v>
      </c>
      <c r="AE28" s="63">
        <f t="shared" si="0"/>
        <v>0</v>
      </c>
    </row>
    <row r="29" spans="1:32">
      <c r="A29" s="5">
        <v>57040</v>
      </c>
      <c r="B29" s="9" t="s">
        <v>1638</v>
      </c>
      <c r="C29" s="6">
        <v>42195</v>
      </c>
      <c r="D29" s="6">
        <v>42195</v>
      </c>
      <c r="E29" s="5" t="s">
        <v>30</v>
      </c>
      <c r="F29" s="6">
        <v>42178</v>
      </c>
      <c r="G29" s="5" t="s">
        <v>75</v>
      </c>
      <c r="H29" s="5">
        <v>57040</v>
      </c>
      <c r="I29" s="5" t="s">
        <v>218</v>
      </c>
      <c r="J29" s="5" t="s">
        <v>219</v>
      </c>
      <c r="K29" s="5">
        <v>2015</v>
      </c>
      <c r="L29" s="7" t="s">
        <v>1639</v>
      </c>
      <c r="M29" s="5" t="s">
        <v>1640</v>
      </c>
      <c r="N29" s="5" t="s">
        <v>811</v>
      </c>
      <c r="O29" s="5" t="s">
        <v>1641</v>
      </c>
      <c r="P29" s="8" t="s">
        <v>1642</v>
      </c>
      <c r="Q29" s="5"/>
      <c r="R29" s="5"/>
      <c r="S29" s="5"/>
      <c r="T29" s="5"/>
      <c r="U29" s="8">
        <v>204542.77</v>
      </c>
      <c r="V29" s="8">
        <v>3668.52</v>
      </c>
      <c r="W29" s="8">
        <v>1160</v>
      </c>
      <c r="X29" s="8">
        <v>360</v>
      </c>
      <c r="Y29" s="8">
        <v>208211.28999999998</v>
      </c>
      <c r="Z29" s="8">
        <v>33313.81</v>
      </c>
      <c r="AA29" s="8">
        <v>243045.09999999998</v>
      </c>
      <c r="AB29" s="5" t="s">
        <v>1630</v>
      </c>
      <c r="AC29" s="62" t="s">
        <v>1910</v>
      </c>
      <c r="AD29" s="63">
        <v>243045.1</v>
      </c>
      <c r="AE29" s="63">
        <f t="shared" si="0"/>
        <v>0</v>
      </c>
    </row>
    <row r="30" spans="1:32">
      <c r="A30" s="5">
        <v>57040</v>
      </c>
      <c r="B30" s="9" t="s">
        <v>1643</v>
      </c>
      <c r="C30" s="6">
        <v>42195</v>
      </c>
      <c r="D30" s="6">
        <v>42195</v>
      </c>
      <c r="E30" s="5" t="s">
        <v>30</v>
      </c>
      <c r="F30" s="6">
        <v>42178</v>
      </c>
      <c r="G30" s="5" t="s">
        <v>75</v>
      </c>
      <c r="H30" s="5">
        <v>57040</v>
      </c>
      <c r="I30" s="5" t="s">
        <v>218</v>
      </c>
      <c r="J30" s="5" t="s">
        <v>219</v>
      </c>
      <c r="K30" s="5">
        <v>2015</v>
      </c>
      <c r="L30" s="7" t="s">
        <v>1639</v>
      </c>
      <c r="M30" s="5" t="s">
        <v>1644</v>
      </c>
      <c r="N30" s="5" t="s">
        <v>321</v>
      </c>
      <c r="O30" s="5" t="s">
        <v>1645</v>
      </c>
      <c r="P30" s="8" t="s">
        <v>1646</v>
      </c>
      <c r="Q30" s="5"/>
      <c r="R30" s="5"/>
      <c r="S30" s="5"/>
      <c r="T30" s="5"/>
      <c r="U30" s="8">
        <v>204542.77</v>
      </c>
      <c r="V30" s="8">
        <v>3668.52</v>
      </c>
      <c r="W30" s="8">
        <v>1160</v>
      </c>
      <c r="X30" s="8">
        <v>360</v>
      </c>
      <c r="Y30" s="8">
        <v>208211.28999999998</v>
      </c>
      <c r="Z30" s="8">
        <v>33313.81</v>
      </c>
      <c r="AA30" s="8">
        <v>243045.09999999998</v>
      </c>
      <c r="AB30" s="5" t="s">
        <v>1630</v>
      </c>
      <c r="AC30" s="62" t="s">
        <v>1911</v>
      </c>
      <c r="AD30" s="63">
        <v>243045.1</v>
      </c>
      <c r="AE30" s="63">
        <f t="shared" si="0"/>
        <v>0</v>
      </c>
    </row>
    <row r="31" spans="1:32">
      <c r="A31" s="5">
        <v>57040</v>
      </c>
      <c r="B31" s="9" t="s">
        <v>1647</v>
      </c>
      <c r="C31" s="6">
        <v>42195</v>
      </c>
      <c r="D31" s="6">
        <v>42195</v>
      </c>
      <c r="E31" s="5" t="s">
        <v>30</v>
      </c>
      <c r="F31" s="6">
        <v>42180</v>
      </c>
      <c r="G31" s="5" t="s">
        <v>75</v>
      </c>
      <c r="H31" s="5">
        <v>57040</v>
      </c>
      <c r="I31" s="5" t="s">
        <v>218</v>
      </c>
      <c r="J31" s="5" t="s">
        <v>219</v>
      </c>
      <c r="K31" s="5">
        <v>2015</v>
      </c>
      <c r="L31" s="7" t="s">
        <v>1648</v>
      </c>
      <c r="M31" s="5" t="s">
        <v>1649</v>
      </c>
      <c r="N31" s="5" t="s">
        <v>222</v>
      </c>
      <c r="O31" s="5" t="s">
        <v>1650</v>
      </c>
      <c r="P31" s="8" t="s">
        <v>1651</v>
      </c>
      <c r="Q31" s="5"/>
      <c r="R31" s="5"/>
      <c r="S31" s="5"/>
      <c r="T31" s="5"/>
      <c r="U31" s="8">
        <v>204542.77</v>
      </c>
      <c r="V31" s="8">
        <v>3668.52</v>
      </c>
      <c r="W31" s="8">
        <v>1160</v>
      </c>
      <c r="X31" s="8">
        <v>360</v>
      </c>
      <c r="Y31" s="8">
        <v>208211.28999999998</v>
      </c>
      <c r="Z31" s="8">
        <v>33313.81</v>
      </c>
      <c r="AA31" s="8">
        <v>243045.09999999998</v>
      </c>
      <c r="AB31" s="5" t="s">
        <v>1630</v>
      </c>
      <c r="AC31" s="62" t="s">
        <v>1912</v>
      </c>
      <c r="AD31" s="63">
        <v>243045.1</v>
      </c>
      <c r="AE31" s="63">
        <f t="shared" si="0"/>
        <v>0</v>
      </c>
    </row>
    <row r="32" spans="1:32">
      <c r="A32" s="5">
        <v>57040</v>
      </c>
      <c r="B32" s="9" t="s">
        <v>1652</v>
      </c>
      <c r="C32" s="6">
        <v>42195</v>
      </c>
      <c r="D32" s="6">
        <v>42195</v>
      </c>
      <c r="E32" s="5" t="s">
        <v>30</v>
      </c>
      <c r="F32" s="6">
        <v>42178</v>
      </c>
      <c r="G32" s="5" t="s">
        <v>75</v>
      </c>
      <c r="H32" s="5">
        <v>57040</v>
      </c>
      <c r="I32" s="5" t="s">
        <v>226</v>
      </c>
      <c r="J32" s="5" t="s">
        <v>219</v>
      </c>
      <c r="K32" s="5">
        <v>2015</v>
      </c>
      <c r="L32" s="7" t="s">
        <v>1639</v>
      </c>
      <c r="M32" s="5" t="s">
        <v>1653</v>
      </c>
      <c r="N32" s="5" t="s">
        <v>228</v>
      </c>
      <c r="O32" s="5" t="s">
        <v>1654</v>
      </c>
      <c r="P32" s="8" t="s">
        <v>1655</v>
      </c>
      <c r="Q32" s="5"/>
      <c r="R32" s="5"/>
      <c r="S32" s="5"/>
      <c r="T32" s="5"/>
      <c r="U32" s="8">
        <v>186454.75</v>
      </c>
      <c r="V32" s="8">
        <v>3668.52</v>
      </c>
      <c r="W32" s="8">
        <v>1160</v>
      </c>
      <c r="X32" s="8">
        <v>360</v>
      </c>
      <c r="Y32" s="8">
        <v>190123.27</v>
      </c>
      <c r="Z32" s="8">
        <v>30419.72</v>
      </c>
      <c r="AA32" s="8">
        <v>222062.99</v>
      </c>
      <c r="AB32" s="5" t="s">
        <v>1630</v>
      </c>
      <c r="AC32" s="62" t="s">
        <v>1913</v>
      </c>
      <c r="AD32" s="63">
        <v>222062.29</v>
      </c>
      <c r="AE32" s="63">
        <f t="shared" si="0"/>
        <v>0.6999999999825377</v>
      </c>
    </row>
    <row r="33" spans="1:31">
      <c r="A33" s="5">
        <v>57040</v>
      </c>
      <c r="B33" s="9" t="s">
        <v>1656</v>
      </c>
      <c r="C33" s="6">
        <v>42195</v>
      </c>
      <c r="D33" s="6">
        <v>42195</v>
      </c>
      <c r="E33" s="5" t="s">
        <v>30</v>
      </c>
      <c r="F33" s="6">
        <v>42174</v>
      </c>
      <c r="G33" s="5" t="s">
        <v>75</v>
      </c>
      <c r="H33" s="5">
        <v>57040</v>
      </c>
      <c r="I33" s="5" t="s">
        <v>1657</v>
      </c>
      <c r="J33" s="5" t="s">
        <v>86</v>
      </c>
      <c r="K33" s="5">
        <v>2015</v>
      </c>
      <c r="L33" s="7" t="s">
        <v>1658</v>
      </c>
      <c r="M33" s="5" t="s">
        <v>1659</v>
      </c>
      <c r="N33" s="5" t="s">
        <v>1660</v>
      </c>
      <c r="O33" s="5" t="s">
        <v>1661</v>
      </c>
      <c r="P33" s="8" t="s">
        <v>1662</v>
      </c>
      <c r="Q33" s="5"/>
      <c r="R33" s="5"/>
      <c r="S33" s="5"/>
      <c r="T33" s="5"/>
      <c r="U33" s="8">
        <v>316827.06</v>
      </c>
      <c r="V33" s="8">
        <v>3668.52</v>
      </c>
      <c r="W33" s="8">
        <v>2900</v>
      </c>
      <c r="X33" s="8">
        <v>360</v>
      </c>
      <c r="Y33" s="8">
        <v>320495.58</v>
      </c>
      <c r="Z33" s="8">
        <v>51279.29</v>
      </c>
      <c r="AA33" s="8">
        <v>375034.87</v>
      </c>
      <c r="AB33" s="5" t="s">
        <v>1630</v>
      </c>
      <c r="AC33" s="62" t="s">
        <v>1914</v>
      </c>
      <c r="AD33" s="63">
        <v>375034.87</v>
      </c>
      <c r="AE33" s="63">
        <f t="shared" si="0"/>
        <v>0</v>
      </c>
    </row>
    <row r="34" spans="1:31">
      <c r="A34" s="5">
        <v>57040</v>
      </c>
      <c r="B34" s="9" t="s">
        <v>1663</v>
      </c>
      <c r="C34" s="6">
        <v>42195</v>
      </c>
      <c r="D34" s="6">
        <v>42195</v>
      </c>
      <c r="E34" s="5" t="s">
        <v>30</v>
      </c>
      <c r="F34" s="6">
        <v>42172</v>
      </c>
      <c r="G34" s="5" t="s">
        <v>75</v>
      </c>
      <c r="H34" s="5">
        <v>57040</v>
      </c>
      <c r="I34" s="5" t="s">
        <v>198</v>
      </c>
      <c r="J34" s="5" t="s">
        <v>86</v>
      </c>
      <c r="K34" s="5">
        <v>2015</v>
      </c>
      <c r="L34" s="7" t="s">
        <v>1664</v>
      </c>
      <c r="M34" s="5" t="s">
        <v>1665</v>
      </c>
      <c r="N34" s="5" t="s">
        <v>1666</v>
      </c>
      <c r="O34" s="5" t="s">
        <v>1667</v>
      </c>
      <c r="P34" s="8" t="s">
        <v>1668</v>
      </c>
      <c r="Q34" s="5"/>
      <c r="R34" s="5"/>
      <c r="S34" s="5"/>
      <c r="T34" s="5"/>
      <c r="U34" s="8">
        <v>333582.68</v>
      </c>
      <c r="V34" s="8">
        <v>3668.52</v>
      </c>
      <c r="W34" s="8">
        <v>2900</v>
      </c>
      <c r="X34" s="8">
        <v>360</v>
      </c>
      <c r="Y34" s="8">
        <v>337251.2</v>
      </c>
      <c r="Z34" s="8">
        <v>53960.19</v>
      </c>
      <c r="AA34" s="8">
        <v>394471.39</v>
      </c>
      <c r="AB34" s="5" t="s">
        <v>1630</v>
      </c>
      <c r="AC34" s="62" t="s">
        <v>1915</v>
      </c>
      <c r="AD34" s="63">
        <v>394471.39</v>
      </c>
      <c r="AE34" s="63">
        <f t="shared" si="0"/>
        <v>0</v>
      </c>
    </row>
    <row r="35" spans="1:31">
      <c r="A35" s="5">
        <v>57040</v>
      </c>
      <c r="B35" s="9" t="s">
        <v>1669</v>
      </c>
      <c r="C35" s="6">
        <v>42195</v>
      </c>
      <c r="D35" s="6">
        <v>42195</v>
      </c>
      <c r="E35" s="5" t="s">
        <v>30</v>
      </c>
      <c r="F35" s="6">
        <v>42174</v>
      </c>
      <c r="G35" s="5" t="s">
        <v>75</v>
      </c>
      <c r="H35" s="5">
        <v>57040</v>
      </c>
      <c r="I35" s="5" t="s">
        <v>405</v>
      </c>
      <c r="J35" s="5" t="s">
        <v>86</v>
      </c>
      <c r="K35" s="5">
        <v>2015</v>
      </c>
      <c r="L35" s="7" t="s">
        <v>1658</v>
      </c>
      <c r="M35" s="5" t="s">
        <v>1670</v>
      </c>
      <c r="N35" s="5" t="s">
        <v>408</v>
      </c>
      <c r="O35" s="5" t="s">
        <v>1671</v>
      </c>
      <c r="P35" s="8" t="s">
        <v>1672</v>
      </c>
      <c r="Q35" s="5"/>
      <c r="R35" s="5"/>
      <c r="S35" s="5"/>
      <c r="T35" s="5"/>
      <c r="U35" s="8">
        <v>398585.53</v>
      </c>
      <c r="V35" s="8">
        <v>3668.52</v>
      </c>
      <c r="W35" s="8">
        <v>2900</v>
      </c>
      <c r="X35" s="8">
        <v>360</v>
      </c>
      <c r="Y35" s="8">
        <v>402254.05000000005</v>
      </c>
      <c r="Z35" s="8">
        <v>64360.65</v>
      </c>
      <c r="AA35" s="8">
        <v>469874.70000000007</v>
      </c>
      <c r="AB35" s="5" t="s">
        <v>1630</v>
      </c>
      <c r="AC35" s="62" t="s">
        <v>1916</v>
      </c>
      <c r="AD35" s="63">
        <v>469874.7</v>
      </c>
      <c r="AE35" s="63">
        <f t="shared" si="0"/>
        <v>0</v>
      </c>
    </row>
    <row r="36" spans="1:31">
      <c r="A36" s="5">
        <v>57040</v>
      </c>
      <c r="B36" s="9" t="s">
        <v>1673</v>
      </c>
      <c r="C36" s="6">
        <v>42195</v>
      </c>
      <c r="D36" s="6">
        <v>42195</v>
      </c>
      <c r="E36" s="5" t="s">
        <v>30</v>
      </c>
      <c r="F36" s="6">
        <v>42172</v>
      </c>
      <c r="G36" s="5" t="s">
        <v>75</v>
      </c>
      <c r="H36" s="5">
        <v>57040</v>
      </c>
      <c r="I36" s="5" t="s">
        <v>360</v>
      </c>
      <c r="J36" s="5" t="s">
        <v>86</v>
      </c>
      <c r="K36" s="5">
        <v>2015</v>
      </c>
      <c r="L36" s="7" t="s">
        <v>1674</v>
      </c>
      <c r="M36" s="5" t="s">
        <v>1675</v>
      </c>
      <c r="N36" s="5" t="s">
        <v>363</v>
      </c>
      <c r="O36" s="5" t="s">
        <v>1676</v>
      </c>
      <c r="P36" s="8" t="s">
        <v>1677</v>
      </c>
      <c r="Q36" s="5"/>
      <c r="R36" s="5"/>
      <c r="S36" s="5"/>
      <c r="T36" s="5"/>
      <c r="U36" s="8">
        <v>475614.71</v>
      </c>
      <c r="V36" s="8">
        <v>3668.52</v>
      </c>
      <c r="W36" s="8">
        <v>2900</v>
      </c>
      <c r="X36" s="8">
        <v>360</v>
      </c>
      <c r="Y36" s="8">
        <v>479283.23000000004</v>
      </c>
      <c r="Z36" s="8">
        <v>76685.320000000007</v>
      </c>
      <c r="AA36" s="8">
        <v>559228.55000000005</v>
      </c>
      <c r="AB36" s="5" t="s">
        <v>1630</v>
      </c>
      <c r="AC36" s="62" t="s">
        <v>1917</v>
      </c>
      <c r="AD36" s="63">
        <v>559228.55000000005</v>
      </c>
      <c r="AE36" s="63">
        <f t="shared" si="0"/>
        <v>0</v>
      </c>
    </row>
    <row r="37" spans="1:31">
      <c r="A37" s="5">
        <v>57040</v>
      </c>
      <c r="B37" s="9" t="s">
        <v>1678</v>
      </c>
      <c r="C37" s="6">
        <v>42200</v>
      </c>
      <c r="D37" s="6">
        <v>42200</v>
      </c>
      <c r="E37" s="5" t="s">
        <v>30</v>
      </c>
      <c r="F37" s="6">
        <v>42174</v>
      </c>
      <c r="G37" s="5" t="s">
        <v>75</v>
      </c>
      <c r="H37" s="5">
        <v>57040</v>
      </c>
      <c r="I37" s="5" t="s">
        <v>76</v>
      </c>
      <c r="J37" s="5" t="s">
        <v>77</v>
      </c>
      <c r="K37" s="5">
        <v>2015</v>
      </c>
      <c r="L37" s="7" t="s">
        <v>1679</v>
      </c>
      <c r="M37" s="5" t="s">
        <v>1680</v>
      </c>
      <c r="N37" s="5" t="s">
        <v>539</v>
      </c>
      <c r="O37" s="5" t="s">
        <v>1681</v>
      </c>
      <c r="P37" s="8" t="s">
        <v>1682</v>
      </c>
      <c r="Q37" s="5"/>
      <c r="R37" s="5"/>
      <c r="S37" s="5"/>
      <c r="T37" s="5"/>
      <c r="U37" s="8">
        <v>277714.90000000002</v>
      </c>
      <c r="V37" s="8">
        <v>3668.52</v>
      </c>
      <c r="W37" s="8">
        <v>2320</v>
      </c>
      <c r="X37" s="8">
        <v>360</v>
      </c>
      <c r="Y37" s="8">
        <v>281383.42000000004</v>
      </c>
      <c r="Z37" s="8">
        <v>45021.35</v>
      </c>
      <c r="AA37" s="8">
        <v>329084.77</v>
      </c>
      <c r="AB37" s="5" t="s">
        <v>1630</v>
      </c>
      <c r="AC37" s="62" t="s">
        <v>1918</v>
      </c>
      <c r="AD37" s="63">
        <v>329084.77</v>
      </c>
      <c r="AE37" s="63">
        <f t="shared" si="0"/>
        <v>0</v>
      </c>
    </row>
    <row r="38" spans="1:31">
      <c r="A38" s="5">
        <v>57040</v>
      </c>
      <c r="B38" s="9" t="s">
        <v>1683</v>
      </c>
      <c r="C38" s="6">
        <v>42200</v>
      </c>
      <c r="D38" s="6">
        <v>42200</v>
      </c>
      <c r="E38" s="5" t="s">
        <v>30</v>
      </c>
      <c r="F38" s="6">
        <v>42179</v>
      </c>
      <c r="G38" s="5" t="s">
        <v>31</v>
      </c>
      <c r="H38" s="5">
        <v>57040</v>
      </c>
      <c r="I38" s="5" t="s">
        <v>47</v>
      </c>
      <c r="J38" s="5" t="s">
        <v>48</v>
      </c>
      <c r="K38" s="5">
        <v>2015</v>
      </c>
      <c r="L38" s="7" t="s">
        <v>1684</v>
      </c>
      <c r="M38" s="5" t="s">
        <v>1685</v>
      </c>
      <c r="N38" s="5" t="s">
        <v>140</v>
      </c>
      <c r="O38" s="5" t="s">
        <v>1686</v>
      </c>
      <c r="P38" s="8" t="s">
        <v>1687</v>
      </c>
      <c r="Q38" s="5"/>
      <c r="R38" s="5"/>
      <c r="S38" s="5"/>
      <c r="T38" s="5"/>
      <c r="U38" s="8">
        <v>310981.62</v>
      </c>
      <c r="V38" s="8">
        <v>4988.7299999999996</v>
      </c>
      <c r="W38" s="8">
        <v>2320</v>
      </c>
      <c r="X38" s="8">
        <v>360</v>
      </c>
      <c r="Y38" s="8">
        <v>315970.34999999998</v>
      </c>
      <c r="Z38" s="8">
        <v>50555.26</v>
      </c>
      <c r="AA38" s="8">
        <v>369205.61</v>
      </c>
      <c r="AB38" s="5" t="s">
        <v>1630</v>
      </c>
      <c r="AC38" s="62" t="s">
        <v>1919</v>
      </c>
      <c r="AD38" s="63">
        <v>369205.61</v>
      </c>
      <c r="AE38" s="63">
        <f t="shared" si="0"/>
        <v>0</v>
      </c>
    </row>
    <row r="39" spans="1:31">
      <c r="A39" s="5">
        <v>57040</v>
      </c>
      <c r="B39" s="9" t="s">
        <v>1688</v>
      </c>
      <c r="C39" s="6">
        <v>42200</v>
      </c>
      <c r="D39" s="6">
        <v>42200</v>
      </c>
      <c r="E39" s="5" t="s">
        <v>30</v>
      </c>
      <c r="F39" s="6">
        <v>42184</v>
      </c>
      <c r="G39" s="5" t="s">
        <v>176</v>
      </c>
      <c r="H39" s="5">
        <v>57040</v>
      </c>
      <c r="I39" s="5" t="s">
        <v>177</v>
      </c>
      <c r="J39" s="5" t="s">
        <v>178</v>
      </c>
      <c r="K39" s="5">
        <v>2015</v>
      </c>
      <c r="L39" s="7" t="s">
        <v>1689</v>
      </c>
      <c r="M39" s="5" t="s">
        <v>1690</v>
      </c>
      <c r="N39" s="5" t="s">
        <v>181</v>
      </c>
      <c r="O39" s="5" t="s">
        <v>1691</v>
      </c>
      <c r="P39" s="8" t="s">
        <v>1692</v>
      </c>
      <c r="Q39" s="5"/>
      <c r="R39" s="5"/>
      <c r="S39" s="5"/>
      <c r="T39" s="5"/>
      <c r="U39" s="8">
        <v>297496.24</v>
      </c>
      <c r="V39" s="8">
        <v>3668.52</v>
      </c>
      <c r="W39" s="8">
        <v>2900</v>
      </c>
      <c r="X39" s="8">
        <v>360</v>
      </c>
      <c r="Y39" s="8">
        <v>301164.76</v>
      </c>
      <c r="Z39" s="8">
        <v>48186.36</v>
      </c>
      <c r="AA39" s="8">
        <v>352611.12</v>
      </c>
      <c r="AB39" s="5" t="s">
        <v>1630</v>
      </c>
      <c r="AC39" s="62" t="s">
        <v>1920</v>
      </c>
      <c r="AD39" s="63">
        <v>352613.12</v>
      </c>
      <c r="AE39" s="63">
        <f t="shared" si="0"/>
        <v>-2</v>
      </c>
    </row>
    <row r="40" spans="1:31">
      <c r="A40" s="5">
        <v>57040</v>
      </c>
      <c r="B40" s="9" t="s">
        <v>1693</v>
      </c>
      <c r="C40" s="6">
        <v>42197</v>
      </c>
      <c r="D40" s="6">
        <v>42197</v>
      </c>
      <c r="E40" s="5" t="s">
        <v>30</v>
      </c>
      <c r="F40" s="6">
        <v>42193</v>
      </c>
      <c r="G40" s="5" t="s">
        <v>31</v>
      </c>
      <c r="H40" s="5">
        <v>57040</v>
      </c>
      <c r="I40" s="5" t="s">
        <v>109</v>
      </c>
      <c r="J40" s="5" t="s">
        <v>110</v>
      </c>
      <c r="K40" s="5">
        <v>2015</v>
      </c>
      <c r="L40" s="7" t="s">
        <v>1694</v>
      </c>
      <c r="M40" s="5" t="s">
        <v>1695</v>
      </c>
      <c r="N40" s="5" t="s">
        <v>1515</v>
      </c>
      <c r="O40" s="5" t="s">
        <v>1696</v>
      </c>
      <c r="P40" s="8" t="s">
        <v>1697</v>
      </c>
      <c r="Q40" s="5"/>
      <c r="R40" s="5"/>
      <c r="S40" s="5"/>
      <c r="T40" s="5"/>
      <c r="U40" s="8">
        <v>142816.87</v>
      </c>
      <c r="V40" s="8">
        <v>4988.7299999999996</v>
      </c>
      <c r="W40" s="8">
        <v>1160</v>
      </c>
      <c r="X40" s="8">
        <v>360</v>
      </c>
      <c r="Y40" s="8">
        <v>147805.6</v>
      </c>
      <c r="Z40" s="8">
        <v>23648.9</v>
      </c>
      <c r="AA40" s="8">
        <v>172974.5</v>
      </c>
      <c r="AB40" s="5" t="s">
        <v>1630</v>
      </c>
      <c r="AC40" s="62" t="s">
        <v>1921</v>
      </c>
      <c r="AD40" s="63">
        <v>172974.5</v>
      </c>
      <c r="AE40" s="63">
        <f t="shared" si="0"/>
        <v>0</v>
      </c>
    </row>
    <row r="41" spans="1:31">
      <c r="A41" s="5">
        <v>57040</v>
      </c>
      <c r="B41" s="9" t="s">
        <v>1698</v>
      </c>
      <c r="C41" s="6">
        <v>42197</v>
      </c>
      <c r="D41" s="6">
        <v>42197</v>
      </c>
      <c r="E41" s="5" t="s">
        <v>30</v>
      </c>
      <c r="F41" s="6">
        <v>42193</v>
      </c>
      <c r="G41" s="5" t="s">
        <v>31</v>
      </c>
      <c r="H41" s="5">
        <v>57040</v>
      </c>
      <c r="I41" s="5" t="s">
        <v>109</v>
      </c>
      <c r="J41" s="5" t="s">
        <v>110</v>
      </c>
      <c r="K41" s="5">
        <v>2015</v>
      </c>
      <c r="L41" s="7" t="s">
        <v>1694</v>
      </c>
      <c r="M41" s="5" t="s">
        <v>1699</v>
      </c>
      <c r="N41" s="5" t="s">
        <v>113</v>
      </c>
      <c r="O41" s="5" t="s">
        <v>1700</v>
      </c>
      <c r="P41" s="8" t="s">
        <v>1701</v>
      </c>
      <c r="Q41" s="5"/>
      <c r="R41" s="5"/>
      <c r="S41" s="5"/>
      <c r="T41" s="5"/>
      <c r="U41" s="8">
        <v>142816.87</v>
      </c>
      <c r="V41" s="8">
        <v>4988.7299999999996</v>
      </c>
      <c r="W41" s="8">
        <v>1160</v>
      </c>
      <c r="X41" s="8">
        <v>360</v>
      </c>
      <c r="Y41" s="8">
        <v>147805.6</v>
      </c>
      <c r="Z41" s="8">
        <v>23648.9</v>
      </c>
      <c r="AA41" s="8">
        <v>172974.5</v>
      </c>
      <c r="AB41" s="5" t="s">
        <v>1630</v>
      </c>
      <c r="AC41" s="62" t="s">
        <v>1922</v>
      </c>
      <c r="AD41" s="63">
        <v>172974.5</v>
      </c>
      <c r="AE41" s="63">
        <f t="shared" si="0"/>
        <v>0</v>
      </c>
    </row>
    <row r="42" spans="1:31">
      <c r="A42" s="5">
        <v>57040</v>
      </c>
      <c r="B42" s="9" t="s">
        <v>1702</v>
      </c>
      <c r="C42" s="6">
        <v>42197</v>
      </c>
      <c r="D42" s="6">
        <v>42197</v>
      </c>
      <c r="E42" s="5" t="s">
        <v>30</v>
      </c>
      <c r="F42" s="6">
        <v>42193</v>
      </c>
      <c r="G42" s="5" t="s">
        <v>31</v>
      </c>
      <c r="H42" s="5">
        <v>57040</v>
      </c>
      <c r="I42" s="5" t="s">
        <v>118</v>
      </c>
      <c r="J42" s="5" t="s">
        <v>110</v>
      </c>
      <c r="K42" s="5">
        <v>2015</v>
      </c>
      <c r="L42" s="7" t="s">
        <v>1694</v>
      </c>
      <c r="M42" s="5" t="s">
        <v>1703</v>
      </c>
      <c r="N42" s="5" t="s">
        <v>120</v>
      </c>
      <c r="O42" s="5" t="s">
        <v>1704</v>
      </c>
      <c r="P42" s="8" t="s">
        <v>1705</v>
      </c>
      <c r="Q42" s="5"/>
      <c r="R42" s="5"/>
      <c r="S42" s="5"/>
      <c r="T42" s="5"/>
      <c r="U42" s="8">
        <v>150575.49</v>
      </c>
      <c r="V42" s="8">
        <v>4988.7299999999996</v>
      </c>
      <c r="W42" s="8">
        <v>1160</v>
      </c>
      <c r="X42" s="8">
        <v>360</v>
      </c>
      <c r="Y42" s="8">
        <v>155564.22</v>
      </c>
      <c r="Z42" s="8">
        <v>24890.28</v>
      </c>
      <c r="AA42" s="8">
        <v>181974.5</v>
      </c>
      <c r="AB42" s="5" t="s">
        <v>1630</v>
      </c>
      <c r="AC42" s="62" t="s">
        <v>1923</v>
      </c>
      <c r="AD42" s="63">
        <v>181976.4</v>
      </c>
      <c r="AE42" s="63">
        <f t="shared" si="0"/>
        <v>-1.8999999999941792</v>
      </c>
    </row>
    <row r="43" spans="1:31">
      <c r="A43" s="5">
        <v>57040</v>
      </c>
      <c r="B43" s="9" t="s">
        <v>1706</v>
      </c>
      <c r="C43" s="6">
        <v>42197</v>
      </c>
      <c r="D43" s="6">
        <v>42197</v>
      </c>
      <c r="E43" s="5" t="s">
        <v>30</v>
      </c>
      <c r="F43" s="6">
        <v>42193</v>
      </c>
      <c r="G43" s="5" t="s">
        <v>31</v>
      </c>
      <c r="H43" s="5">
        <v>57040</v>
      </c>
      <c r="I43" s="5" t="s">
        <v>118</v>
      </c>
      <c r="J43" s="5" t="s">
        <v>110</v>
      </c>
      <c r="K43" s="5">
        <v>2015</v>
      </c>
      <c r="L43" s="7" t="s">
        <v>1694</v>
      </c>
      <c r="M43" s="5" t="s">
        <v>1707</v>
      </c>
      <c r="N43" s="5" t="s">
        <v>113</v>
      </c>
      <c r="O43" s="5" t="s">
        <v>1708</v>
      </c>
      <c r="P43" s="8" t="s">
        <v>1709</v>
      </c>
      <c r="Q43" s="5"/>
      <c r="R43" s="5"/>
      <c r="S43" s="5"/>
      <c r="T43" s="5"/>
      <c r="U43" s="8">
        <v>150575.49</v>
      </c>
      <c r="V43" s="8">
        <v>4988.7299999999996</v>
      </c>
      <c r="W43" s="8">
        <v>1160</v>
      </c>
      <c r="X43" s="8">
        <v>360</v>
      </c>
      <c r="Y43" s="8">
        <v>155564.22</v>
      </c>
      <c r="Z43" s="8">
        <v>24890.28</v>
      </c>
      <c r="AA43" s="8">
        <v>181974.5</v>
      </c>
      <c r="AB43" s="5" t="s">
        <v>1630</v>
      </c>
      <c r="AC43" s="62" t="s">
        <v>1924</v>
      </c>
      <c r="AD43" s="63">
        <v>181976.49</v>
      </c>
      <c r="AE43" s="63">
        <f t="shared" si="0"/>
        <v>-1.9899999999906868</v>
      </c>
    </row>
    <row r="44" spans="1:31">
      <c r="A44" s="5">
        <v>57040</v>
      </c>
      <c r="B44" s="9" t="s">
        <v>1710</v>
      </c>
      <c r="C44" s="6">
        <v>42197</v>
      </c>
      <c r="D44" s="6">
        <v>42197</v>
      </c>
      <c r="E44" s="5" t="s">
        <v>30</v>
      </c>
      <c r="F44" s="6">
        <v>42193</v>
      </c>
      <c r="G44" s="5" t="s">
        <v>31</v>
      </c>
      <c r="H44" s="5">
        <v>57040</v>
      </c>
      <c r="I44" s="5" t="s">
        <v>32</v>
      </c>
      <c r="J44" s="5" t="s">
        <v>33</v>
      </c>
      <c r="K44" s="5">
        <v>2015</v>
      </c>
      <c r="L44" s="7" t="s">
        <v>1694</v>
      </c>
      <c r="M44" s="5" t="s">
        <v>1711</v>
      </c>
      <c r="N44" s="5" t="s">
        <v>36</v>
      </c>
      <c r="O44" s="5" t="s">
        <v>1712</v>
      </c>
      <c r="P44" s="8" t="s">
        <v>1713</v>
      </c>
      <c r="Q44" s="5"/>
      <c r="R44" s="5"/>
      <c r="S44" s="5"/>
      <c r="T44" s="5"/>
      <c r="U44" s="8">
        <v>257023.76</v>
      </c>
      <c r="V44" s="8">
        <v>4988.7299999999996</v>
      </c>
      <c r="W44" s="8">
        <v>2900</v>
      </c>
      <c r="X44" s="8">
        <v>360</v>
      </c>
      <c r="Y44" s="8">
        <v>262012.49000000002</v>
      </c>
      <c r="Z44" s="8">
        <v>41922</v>
      </c>
      <c r="AA44" s="8">
        <v>307194.49</v>
      </c>
      <c r="AB44" s="5" t="s">
        <v>1630</v>
      </c>
      <c r="AC44" s="62" t="s">
        <v>1925</v>
      </c>
      <c r="AD44" s="63">
        <v>307194.49</v>
      </c>
      <c r="AE44" s="63">
        <f t="shared" si="0"/>
        <v>0</v>
      </c>
    </row>
    <row r="45" spans="1:31">
      <c r="A45" s="5">
        <v>57040</v>
      </c>
      <c r="B45" s="9" t="s">
        <v>1714</v>
      </c>
      <c r="C45" s="6">
        <v>42197</v>
      </c>
      <c r="D45" s="6">
        <v>42197</v>
      </c>
      <c r="E45" s="5" t="s">
        <v>30</v>
      </c>
      <c r="F45" s="6">
        <v>42193</v>
      </c>
      <c r="G45" s="5" t="s">
        <v>31</v>
      </c>
      <c r="H45" s="5">
        <v>57040</v>
      </c>
      <c r="I45" s="5" t="s">
        <v>118</v>
      </c>
      <c r="J45" s="5" t="s">
        <v>110</v>
      </c>
      <c r="K45" s="5">
        <v>2015</v>
      </c>
      <c r="L45" s="7" t="s">
        <v>1694</v>
      </c>
      <c r="M45" s="5" t="s">
        <v>1715</v>
      </c>
      <c r="N45" s="5" t="s">
        <v>1515</v>
      </c>
      <c r="O45" s="5" t="s">
        <v>1716</v>
      </c>
      <c r="P45" s="8" t="s">
        <v>1717</v>
      </c>
      <c r="Q45" s="5"/>
      <c r="R45" s="5"/>
      <c r="S45" s="5"/>
      <c r="T45" s="5"/>
      <c r="U45" s="8">
        <v>150575.49</v>
      </c>
      <c r="V45" s="8">
        <v>4988.7299999999996</v>
      </c>
      <c r="W45" s="8">
        <v>1160</v>
      </c>
      <c r="X45" s="8">
        <v>360</v>
      </c>
      <c r="Y45" s="8">
        <v>155564.22</v>
      </c>
      <c r="Z45" s="8">
        <v>24890.28</v>
      </c>
      <c r="AA45" s="8">
        <v>181974.5</v>
      </c>
      <c r="AB45" s="5" t="s">
        <v>1630</v>
      </c>
      <c r="AC45" s="62" t="s">
        <v>1926</v>
      </c>
      <c r="AD45" s="63">
        <v>181976.4</v>
      </c>
      <c r="AE45" s="63">
        <f t="shared" si="0"/>
        <v>-1.8999999999941792</v>
      </c>
    </row>
    <row r="46" spans="1:31">
      <c r="A46" s="5">
        <v>57040</v>
      </c>
      <c r="B46" s="9" t="s">
        <v>1718</v>
      </c>
      <c r="C46" s="6">
        <v>42197</v>
      </c>
      <c r="D46" s="6">
        <v>42197</v>
      </c>
      <c r="E46" s="5" t="s">
        <v>30</v>
      </c>
      <c r="F46" s="6">
        <v>42193</v>
      </c>
      <c r="G46" s="5" t="s">
        <v>31</v>
      </c>
      <c r="H46" s="5">
        <v>57040</v>
      </c>
      <c r="I46" s="5" t="s">
        <v>118</v>
      </c>
      <c r="J46" s="5" t="s">
        <v>110</v>
      </c>
      <c r="K46" s="5">
        <v>2015</v>
      </c>
      <c r="L46" s="7" t="s">
        <v>1694</v>
      </c>
      <c r="M46" s="5" t="s">
        <v>1719</v>
      </c>
      <c r="N46" s="5" t="s">
        <v>290</v>
      </c>
      <c r="O46" s="5" t="s">
        <v>1720</v>
      </c>
      <c r="P46" s="8" t="s">
        <v>1721</v>
      </c>
      <c r="Q46" s="5"/>
      <c r="R46" s="5"/>
      <c r="S46" s="5"/>
      <c r="T46" s="5"/>
      <c r="U46" s="8">
        <v>150575.49</v>
      </c>
      <c r="V46" s="8">
        <v>4988.7299999999996</v>
      </c>
      <c r="W46" s="8">
        <v>1160</v>
      </c>
      <c r="X46" s="8">
        <v>360</v>
      </c>
      <c r="Y46" s="8">
        <v>155564.22</v>
      </c>
      <c r="Z46" s="8">
        <v>24890.28</v>
      </c>
      <c r="AA46" s="8">
        <v>181974.5</v>
      </c>
      <c r="AB46" s="5" t="s">
        <v>1630</v>
      </c>
      <c r="AC46" s="62" t="s">
        <v>1927</v>
      </c>
      <c r="AD46" s="63">
        <v>181976.4</v>
      </c>
      <c r="AE46" s="63">
        <f t="shared" si="0"/>
        <v>-1.8999999999941792</v>
      </c>
    </row>
    <row r="47" spans="1:31">
      <c r="A47" s="5">
        <v>57040</v>
      </c>
      <c r="B47" s="9" t="s">
        <v>1722</v>
      </c>
      <c r="C47" s="6">
        <v>42197</v>
      </c>
      <c r="D47" s="6">
        <v>42197</v>
      </c>
      <c r="E47" s="5" t="s">
        <v>30</v>
      </c>
      <c r="F47" s="6">
        <v>42193</v>
      </c>
      <c r="G47" s="5" t="s">
        <v>31</v>
      </c>
      <c r="H47" s="5">
        <v>57040</v>
      </c>
      <c r="I47" s="5" t="s">
        <v>118</v>
      </c>
      <c r="J47" s="5" t="s">
        <v>110</v>
      </c>
      <c r="K47" s="5">
        <v>2015</v>
      </c>
      <c r="L47" s="7" t="s">
        <v>1694</v>
      </c>
      <c r="M47" s="5" t="s">
        <v>1723</v>
      </c>
      <c r="N47" s="5" t="s">
        <v>120</v>
      </c>
      <c r="O47" s="5" t="s">
        <v>1724</v>
      </c>
      <c r="P47" s="8" t="s">
        <v>1725</v>
      </c>
      <c r="Q47" s="5"/>
      <c r="R47" s="5"/>
      <c r="S47" s="5"/>
      <c r="T47" s="5"/>
      <c r="U47" s="8">
        <v>150575.49</v>
      </c>
      <c r="V47" s="8">
        <v>4988.7299999999996</v>
      </c>
      <c r="W47" s="8">
        <v>1160</v>
      </c>
      <c r="X47" s="8">
        <v>360</v>
      </c>
      <c r="Y47" s="8">
        <v>155564.22</v>
      </c>
      <c r="Z47" s="8">
        <v>24890.28</v>
      </c>
      <c r="AA47" s="8">
        <v>181974.5</v>
      </c>
      <c r="AB47" s="5" t="s">
        <v>1630</v>
      </c>
      <c r="AC47" s="62" t="s">
        <v>1928</v>
      </c>
      <c r="AD47" s="63">
        <v>181974.5</v>
      </c>
      <c r="AE47" s="63">
        <f t="shared" si="0"/>
        <v>0</v>
      </c>
    </row>
    <row r="48" spans="1:31">
      <c r="A48" s="5">
        <v>57040</v>
      </c>
      <c r="B48" s="9" t="s">
        <v>1726</v>
      </c>
      <c r="C48" s="6">
        <v>42197</v>
      </c>
      <c r="D48" s="6">
        <v>42197</v>
      </c>
      <c r="E48" s="5" t="s">
        <v>30</v>
      </c>
      <c r="F48" s="6">
        <v>42193</v>
      </c>
      <c r="G48" s="5" t="s">
        <v>31</v>
      </c>
      <c r="H48" s="5">
        <v>57040</v>
      </c>
      <c r="I48" s="5" t="s">
        <v>32</v>
      </c>
      <c r="J48" s="5" t="s">
        <v>33</v>
      </c>
      <c r="K48" s="5">
        <v>2015</v>
      </c>
      <c r="L48" s="7" t="s">
        <v>1694</v>
      </c>
      <c r="M48" s="5" t="s">
        <v>1727</v>
      </c>
      <c r="N48" s="5" t="s">
        <v>36</v>
      </c>
      <c r="O48" s="5" t="s">
        <v>1728</v>
      </c>
      <c r="P48" s="8" t="s">
        <v>1729</v>
      </c>
      <c r="Q48" s="5"/>
      <c r="R48" s="5"/>
      <c r="S48" s="5"/>
      <c r="T48" s="5"/>
      <c r="U48" s="8">
        <v>257023.76</v>
      </c>
      <c r="V48" s="8">
        <v>4988.7299999999996</v>
      </c>
      <c r="W48" s="8">
        <v>2900</v>
      </c>
      <c r="X48" s="8">
        <v>360</v>
      </c>
      <c r="Y48" s="8">
        <v>262012.49000000002</v>
      </c>
      <c r="Z48" s="8">
        <v>41922</v>
      </c>
      <c r="AA48" s="8">
        <v>307194.49</v>
      </c>
      <c r="AB48" s="5" t="s">
        <v>1630</v>
      </c>
      <c r="AC48" s="62" t="s">
        <v>1929</v>
      </c>
      <c r="AD48" s="63">
        <v>307194.49</v>
      </c>
      <c r="AE48" s="63">
        <f t="shared" si="0"/>
        <v>0</v>
      </c>
    </row>
    <row r="49" spans="1:32">
      <c r="A49" s="5">
        <v>57040</v>
      </c>
      <c r="B49" s="9" t="s">
        <v>1730</v>
      </c>
      <c r="C49" s="6">
        <v>42197</v>
      </c>
      <c r="D49" s="6">
        <v>42197</v>
      </c>
      <c r="E49" s="5" t="s">
        <v>30</v>
      </c>
      <c r="F49" s="6">
        <v>42193</v>
      </c>
      <c r="G49" s="5" t="s">
        <v>31</v>
      </c>
      <c r="H49" s="5">
        <v>57040</v>
      </c>
      <c r="I49" s="5" t="s">
        <v>41</v>
      </c>
      <c r="J49" s="5" t="s">
        <v>33</v>
      </c>
      <c r="K49" s="5">
        <v>2015</v>
      </c>
      <c r="L49" s="7" t="s">
        <v>1694</v>
      </c>
      <c r="M49" s="5" t="s">
        <v>1731</v>
      </c>
      <c r="N49" s="5" t="s">
        <v>126</v>
      </c>
      <c r="O49" s="5" t="s">
        <v>1732</v>
      </c>
      <c r="P49" s="8" t="s">
        <v>1733</v>
      </c>
      <c r="Q49" s="5"/>
      <c r="R49" s="5"/>
      <c r="S49" s="5"/>
      <c r="T49" s="5"/>
      <c r="U49" s="8">
        <v>310863.84999999998</v>
      </c>
      <c r="V49" s="8">
        <v>4988.7299999999996</v>
      </c>
      <c r="W49" s="8">
        <v>2900</v>
      </c>
      <c r="X49" s="8">
        <v>360</v>
      </c>
      <c r="Y49" s="8">
        <v>315852.57999999996</v>
      </c>
      <c r="Z49" s="8">
        <v>50536.41</v>
      </c>
      <c r="AA49" s="8">
        <v>369648.99</v>
      </c>
      <c r="AB49" s="5" t="s">
        <v>1630</v>
      </c>
      <c r="AC49" s="62" t="s">
        <v>1930</v>
      </c>
      <c r="AD49" s="63">
        <v>369648.99</v>
      </c>
      <c r="AE49" s="63">
        <f t="shared" si="0"/>
        <v>0</v>
      </c>
    </row>
    <row r="50" spans="1:32">
      <c r="A50" s="5">
        <v>57040</v>
      </c>
      <c r="B50" s="9" t="s">
        <v>1734</v>
      </c>
      <c r="C50" s="6">
        <v>42197</v>
      </c>
      <c r="D50" s="6">
        <v>42197</v>
      </c>
      <c r="E50" s="5" t="s">
        <v>30</v>
      </c>
      <c r="F50" s="6">
        <v>42193</v>
      </c>
      <c r="G50" s="5" t="s">
        <v>31</v>
      </c>
      <c r="H50" s="5">
        <v>57040</v>
      </c>
      <c r="I50" s="5" t="s">
        <v>1290</v>
      </c>
      <c r="J50" s="5" t="s">
        <v>48</v>
      </c>
      <c r="K50" s="5">
        <v>2015</v>
      </c>
      <c r="L50" s="7" t="s">
        <v>1694</v>
      </c>
      <c r="M50" s="5" t="s">
        <v>1735</v>
      </c>
      <c r="N50" s="5" t="s">
        <v>1292</v>
      </c>
      <c r="O50" s="5" t="s">
        <v>1736</v>
      </c>
      <c r="P50" s="8" t="s">
        <v>1737</v>
      </c>
      <c r="Q50" s="5"/>
      <c r="R50" s="5"/>
      <c r="S50" s="5"/>
      <c r="T50" s="5"/>
      <c r="U50" s="8">
        <v>257680.93</v>
      </c>
      <c r="V50" s="8">
        <v>4988.7299999999996</v>
      </c>
      <c r="W50" s="8">
        <v>2320</v>
      </c>
      <c r="X50" s="8">
        <v>360</v>
      </c>
      <c r="Y50" s="8">
        <v>262669.65999999997</v>
      </c>
      <c r="Z50" s="8">
        <v>42027.15</v>
      </c>
      <c r="AA50" s="8">
        <v>307376.81</v>
      </c>
      <c r="AB50" s="5" t="s">
        <v>1630</v>
      </c>
      <c r="AC50" s="62" t="s">
        <v>1931</v>
      </c>
      <c r="AD50" s="63">
        <v>307376.81</v>
      </c>
      <c r="AE50" s="63">
        <f t="shared" si="0"/>
        <v>0</v>
      </c>
    </row>
    <row r="51" spans="1:32">
      <c r="A51" s="5">
        <v>57040</v>
      </c>
      <c r="B51" s="9" t="s">
        <v>1738</v>
      </c>
      <c r="C51" s="6">
        <v>42197</v>
      </c>
      <c r="D51" s="6">
        <v>42197</v>
      </c>
      <c r="E51" s="5" t="s">
        <v>30</v>
      </c>
      <c r="F51" s="6">
        <v>42193</v>
      </c>
      <c r="G51" s="5" t="s">
        <v>31</v>
      </c>
      <c r="H51" s="5">
        <v>57040</v>
      </c>
      <c r="I51" s="5" t="s">
        <v>47</v>
      </c>
      <c r="J51" s="5" t="s">
        <v>48</v>
      </c>
      <c r="K51" s="5">
        <v>2015</v>
      </c>
      <c r="L51" s="7" t="s">
        <v>1694</v>
      </c>
      <c r="M51" s="5" t="s">
        <v>1739</v>
      </c>
      <c r="N51" s="5" t="s">
        <v>140</v>
      </c>
      <c r="O51" s="5" t="s">
        <v>1740</v>
      </c>
      <c r="P51" s="8" t="s">
        <v>1741</v>
      </c>
      <c r="Q51" s="5"/>
      <c r="R51" s="5"/>
      <c r="S51" s="5"/>
      <c r="T51" s="5"/>
      <c r="U51" s="8">
        <v>310981.62</v>
      </c>
      <c r="V51" s="8">
        <v>4988.7299999999996</v>
      </c>
      <c r="W51" s="8">
        <v>2320</v>
      </c>
      <c r="X51" s="8">
        <v>360</v>
      </c>
      <c r="Y51" s="8">
        <v>315970.34999999998</v>
      </c>
      <c r="Z51" s="8">
        <v>50555.26</v>
      </c>
      <c r="AA51" s="8">
        <v>369205.61</v>
      </c>
      <c r="AB51" s="5" t="s">
        <v>1630</v>
      </c>
      <c r="AC51" s="62" t="s">
        <v>1932</v>
      </c>
      <c r="AD51" s="63">
        <v>369555.26</v>
      </c>
      <c r="AE51" s="63">
        <f t="shared" si="0"/>
        <v>-349.65000000002328</v>
      </c>
      <c r="AF51" s="62" t="s">
        <v>1629</v>
      </c>
    </row>
    <row r="52" spans="1:32">
      <c r="A52" s="5">
        <v>57040</v>
      </c>
      <c r="B52" s="9" t="s">
        <v>1742</v>
      </c>
      <c r="C52" s="6">
        <v>42202</v>
      </c>
      <c r="D52" s="6">
        <v>42202</v>
      </c>
      <c r="E52" s="5" t="s">
        <v>30</v>
      </c>
      <c r="F52" s="6">
        <v>42170</v>
      </c>
      <c r="G52" s="5" t="s">
        <v>186</v>
      </c>
      <c r="H52" s="5">
        <v>57040</v>
      </c>
      <c r="I52" s="5" t="s">
        <v>187</v>
      </c>
      <c r="J52" s="5" t="s">
        <v>110</v>
      </c>
      <c r="K52" s="5">
        <v>2015</v>
      </c>
      <c r="L52" s="7" t="s">
        <v>1743</v>
      </c>
      <c r="M52" s="5" t="s">
        <v>1744</v>
      </c>
      <c r="N52" s="5" t="s">
        <v>190</v>
      </c>
      <c r="O52" s="5" t="s">
        <v>1745</v>
      </c>
      <c r="P52" s="8" t="s">
        <v>1746</v>
      </c>
      <c r="Q52" s="5"/>
      <c r="R52" s="5"/>
      <c r="S52" s="5"/>
      <c r="T52" s="5"/>
      <c r="U52" s="8">
        <v>171843.05</v>
      </c>
      <c r="V52" s="8">
        <v>4978.8</v>
      </c>
      <c r="W52" s="8">
        <v>1160</v>
      </c>
      <c r="X52" s="8">
        <v>360</v>
      </c>
      <c r="Y52" s="8">
        <v>176821.84999999998</v>
      </c>
      <c r="Z52" s="8">
        <v>28291.5</v>
      </c>
      <c r="AA52" s="8">
        <v>206633.34999999998</v>
      </c>
      <c r="AB52" s="5" t="s">
        <v>1630</v>
      </c>
      <c r="AC52" s="62" t="s">
        <v>1933</v>
      </c>
      <c r="AD52" s="63">
        <v>206633.35</v>
      </c>
      <c r="AE52" s="63">
        <f t="shared" si="0"/>
        <v>0</v>
      </c>
    </row>
    <row r="53" spans="1:32">
      <c r="A53" s="5">
        <v>57040</v>
      </c>
      <c r="B53" s="9" t="s">
        <v>1747</v>
      </c>
      <c r="C53" s="6">
        <v>42202</v>
      </c>
      <c r="D53" s="6">
        <v>42202</v>
      </c>
      <c r="E53" s="5" t="s">
        <v>30</v>
      </c>
      <c r="F53" s="6">
        <v>42170</v>
      </c>
      <c r="G53" s="5" t="s">
        <v>186</v>
      </c>
      <c r="H53" s="5">
        <v>57040</v>
      </c>
      <c r="I53" s="5" t="s">
        <v>187</v>
      </c>
      <c r="J53" s="5" t="s">
        <v>110</v>
      </c>
      <c r="K53" s="5">
        <v>2015</v>
      </c>
      <c r="L53" s="7" t="s">
        <v>1743</v>
      </c>
      <c r="M53" s="5" t="s">
        <v>1748</v>
      </c>
      <c r="N53" s="5" t="s">
        <v>534</v>
      </c>
      <c r="O53" s="5" t="s">
        <v>1749</v>
      </c>
      <c r="P53" s="8" t="s">
        <v>1750</v>
      </c>
      <c r="Q53" s="5"/>
      <c r="R53" s="5"/>
      <c r="S53" s="5"/>
      <c r="T53" s="5"/>
      <c r="U53" s="8">
        <v>171843.05</v>
      </c>
      <c r="V53" s="8">
        <v>4978.8</v>
      </c>
      <c r="W53" s="8">
        <v>1160</v>
      </c>
      <c r="X53" s="8">
        <v>360</v>
      </c>
      <c r="Y53" s="8">
        <v>176821.84999999998</v>
      </c>
      <c r="Z53" s="8">
        <v>28291.5</v>
      </c>
      <c r="AA53" s="8">
        <v>206633.34999999998</v>
      </c>
      <c r="AB53" s="5" t="s">
        <v>1630</v>
      </c>
      <c r="AC53" s="62" t="s">
        <v>1934</v>
      </c>
      <c r="AD53" s="63">
        <v>206633.35</v>
      </c>
      <c r="AE53" s="63">
        <f t="shared" si="0"/>
        <v>0</v>
      </c>
    </row>
    <row r="54" spans="1:32">
      <c r="A54" s="5">
        <v>57040</v>
      </c>
      <c r="B54" s="9" t="s">
        <v>1751</v>
      </c>
      <c r="C54" s="6">
        <v>42202</v>
      </c>
      <c r="D54" s="6">
        <v>42202</v>
      </c>
      <c r="E54" s="5" t="s">
        <v>30</v>
      </c>
      <c r="F54" s="6">
        <v>42170</v>
      </c>
      <c r="G54" s="5" t="s">
        <v>186</v>
      </c>
      <c r="H54" s="5">
        <v>57040</v>
      </c>
      <c r="I54" s="5" t="s">
        <v>187</v>
      </c>
      <c r="J54" s="5" t="s">
        <v>110</v>
      </c>
      <c r="K54" s="5">
        <v>2015</v>
      </c>
      <c r="L54" s="7" t="s">
        <v>1743</v>
      </c>
      <c r="M54" s="5" t="s">
        <v>1752</v>
      </c>
      <c r="N54" s="5" t="s">
        <v>529</v>
      </c>
      <c r="O54" s="5" t="s">
        <v>1753</v>
      </c>
      <c r="P54" s="8" t="s">
        <v>1754</v>
      </c>
      <c r="Q54" s="5"/>
      <c r="R54" s="5"/>
      <c r="S54" s="5"/>
      <c r="T54" s="5"/>
      <c r="U54" s="8">
        <v>171843.05</v>
      </c>
      <c r="V54" s="8">
        <v>4978.8</v>
      </c>
      <c r="W54" s="8">
        <v>1160</v>
      </c>
      <c r="X54" s="8">
        <v>360</v>
      </c>
      <c r="Y54" s="8">
        <v>176821.84999999998</v>
      </c>
      <c r="Z54" s="8">
        <v>28291.5</v>
      </c>
      <c r="AA54" s="8">
        <v>206633.34999999998</v>
      </c>
      <c r="AB54" s="5" t="s">
        <v>1630</v>
      </c>
      <c r="AC54" s="62" t="s">
        <v>1935</v>
      </c>
      <c r="AD54" s="63">
        <v>205113.34</v>
      </c>
      <c r="AE54" s="63">
        <f t="shared" si="0"/>
        <v>1520.0099999999802</v>
      </c>
      <c r="AF54" s="62" t="s">
        <v>1629</v>
      </c>
    </row>
    <row r="55" spans="1:32">
      <c r="A55" s="5">
        <v>57040</v>
      </c>
      <c r="B55" s="9" t="s">
        <v>1755</v>
      </c>
      <c r="C55" s="6">
        <v>42202</v>
      </c>
      <c r="D55" s="6">
        <v>42202</v>
      </c>
      <c r="E55" s="5" t="s">
        <v>30</v>
      </c>
      <c r="F55" s="6">
        <v>42170</v>
      </c>
      <c r="G55" s="5" t="s">
        <v>186</v>
      </c>
      <c r="H55" s="5">
        <v>57040</v>
      </c>
      <c r="I55" s="5" t="s">
        <v>187</v>
      </c>
      <c r="J55" s="5" t="s">
        <v>110</v>
      </c>
      <c r="K55" s="5">
        <v>2015</v>
      </c>
      <c r="L55" s="7" t="s">
        <v>1743</v>
      </c>
      <c r="M55" s="5" t="s">
        <v>1756</v>
      </c>
      <c r="N55" s="5" t="s">
        <v>190</v>
      </c>
      <c r="O55" s="5" t="s">
        <v>1757</v>
      </c>
      <c r="P55" s="8" t="s">
        <v>1758</v>
      </c>
      <c r="Q55" s="5"/>
      <c r="R55" s="5"/>
      <c r="S55" s="5"/>
      <c r="T55" s="5"/>
      <c r="U55" s="8">
        <v>171843.05</v>
      </c>
      <c r="V55" s="8">
        <v>4978.8</v>
      </c>
      <c r="W55" s="8">
        <v>1160</v>
      </c>
      <c r="X55" s="8">
        <v>360</v>
      </c>
      <c r="Y55" s="8">
        <v>176821.84999999998</v>
      </c>
      <c r="Z55" s="8">
        <v>28291.5</v>
      </c>
      <c r="AA55" s="8">
        <v>206633.34999999998</v>
      </c>
      <c r="AB55" s="5" t="s">
        <v>1630</v>
      </c>
      <c r="AC55" s="62" t="s">
        <v>1936</v>
      </c>
      <c r="AD55" s="63">
        <v>206633.35</v>
      </c>
      <c r="AE55" s="63">
        <f t="shared" si="0"/>
        <v>0</v>
      </c>
    </row>
    <row r="56" spans="1:32">
      <c r="A56" s="5">
        <v>57040</v>
      </c>
      <c r="B56" s="9" t="s">
        <v>1759</v>
      </c>
      <c r="C56" s="6">
        <v>42202</v>
      </c>
      <c r="D56" s="6">
        <v>42202</v>
      </c>
      <c r="E56" s="5" t="s">
        <v>30</v>
      </c>
      <c r="F56" s="6">
        <v>42184</v>
      </c>
      <c r="G56" s="5" t="s">
        <v>186</v>
      </c>
      <c r="H56" s="5">
        <v>57040</v>
      </c>
      <c r="I56" s="5" t="s">
        <v>187</v>
      </c>
      <c r="J56" s="5" t="s">
        <v>110</v>
      </c>
      <c r="K56" s="5">
        <v>2015</v>
      </c>
      <c r="L56" s="7" t="s">
        <v>1760</v>
      </c>
      <c r="M56" s="5" t="s">
        <v>1761</v>
      </c>
      <c r="N56" s="5" t="s">
        <v>792</v>
      </c>
      <c r="O56" s="5" t="s">
        <v>1762</v>
      </c>
      <c r="P56" s="8" t="s">
        <v>1763</v>
      </c>
      <c r="Q56" s="5"/>
      <c r="R56" s="5"/>
      <c r="S56" s="5"/>
      <c r="T56" s="5"/>
      <c r="U56" s="8">
        <v>171843.05</v>
      </c>
      <c r="V56" s="8">
        <v>4978.8</v>
      </c>
      <c r="W56" s="8">
        <v>1160</v>
      </c>
      <c r="X56" s="8">
        <v>360</v>
      </c>
      <c r="Y56" s="8">
        <v>176821.84999999998</v>
      </c>
      <c r="Z56" s="8">
        <v>28291.5</v>
      </c>
      <c r="AA56" s="8">
        <v>206633.34999999998</v>
      </c>
      <c r="AB56" s="5" t="s">
        <v>1630</v>
      </c>
      <c r="AC56" s="62" t="s">
        <v>1937</v>
      </c>
      <c r="AD56" s="63">
        <v>205113.34</v>
      </c>
      <c r="AE56" s="63">
        <f t="shared" si="0"/>
        <v>1520.0099999999802</v>
      </c>
      <c r="AF56" s="62" t="s">
        <v>1629</v>
      </c>
    </row>
    <row r="57" spans="1:32">
      <c r="A57" s="5">
        <v>57040</v>
      </c>
      <c r="B57" s="9" t="s">
        <v>1764</v>
      </c>
      <c r="C57" s="6">
        <v>42202</v>
      </c>
      <c r="D57" s="6">
        <v>42202</v>
      </c>
      <c r="E57" s="5" t="s">
        <v>30</v>
      </c>
      <c r="F57" s="6">
        <v>42184</v>
      </c>
      <c r="G57" s="5" t="s">
        <v>186</v>
      </c>
      <c r="H57" s="5">
        <v>57040</v>
      </c>
      <c r="I57" s="5" t="s">
        <v>187</v>
      </c>
      <c r="J57" s="5" t="s">
        <v>110</v>
      </c>
      <c r="K57" s="5">
        <v>2015</v>
      </c>
      <c r="L57" s="7" t="s">
        <v>1760</v>
      </c>
      <c r="M57" s="5" t="s">
        <v>1765</v>
      </c>
      <c r="N57" s="5" t="s">
        <v>190</v>
      </c>
      <c r="O57" s="5" t="s">
        <v>1766</v>
      </c>
      <c r="P57" s="8" t="s">
        <v>1767</v>
      </c>
      <c r="Q57" s="5"/>
      <c r="R57" s="5"/>
      <c r="S57" s="5"/>
      <c r="T57" s="5"/>
      <c r="U57" s="8">
        <v>171843.05</v>
      </c>
      <c r="V57" s="8">
        <v>4978.8</v>
      </c>
      <c r="W57" s="8">
        <v>1160</v>
      </c>
      <c r="X57" s="8">
        <v>360</v>
      </c>
      <c r="Y57" s="8">
        <v>176821.84999999998</v>
      </c>
      <c r="Z57" s="8">
        <v>28291.5</v>
      </c>
      <c r="AA57" s="8">
        <v>206633.34999999998</v>
      </c>
      <c r="AB57" s="5" t="s">
        <v>1630</v>
      </c>
      <c r="AC57" s="62" t="s">
        <v>1938</v>
      </c>
      <c r="AD57" s="63">
        <v>206633.35</v>
      </c>
      <c r="AE57" s="63">
        <f t="shared" si="0"/>
        <v>0</v>
      </c>
    </row>
    <row r="58" spans="1:32">
      <c r="A58" s="5">
        <v>57040</v>
      </c>
      <c r="B58" s="9" t="s">
        <v>1768</v>
      </c>
      <c r="C58" s="6">
        <v>42202</v>
      </c>
      <c r="D58" s="6">
        <v>42202</v>
      </c>
      <c r="E58" s="5" t="s">
        <v>30</v>
      </c>
      <c r="F58" s="6">
        <v>42181</v>
      </c>
      <c r="G58" s="5" t="s">
        <v>75</v>
      </c>
      <c r="H58" s="5">
        <v>57040</v>
      </c>
      <c r="I58" s="5" t="s">
        <v>231</v>
      </c>
      <c r="J58" s="5" t="s">
        <v>232</v>
      </c>
      <c r="K58" s="5">
        <v>2015</v>
      </c>
      <c r="L58" s="7" t="s">
        <v>1769</v>
      </c>
      <c r="M58" s="5" t="s">
        <v>1770</v>
      </c>
      <c r="N58" s="5" t="s">
        <v>1494</v>
      </c>
      <c r="O58" s="5" t="s">
        <v>1771</v>
      </c>
      <c r="P58" s="8" t="s">
        <v>1772</v>
      </c>
      <c r="Q58" s="5"/>
      <c r="R58" s="5"/>
      <c r="S58" s="5"/>
      <c r="T58" s="5"/>
      <c r="U58" s="8">
        <v>269507.84999999998</v>
      </c>
      <c r="V58" s="8">
        <v>3668.52</v>
      </c>
      <c r="W58" s="8">
        <v>2320</v>
      </c>
      <c r="X58" s="8">
        <v>360</v>
      </c>
      <c r="Y58" s="8">
        <v>273176.37</v>
      </c>
      <c r="Z58" s="8">
        <v>43708.22</v>
      </c>
      <c r="AA58" s="8">
        <v>319564.58999999997</v>
      </c>
      <c r="AB58" s="5" t="s">
        <v>1630</v>
      </c>
      <c r="AC58" s="62" t="s">
        <v>1939</v>
      </c>
      <c r="AD58" s="63">
        <v>319564.59000000003</v>
      </c>
      <c r="AE58" s="63">
        <f t="shared" si="0"/>
        <v>0</v>
      </c>
    </row>
    <row r="59" spans="1:32">
      <c r="A59" s="5">
        <v>57040</v>
      </c>
      <c r="B59" s="9" t="s">
        <v>1773</v>
      </c>
      <c r="C59" s="6">
        <v>42202</v>
      </c>
      <c r="D59" s="6">
        <v>42202</v>
      </c>
      <c r="E59" s="5" t="s">
        <v>30</v>
      </c>
      <c r="F59" s="6">
        <v>42184</v>
      </c>
      <c r="G59" s="5" t="s">
        <v>176</v>
      </c>
      <c r="H59" s="5">
        <v>57040</v>
      </c>
      <c r="I59" s="5" t="s">
        <v>177</v>
      </c>
      <c r="J59" s="5" t="s">
        <v>178</v>
      </c>
      <c r="K59" s="5">
        <v>2015</v>
      </c>
      <c r="L59" s="7" t="s">
        <v>1689</v>
      </c>
      <c r="M59" s="5" t="s">
        <v>1774</v>
      </c>
      <c r="N59" s="5" t="s">
        <v>208</v>
      </c>
      <c r="O59" s="5" t="s">
        <v>1775</v>
      </c>
      <c r="P59" s="8" t="s">
        <v>1776</v>
      </c>
      <c r="Q59" s="5"/>
      <c r="R59" s="5"/>
      <c r="S59" s="5"/>
      <c r="T59" s="5"/>
      <c r="U59" s="8">
        <v>297496.24</v>
      </c>
      <c r="V59" s="8">
        <v>3668.52</v>
      </c>
      <c r="W59" s="8">
        <v>2900</v>
      </c>
      <c r="X59" s="8">
        <v>360</v>
      </c>
      <c r="Y59" s="8">
        <v>301164.76</v>
      </c>
      <c r="Z59" s="8">
        <v>48186.36</v>
      </c>
      <c r="AA59" s="8">
        <v>352611.12</v>
      </c>
      <c r="AB59" s="5" t="s">
        <v>1630</v>
      </c>
      <c r="AC59" s="62" t="s">
        <v>1940</v>
      </c>
      <c r="AD59" s="63">
        <v>352611.12</v>
      </c>
      <c r="AE59" s="63">
        <f t="shared" si="0"/>
        <v>0</v>
      </c>
    </row>
    <row r="60" spans="1:32">
      <c r="A60" s="5">
        <v>57040</v>
      </c>
      <c r="B60" s="9" t="s">
        <v>1777</v>
      </c>
      <c r="C60" s="6">
        <v>42206</v>
      </c>
      <c r="D60" s="6">
        <v>42206</v>
      </c>
      <c r="E60" s="5" t="s">
        <v>30</v>
      </c>
      <c r="F60" s="6">
        <v>42180</v>
      </c>
      <c r="G60" s="5" t="s">
        <v>75</v>
      </c>
      <c r="H60" s="5">
        <v>57040</v>
      </c>
      <c r="I60" s="5" t="s">
        <v>492</v>
      </c>
      <c r="J60" s="5" t="s">
        <v>219</v>
      </c>
      <c r="K60" s="5">
        <v>2015</v>
      </c>
      <c r="L60" s="7" t="s">
        <v>1778</v>
      </c>
      <c r="M60" s="5" t="s">
        <v>1779</v>
      </c>
      <c r="N60" s="5" t="s">
        <v>376</v>
      </c>
      <c r="O60" s="5" t="s">
        <v>1780</v>
      </c>
      <c r="P60" s="8" t="s">
        <v>1781</v>
      </c>
      <c r="Q60" s="5"/>
      <c r="R60" s="5"/>
      <c r="S60" s="5"/>
      <c r="T60" s="5"/>
      <c r="U60" s="8">
        <v>237070.1</v>
      </c>
      <c r="V60" s="8">
        <v>3668.52</v>
      </c>
      <c r="W60" s="8">
        <v>1160</v>
      </c>
      <c r="X60" s="8">
        <v>360</v>
      </c>
      <c r="Y60" s="8">
        <v>240738.62</v>
      </c>
      <c r="Z60" s="8">
        <v>38518.18</v>
      </c>
      <c r="AA60" s="8">
        <v>280776.8</v>
      </c>
      <c r="AB60" s="5" t="s">
        <v>1630</v>
      </c>
      <c r="AC60" s="62" t="s">
        <v>1941</v>
      </c>
      <c r="AD60" s="63">
        <v>280776.8</v>
      </c>
      <c r="AE60" s="63">
        <f t="shared" si="0"/>
        <v>0</v>
      </c>
    </row>
    <row r="61" spans="1:32">
      <c r="A61" s="5">
        <v>57040</v>
      </c>
      <c r="B61" s="9" t="s">
        <v>1782</v>
      </c>
      <c r="C61" s="6">
        <v>42206</v>
      </c>
      <c r="D61" s="6">
        <v>42206</v>
      </c>
      <c r="E61" s="5" t="s">
        <v>30</v>
      </c>
      <c r="F61" s="6">
        <v>42180</v>
      </c>
      <c r="G61" s="5" t="s">
        <v>75</v>
      </c>
      <c r="H61" s="5">
        <v>57040</v>
      </c>
      <c r="I61" s="5" t="s">
        <v>218</v>
      </c>
      <c r="J61" s="5" t="s">
        <v>219</v>
      </c>
      <c r="K61" s="5">
        <v>2015</v>
      </c>
      <c r="L61" s="7" t="s">
        <v>1778</v>
      </c>
      <c r="M61" s="5" t="s">
        <v>1783</v>
      </c>
      <c r="N61" s="5" t="s">
        <v>222</v>
      </c>
      <c r="O61" s="5" t="s">
        <v>1784</v>
      </c>
      <c r="P61" s="8" t="s">
        <v>1785</v>
      </c>
      <c r="Q61" s="5"/>
      <c r="R61" s="5"/>
      <c r="S61" s="5"/>
      <c r="T61" s="5"/>
      <c r="U61" s="8">
        <v>204542.77</v>
      </c>
      <c r="V61" s="8">
        <v>3668.52</v>
      </c>
      <c r="W61" s="8">
        <v>1160</v>
      </c>
      <c r="X61" s="8">
        <v>360</v>
      </c>
      <c r="Y61" s="8">
        <v>208211.28999999998</v>
      </c>
      <c r="Z61" s="8">
        <v>33313.81</v>
      </c>
      <c r="AA61" s="8">
        <v>243045.09999999998</v>
      </c>
      <c r="AB61" s="5" t="s">
        <v>1630</v>
      </c>
      <c r="AC61" s="62" t="s">
        <v>1942</v>
      </c>
      <c r="AD61" s="63">
        <v>243045.1</v>
      </c>
      <c r="AE61" s="63">
        <f t="shared" si="0"/>
        <v>0</v>
      </c>
    </row>
    <row r="62" spans="1:32">
      <c r="A62" s="5">
        <v>57040</v>
      </c>
      <c r="B62" s="9" t="s">
        <v>1786</v>
      </c>
      <c r="C62" s="6">
        <v>42206</v>
      </c>
      <c r="D62" s="6">
        <v>42206</v>
      </c>
      <c r="E62" s="5" t="s">
        <v>30</v>
      </c>
      <c r="F62" s="6">
        <v>42180</v>
      </c>
      <c r="G62" s="5" t="s">
        <v>75</v>
      </c>
      <c r="H62" s="5">
        <v>57040</v>
      </c>
      <c r="I62" s="5" t="s">
        <v>226</v>
      </c>
      <c r="J62" s="5" t="s">
        <v>219</v>
      </c>
      <c r="K62" s="5">
        <v>2015</v>
      </c>
      <c r="L62" s="7" t="s">
        <v>1778</v>
      </c>
      <c r="M62" s="5" t="s">
        <v>1787</v>
      </c>
      <c r="N62" s="5" t="s">
        <v>327</v>
      </c>
      <c r="O62" s="5" t="s">
        <v>1788</v>
      </c>
      <c r="P62" s="8" t="s">
        <v>1789</v>
      </c>
      <c r="Q62" s="5"/>
      <c r="R62" s="5"/>
      <c r="S62" s="5"/>
      <c r="T62" s="5"/>
      <c r="U62" s="8">
        <v>186454.75</v>
      </c>
      <c r="V62" s="8">
        <v>3668.52</v>
      </c>
      <c r="W62" s="8">
        <v>1160</v>
      </c>
      <c r="X62" s="8">
        <v>360</v>
      </c>
      <c r="Y62" s="8">
        <v>190123.27</v>
      </c>
      <c r="Z62" s="8">
        <v>30419.72</v>
      </c>
      <c r="AA62" s="8">
        <v>222062.99</v>
      </c>
      <c r="AB62" s="5" t="s">
        <v>1630</v>
      </c>
      <c r="AC62" s="62" t="s">
        <v>1943</v>
      </c>
      <c r="AD62" s="63">
        <v>222062.99</v>
      </c>
      <c r="AE62" s="63">
        <f t="shared" si="0"/>
        <v>0</v>
      </c>
    </row>
    <row r="63" spans="1:32">
      <c r="A63" s="5">
        <v>57040</v>
      </c>
      <c r="B63" s="9" t="s">
        <v>1790</v>
      </c>
      <c r="C63" s="6">
        <v>42206</v>
      </c>
      <c r="D63" s="6">
        <v>42206</v>
      </c>
      <c r="E63" s="5" t="s">
        <v>30</v>
      </c>
      <c r="F63" s="6">
        <v>42185</v>
      </c>
      <c r="G63" s="5" t="s">
        <v>75</v>
      </c>
      <c r="H63" s="5">
        <v>57040</v>
      </c>
      <c r="I63" s="5" t="s">
        <v>226</v>
      </c>
      <c r="J63" s="5" t="s">
        <v>219</v>
      </c>
      <c r="K63" s="5">
        <v>2015</v>
      </c>
      <c r="L63" s="7" t="s">
        <v>1791</v>
      </c>
      <c r="M63" s="5" t="s">
        <v>1792</v>
      </c>
      <c r="N63" s="5" t="s">
        <v>1023</v>
      </c>
      <c r="O63" s="5" t="s">
        <v>1793</v>
      </c>
      <c r="P63" s="8" t="s">
        <v>1794</v>
      </c>
      <c r="Q63" s="5"/>
      <c r="R63" s="5"/>
      <c r="S63" s="5"/>
      <c r="T63" s="5"/>
      <c r="U63" s="8">
        <v>186454.75</v>
      </c>
      <c r="V63" s="8">
        <v>3668.52</v>
      </c>
      <c r="W63" s="8">
        <v>1160</v>
      </c>
      <c r="X63" s="8">
        <v>360</v>
      </c>
      <c r="Y63" s="8">
        <v>190123.27</v>
      </c>
      <c r="Z63" s="8">
        <v>30419.72</v>
      </c>
      <c r="AA63" s="8">
        <v>222062.99</v>
      </c>
      <c r="AB63" s="5" t="s">
        <v>1630</v>
      </c>
      <c r="AC63" s="62" t="s">
        <v>1944</v>
      </c>
      <c r="AD63" s="63">
        <v>222064.69</v>
      </c>
      <c r="AE63" s="63">
        <f t="shared" si="0"/>
        <v>-1.7000000000116415</v>
      </c>
    </row>
    <row r="64" spans="1:32">
      <c r="A64" s="5">
        <v>57040</v>
      </c>
      <c r="B64" s="9" t="s">
        <v>1795</v>
      </c>
      <c r="C64" s="6">
        <v>42206</v>
      </c>
      <c r="D64" s="6">
        <v>42206</v>
      </c>
      <c r="E64" s="5" t="s">
        <v>30</v>
      </c>
      <c r="F64" s="6">
        <v>42184</v>
      </c>
      <c r="G64" s="5" t="s">
        <v>75</v>
      </c>
      <c r="H64" s="5">
        <v>57040</v>
      </c>
      <c r="I64" s="5" t="s">
        <v>815</v>
      </c>
      <c r="J64" s="5" t="s">
        <v>219</v>
      </c>
      <c r="K64" s="5">
        <v>2015</v>
      </c>
      <c r="L64" s="7" t="s">
        <v>1796</v>
      </c>
      <c r="M64" s="5" t="s">
        <v>1797</v>
      </c>
      <c r="N64" s="5" t="s">
        <v>228</v>
      </c>
      <c r="O64" s="5" t="s">
        <v>1798</v>
      </c>
      <c r="P64" s="8" t="s">
        <v>1799</v>
      </c>
      <c r="Q64" s="5"/>
      <c r="R64" s="5"/>
      <c r="S64" s="5"/>
      <c r="T64" s="5"/>
      <c r="U64" s="8">
        <v>180813.1</v>
      </c>
      <c r="V64" s="8">
        <v>3668.52</v>
      </c>
      <c r="W64" s="8">
        <v>1160</v>
      </c>
      <c r="X64" s="8">
        <v>360</v>
      </c>
      <c r="Y64" s="8">
        <v>184481.62</v>
      </c>
      <c r="Z64" s="8">
        <v>29517.06</v>
      </c>
      <c r="AA64" s="8">
        <v>215518.68</v>
      </c>
      <c r="AB64" s="5" t="s">
        <v>1630</v>
      </c>
      <c r="AE64" s="63">
        <f t="shared" si="0"/>
        <v>215518.68</v>
      </c>
    </row>
    <row r="65" spans="1:31">
      <c r="A65" s="5">
        <v>57040</v>
      </c>
      <c r="B65" s="9" t="s">
        <v>1800</v>
      </c>
      <c r="C65" s="6">
        <v>42206</v>
      </c>
      <c r="D65" s="6">
        <v>42206</v>
      </c>
      <c r="E65" s="5" t="s">
        <v>30</v>
      </c>
      <c r="F65" s="6">
        <v>42181</v>
      </c>
      <c r="G65" s="5" t="s">
        <v>75</v>
      </c>
      <c r="H65" s="5">
        <v>57040</v>
      </c>
      <c r="I65" s="5" t="s">
        <v>1801</v>
      </c>
      <c r="J65" s="5" t="s">
        <v>77</v>
      </c>
      <c r="K65" s="5">
        <v>2015</v>
      </c>
      <c r="L65" s="7" t="s">
        <v>1802</v>
      </c>
      <c r="M65" s="5" t="s">
        <v>1803</v>
      </c>
      <c r="N65" s="5" t="s">
        <v>1804</v>
      </c>
      <c r="O65" s="5" t="s">
        <v>1805</v>
      </c>
      <c r="P65" s="8" t="s">
        <v>1806</v>
      </c>
      <c r="Q65" s="5"/>
      <c r="R65" s="5"/>
      <c r="S65" s="5"/>
      <c r="T65" s="5"/>
      <c r="U65" s="8">
        <v>233006.04</v>
      </c>
      <c r="V65" s="8">
        <v>3668.52</v>
      </c>
      <c r="W65" s="8">
        <v>2320</v>
      </c>
      <c r="X65" s="8">
        <v>360</v>
      </c>
      <c r="Y65" s="8">
        <v>236674.56</v>
      </c>
      <c r="Z65" s="8">
        <v>37867.93</v>
      </c>
      <c r="AA65" s="8">
        <v>277222.49</v>
      </c>
      <c r="AB65" s="5" t="s">
        <v>1630</v>
      </c>
      <c r="AC65" s="62" t="s">
        <v>1945</v>
      </c>
      <c r="AD65" s="63">
        <v>277222.49</v>
      </c>
      <c r="AE65" s="63">
        <f t="shared" si="0"/>
        <v>0</v>
      </c>
    </row>
    <row r="66" spans="1:31">
      <c r="A66" s="5">
        <v>57040</v>
      </c>
      <c r="B66" s="9" t="s">
        <v>1807</v>
      </c>
      <c r="C66" s="6">
        <v>42206</v>
      </c>
      <c r="D66" s="6">
        <v>42206</v>
      </c>
      <c r="E66" s="5" t="s">
        <v>30</v>
      </c>
      <c r="F66" s="6">
        <v>42181</v>
      </c>
      <c r="G66" s="5" t="s">
        <v>75</v>
      </c>
      <c r="H66" s="5">
        <v>57040</v>
      </c>
      <c r="I66" s="5" t="s">
        <v>231</v>
      </c>
      <c r="J66" s="5" t="s">
        <v>232</v>
      </c>
      <c r="K66" s="5">
        <v>2015</v>
      </c>
      <c r="L66" s="7" t="s">
        <v>1769</v>
      </c>
      <c r="M66" s="5" t="s">
        <v>1808</v>
      </c>
      <c r="N66" s="5" t="s">
        <v>1494</v>
      </c>
      <c r="O66" s="5" t="s">
        <v>1809</v>
      </c>
      <c r="P66" s="8" t="s">
        <v>1810</v>
      </c>
      <c r="Q66" s="5"/>
      <c r="R66" s="5"/>
      <c r="S66" s="5"/>
      <c r="T66" s="5"/>
      <c r="U66" s="8">
        <v>269507.84999999998</v>
      </c>
      <c r="V66" s="8">
        <v>3668.52</v>
      </c>
      <c r="W66" s="8">
        <v>2320</v>
      </c>
      <c r="X66" s="8">
        <v>360</v>
      </c>
      <c r="Y66" s="8">
        <v>273176.37</v>
      </c>
      <c r="Z66" s="8">
        <v>43708.22</v>
      </c>
      <c r="AA66" s="8">
        <v>319564.58999999997</v>
      </c>
      <c r="AB66" s="5" t="s">
        <v>1630</v>
      </c>
      <c r="AC66" s="62" t="s">
        <v>1946</v>
      </c>
      <c r="AD66" s="63">
        <v>319564.59000000003</v>
      </c>
      <c r="AE66" s="63">
        <f t="shared" si="0"/>
        <v>0</v>
      </c>
    </row>
    <row r="67" spans="1:31">
      <c r="A67" s="5">
        <v>57040</v>
      </c>
      <c r="B67" s="9" t="s">
        <v>1811</v>
      </c>
      <c r="C67" s="6">
        <v>42206</v>
      </c>
      <c r="D67" s="6">
        <v>42206</v>
      </c>
      <c r="E67" s="5" t="s">
        <v>30</v>
      </c>
      <c r="F67" s="6">
        <v>42184</v>
      </c>
      <c r="G67" s="5" t="s">
        <v>75</v>
      </c>
      <c r="H67" s="5">
        <v>57040</v>
      </c>
      <c r="I67" s="5" t="s">
        <v>231</v>
      </c>
      <c r="J67" s="5" t="s">
        <v>232</v>
      </c>
      <c r="K67" s="5">
        <v>2015</v>
      </c>
      <c r="L67" s="7" t="s">
        <v>1812</v>
      </c>
      <c r="M67" s="5" t="s">
        <v>1813</v>
      </c>
      <c r="N67" s="5" t="s">
        <v>235</v>
      </c>
      <c r="O67" s="5" t="s">
        <v>1814</v>
      </c>
      <c r="P67" s="8" t="s">
        <v>1815</v>
      </c>
      <c r="Q67" s="5"/>
      <c r="R67" s="5"/>
      <c r="S67" s="5"/>
      <c r="T67" s="5"/>
      <c r="U67" s="8">
        <v>269507.84999999998</v>
      </c>
      <c r="V67" s="8">
        <v>3668.52</v>
      </c>
      <c r="W67" s="8">
        <v>2320</v>
      </c>
      <c r="X67" s="8">
        <v>360</v>
      </c>
      <c r="Y67" s="8">
        <v>273176.37</v>
      </c>
      <c r="Z67" s="8">
        <v>43708.22</v>
      </c>
      <c r="AA67" s="8">
        <v>319564.58999999997</v>
      </c>
      <c r="AB67" s="5" t="s">
        <v>1630</v>
      </c>
      <c r="AC67" s="62" t="s">
        <v>1947</v>
      </c>
      <c r="AD67" s="63">
        <v>319564.59000000003</v>
      </c>
      <c r="AE67" s="63">
        <f t="shared" si="0"/>
        <v>0</v>
      </c>
    </row>
    <row r="68" spans="1:31">
      <c r="A68" s="5">
        <v>57040</v>
      </c>
      <c r="B68" s="9" t="s">
        <v>1816</v>
      </c>
      <c r="C68" s="6">
        <v>42206</v>
      </c>
      <c r="D68" s="6">
        <v>42206</v>
      </c>
      <c r="E68" s="5" t="s">
        <v>30</v>
      </c>
      <c r="F68" s="6">
        <v>42184</v>
      </c>
      <c r="G68" s="5" t="s">
        <v>75</v>
      </c>
      <c r="H68" s="5">
        <v>57040</v>
      </c>
      <c r="I68" s="5" t="s">
        <v>398</v>
      </c>
      <c r="J68" s="5" t="s">
        <v>232</v>
      </c>
      <c r="K68" s="5">
        <v>2015</v>
      </c>
      <c r="L68" s="7" t="s">
        <v>1812</v>
      </c>
      <c r="M68" s="5" t="s">
        <v>1817</v>
      </c>
      <c r="N68" s="5" t="s">
        <v>1818</v>
      </c>
      <c r="O68" s="5" t="s">
        <v>1819</v>
      </c>
      <c r="P68" s="8" t="s">
        <v>1820</v>
      </c>
      <c r="Q68" s="5"/>
      <c r="R68" s="5"/>
      <c r="S68" s="5"/>
      <c r="T68" s="5"/>
      <c r="U68" s="8">
        <v>239844.49</v>
      </c>
      <c r="V68" s="8">
        <v>3668.52</v>
      </c>
      <c r="W68" s="8">
        <v>2320</v>
      </c>
      <c r="X68" s="8">
        <v>360</v>
      </c>
      <c r="Y68" s="8">
        <v>243513.00999999998</v>
      </c>
      <c r="Z68" s="8">
        <v>38962.080000000002</v>
      </c>
      <c r="AA68" s="8">
        <v>285155.08999999997</v>
      </c>
      <c r="AB68" s="5" t="s">
        <v>1630</v>
      </c>
      <c r="AC68" s="62" t="s">
        <v>1948</v>
      </c>
      <c r="AD68" s="63">
        <v>285155.09000000003</v>
      </c>
      <c r="AE68" s="63">
        <f t="shared" si="0"/>
        <v>0</v>
      </c>
    </row>
    <row r="69" spans="1:31">
      <c r="A69" s="5">
        <v>57040</v>
      </c>
      <c r="B69" s="9" t="s">
        <v>1821</v>
      </c>
      <c r="C69" s="6">
        <v>42206</v>
      </c>
      <c r="D69" s="6">
        <v>42206</v>
      </c>
      <c r="E69" s="5" t="s">
        <v>30</v>
      </c>
      <c r="F69" s="6">
        <v>42181</v>
      </c>
      <c r="G69" s="5" t="s">
        <v>75</v>
      </c>
      <c r="H69" s="5">
        <v>57040</v>
      </c>
      <c r="I69" s="5" t="s">
        <v>498</v>
      </c>
      <c r="J69" s="5" t="s">
        <v>232</v>
      </c>
      <c r="K69" s="5">
        <v>2015</v>
      </c>
      <c r="L69" s="7" t="s">
        <v>1822</v>
      </c>
      <c r="M69" s="5" t="s">
        <v>1823</v>
      </c>
      <c r="N69" s="5" t="s">
        <v>389</v>
      </c>
      <c r="O69" s="5" t="s">
        <v>1824</v>
      </c>
      <c r="P69" s="8" t="s">
        <v>1825</v>
      </c>
      <c r="Q69" s="5"/>
      <c r="R69" s="5"/>
      <c r="S69" s="5"/>
      <c r="T69" s="5"/>
      <c r="U69" s="8">
        <v>296335.42</v>
      </c>
      <c r="V69" s="8">
        <v>3668.52</v>
      </c>
      <c r="W69" s="8">
        <v>2320</v>
      </c>
      <c r="X69" s="8">
        <v>360</v>
      </c>
      <c r="Y69" s="8">
        <v>300003.94</v>
      </c>
      <c r="Z69" s="8">
        <v>48000.63</v>
      </c>
      <c r="AA69" s="8">
        <v>350684.57</v>
      </c>
      <c r="AB69" s="5" t="s">
        <v>1630</v>
      </c>
      <c r="AC69" s="62" t="s">
        <v>1949</v>
      </c>
      <c r="AD69" s="63">
        <v>350686.6</v>
      </c>
      <c r="AE69" s="63">
        <f t="shared" si="0"/>
        <v>-2.029999999969732</v>
      </c>
    </row>
    <row r="70" spans="1:31">
      <c r="A70" s="5">
        <v>57040</v>
      </c>
      <c r="B70" s="9" t="s">
        <v>1826</v>
      </c>
      <c r="C70" s="6">
        <v>42208</v>
      </c>
      <c r="D70" s="6">
        <v>42208</v>
      </c>
      <c r="E70" s="5" t="s">
        <v>30</v>
      </c>
      <c r="F70" s="6">
        <v>42201</v>
      </c>
      <c r="G70" s="5" t="s">
        <v>31</v>
      </c>
      <c r="H70" s="5">
        <v>57040</v>
      </c>
      <c r="I70" s="5" t="s">
        <v>109</v>
      </c>
      <c r="J70" s="5" t="s">
        <v>110</v>
      </c>
      <c r="K70" s="5">
        <v>2015</v>
      </c>
      <c r="L70" s="7" t="s">
        <v>1827</v>
      </c>
      <c r="M70" s="5" t="s">
        <v>1828</v>
      </c>
      <c r="N70" s="5" t="s">
        <v>1515</v>
      </c>
      <c r="O70" s="5" t="s">
        <v>1829</v>
      </c>
      <c r="P70" s="8" t="s">
        <v>1830</v>
      </c>
      <c r="Q70" s="5"/>
      <c r="R70" s="5"/>
      <c r="S70" s="5"/>
      <c r="T70" s="5"/>
      <c r="U70" s="8">
        <v>142816.87</v>
      </c>
      <c r="V70" s="8">
        <v>4988.7299999999996</v>
      </c>
      <c r="W70" s="8">
        <v>1160</v>
      </c>
      <c r="X70" s="8">
        <v>360</v>
      </c>
      <c r="Y70" s="8">
        <v>147805.6</v>
      </c>
      <c r="Z70" s="8">
        <v>23648.9</v>
      </c>
      <c r="AA70" s="8">
        <v>172974.5</v>
      </c>
      <c r="AB70" s="5" t="s">
        <v>1630</v>
      </c>
      <c r="AC70" s="62" t="s">
        <v>1950</v>
      </c>
      <c r="AD70" s="63">
        <v>172974.5</v>
      </c>
      <c r="AE70" s="63">
        <f t="shared" si="0"/>
        <v>0</v>
      </c>
    </row>
    <row r="71" spans="1:31">
      <c r="A71" s="5">
        <v>57040</v>
      </c>
      <c r="B71" s="9" t="s">
        <v>1831</v>
      </c>
      <c r="C71" s="6">
        <v>42208</v>
      </c>
      <c r="D71" s="6">
        <v>42208</v>
      </c>
      <c r="E71" s="5" t="s">
        <v>30</v>
      </c>
      <c r="F71" s="6">
        <v>42201</v>
      </c>
      <c r="G71" s="5" t="s">
        <v>31</v>
      </c>
      <c r="H71" s="5">
        <v>57040</v>
      </c>
      <c r="I71" s="5" t="s">
        <v>118</v>
      </c>
      <c r="J71" s="5" t="s">
        <v>110</v>
      </c>
      <c r="K71" s="5">
        <v>2015</v>
      </c>
      <c r="L71" s="7" t="s">
        <v>1827</v>
      </c>
      <c r="M71" s="5" t="s">
        <v>1832</v>
      </c>
      <c r="N71" s="5" t="s">
        <v>120</v>
      </c>
      <c r="O71" s="5" t="s">
        <v>1833</v>
      </c>
      <c r="P71" s="8" t="s">
        <v>1834</v>
      </c>
      <c r="Q71" s="5"/>
      <c r="R71" s="5"/>
      <c r="S71" s="5"/>
      <c r="T71" s="5"/>
      <c r="U71" s="8">
        <v>150575.49</v>
      </c>
      <c r="V71" s="8">
        <v>4988.7299999999996</v>
      </c>
      <c r="W71" s="8">
        <v>1160</v>
      </c>
      <c r="X71" s="8">
        <v>360</v>
      </c>
      <c r="Y71" s="8">
        <v>155564.22</v>
      </c>
      <c r="Z71" s="8">
        <v>24890.28</v>
      </c>
      <c r="AA71" s="8">
        <v>181974.5</v>
      </c>
      <c r="AB71" s="5" t="s">
        <v>1630</v>
      </c>
      <c r="AC71" s="62" t="s">
        <v>1951</v>
      </c>
      <c r="AD71" s="63">
        <v>181976.49</v>
      </c>
      <c r="AE71" s="63">
        <f t="shared" si="0"/>
        <v>-1.9899999999906868</v>
      </c>
    </row>
    <row r="72" spans="1:31">
      <c r="A72" s="5">
        <v>57040</v>
      </c>
      <c r="B72" s="9" t="s">
        <v>1835</v>
      </c>
      <c r="C72" s="6">
        <v>42208</v>
      </c>
      <c r="D72" s="6">
        <v>42208</v>
      </c>
      <c r="E72" s="5" t="s">
        <v>30</v>
      </c>
      <c r="F72" s="6">
        <v>42201</v>
      </c>
      <c r="G72" s="5" t="s">
        <v>31</v>
      </c>
      <c r="H72" s="5">
        <v>57040</v>
      </c>
      <c r="I72" s="5" t="s">
        <v>41</v>
      </c>
      <c r="J72" s="5" t="s">
        <v>33</v>
      </c>
      <c r="K72" s="5">
        <v>2015</v>
      </c>
      <c r="L72" s="7" t="s">
        <v>1827</v>
      </c>
      <c r="M72" s="5" t="s">
        <v>1836</v>
      </c>
      <c r="N72" s="5" t="s">
        <v>126</v>
      </c>
      <c r="O72" s="5" t="s">
        <v>1837</v>
      </c>
      <c r="P72" s="8" t="s">
        <v>1838</v>
      </c>
      <c r="Q72" s="5"/>
      <c r="R72" s="5"/>
      <c r="S72" s="5"/>
      <c r="T72" s="5"/>
      <c r="U72" s="8">
        <v>310863.84999999998</v>
      </c>
      <c r="V72" s="8">
        <v>4988.7299999999996</v>
      </c>
      <c r="W72" s="8">
        <v>2900</v>
      </c>
      <c r="X72" s="8">
        <v>360</v>
      </c>
      <c r="Y72" s="8">
        <v>315852.57999999996</v>
      </c>
      <c r="Z72" s="8">
        <v>50536.41</v>
      </c>
      <c r="AA72" s="8">
        <v>369648.99</v>
      </c>
      <c r="AB72" s="5" t="s">
        <v>1630</v>
      </c>
      <c r="AC72" s="62" t="s">
        <v>1952</v>
      </c>
      <c r="AD72" s="63">
        <v>369648.99</v>
      </c>
      <c r="AE72" s="63">
        <f t="shared" si="0"/>
        <v>0</v>
      </c>
    </row>
    <row r="73" spans="1:31">
      <c r="A73" s="5">
        <v>57040</v>
      </c>
      <c r="B73" s="9" t="s">
        <v>1839</v>
      </c>
      <c r="C73" s="6">
        <v>42208</v>
      </c>
      <c r="D73" s="6">
        <v>42208</v>
      </c>
      <c r="E73" s="5" t="s">
        <v>30</v>
      </c>
      <c r="F73" s="6">
        <v>42201</v>
      </c>
      <c r="G73" s="5" t="s">
        <v>31</v>
      </c>
      <c r="H73" s="5">
        <v>57040</v>
      </c>
      <c r="I73" s="5" t="s">
        <v>130</v>
      </c>
      <c r="J73" s="5" t="s">
        <v>131</v>
      </c>
      <c r="K73" s="5">
        <v>2015</v>
      </c>
      <c r="L73" s="7" t="s">
        <v>1840</v>
      </c>
      <c r="M73" s="5" t="s">
        <v>1841</v>
      </c>
      <c r="N73" s="5" t="s">
        <v>134</v>
      </c>
      <c r="O73" s="5" t="s">
        <v>1842</v>
      </c>
      <c r="P73" s="8" t="s">
        <v>1843</v>
      </c>
      <c r="Q73" s="5"/>
      <c r="R73" s="5"/>
      <c r="S73" s="5"/>
      <c r="T73" s="5"/>
      <c r="U73" s="8">
        <v>150963.42000000001</v>
      </c>
      <c r="V73" s="8">
        <v>4988.7299999999996</v>
      </c>
      <c r="W73" s="8">
        <v>1160</v>
      </c>
      <c r="X73" s="8">
        <v>360</v>
      </c>
      <c r="Y73" s="8">
        <v>155952.15000000002</v>
      </c>
      <c r="Z73" s="8">
        <v>24952.34</v>
      </c>
      <c r="AA73" s="8">
        <v>182424.49000000002</v>
      </c>
      <c r="AB73" s="5" t="s">
        <v>1630</v>
      </c>
      <c r="AC73" s="62" t="s">
        <v>1953</v>
      </c>
      <c r="AD73" s="63">
        <v>182424.49</v>
      </c>
      <c r="AE73" s="63">
        <f t="shared" si="0"/>
        <v>0</v>
      </c>
    </row>
    <row r="74" spans="1:31">
      <c r="A74" s="5">
        <v>57040</v>
      </c>
      <c r="B74" s="9" t="s">
        <v>1844</v>
      </c>
      <c r="C74" s="6">
        <v>42208</v>
      </c>
      <c r="D74" s="6">
        <v>42208</v>
      </c>
      <c r="E74" s="5" t="s">
        <v>30</v>
      </c>
      <c r="F74" s="6">
        <v>42201</v>
      </c>
      <c r="G74" s="5" t="s">
        <v>31</v>
      </c>
      <c r="H74" s="5">
        <v>57040</v>
      </c>
      <c r="I74" s="5" t="s">
        <v>159</v>
      </c>
      <c r="J74" s="5" t="s">
        <v>131</v>
      </c>
      <c r="K74" s="5">
        <v>2015</v>
      </c>
      <c r="L74" s="7" t="s">
        <v>1840</v>
      </c>
      <c r="M74" s="5" t="s">
        <v>1845</v>
      </c>
      <c r="N74" s="5" t="s">
        <v>161</v>
      </c>
      <c r="O74" s="5" t="s">
        <v>1846</v>
      </c>
      <c r="P74" s="8" t="s">
        <v>1847</v>
      </c>
      <c r="Q74" s="5"/>
      <c r="R74" s="5"/>
      <c r="S74" s="5"/>
      <c r="T74" s="5"/>
      <c r="U74" s="8">
        <v>158489.28</v>
      </c>
      <c r="V74" s="8">
        <v>4988.7299999999996</v>
      </c>
      <c r="W74" s="8">
        <v>1160</v>
      </c>
      <c r="X74" s="8">
        <v>360</v>
      </c>
      <c r="Y74" s="8">
        <v>163478.01</v>
      </c>
      <c r="Z74" s="8">
        <v>26156.48</v>
      </c>
      <c r="AA74" s="8">
        <v>191154.49000000002</v>
      </c>
      <c r="AB74" s="5" t="s">
        <v>1630</v>
      </c>
      <c r="AC74" s="62" t="s">
        <v>1954</v>
      </c>
      <c r="AD74" s="63">
        <v>191154.49</v>
      </c>
      <c r="AE74" s="63">
        <f t="shared" si="0"/>
        <v>0</v>
      </c>
    </row>
    <row r="75" spans="1:31">
      <c r="A75" s="5">
        <v>57040</v>
      </c>
      <c r="B75" s="9" t="s">
        <v>1848</v>
      </c>
      <c r="C75" s="6">
        <v>42208</v>
      </c>
      <c r="D75" s="6">
        <v>42208</v>
      </c>
      <c r="E75" s="5" t="s">
        <v>30</v>
      </c>
      <c r="F75" s="6">
        <v>42201</v>
      </c>
      <c r="G75" s="5" t="s">
        <v>31</v>
      </c>
      <c r="H75" s="5">
        <v>57040</v>
      </c>
      <c r="I75" s="5" t="s">
        <v>1290</v>
      </c>
      <c r="J75" s="5" t="s">
        <v>48</v>
      </c>
      <c r="K75" s="5">
        <v>2015</v>
      </c>
      <c r="L75" s="7" t="s">
        <v>1827</v>
      </c>
      <c r="M75" s="5" t="s">
        <v>1849</v>
      </c>
      <c r="N75" s="5" t="s">
        <v>1292</v>
      </c>
      <c r="O75" s="5" t="s">
        <v>1850</v>
      </c>
      <c r="P75" s="8" t="s">
        <v>1851</v>
      </c>
      <c r="Q75" s="5"/>
      <c r="R75" s="5"/>
      <c r="S75" s="5"/>
      <c r="T75" s="5"/>
      <c r="U75" s="8">
        <v>257680.93</v>
      </c>
      <c r="V75" s="8">
        <v>4988.7299999999996</v>
      </c>
      <c r="W75" s="8">
        <v>2320</v>
      </c>
      <c r="X75" s="8">
        <v>360</v>
      </c>
      <c r="Y75" s="8">
        <v>262669.65999999997</v>
      </c>
      <c r="Z75" s="8">
        <v>42027.15</v>
      </c>
      <c r="AA75" s="8">
        <v>307376.81</v>
      </c>
      <c r="AB75" s="5" t="s">
        <v>1630</v>
      </c>
      <c r="AC75" s="62" t="s">
        <v>1955</v>
      </c>
      <c r="AD75" s="63">
        <v>307376.81</v>
      </c>
      <c r="AE75" s="63">
        <f t="shared" ref="AE75:AE81" si="1">+AA75-AD75</f>
        <v>0</v>
      </c>
    </row>
    <row r="76" spans="1:31">
      <c r="A76" s="5">
        <v>57040</v>
      </c>
      <c r="B76" s="9" t="s">
        <v>1852</v>
      </c>
      <c r="C76" s="6">
        <v>42215</v>
      </c>
      <c r="D76" s="6">
        <v>42215</v>
      </c>
      <c r="E76" s="5" t="s">
        <v>30</v>
      </c>
      <c r="F76" s="6">
        <v>42187</v>
      </c>
      <c r="G76" s="5" t="s">
        <v>75</v>
      </c>
      <c r="H76" s="5">
        <v>57040</v>
      </c>
      <c r="I76" s="5" t="s">
        <v>498</v>
      </c>
      <c r="J76" s="5" t="s">
        <v>232</v>
      </c>
      <c r="K76" s="5">
        <v>2015</v>
      </c>
      <c r="L76" s="7" t="s">
        <v>1853</v>
      </c>
      <c r="M76" s="5" t="s">
        <v>1854</v>
      </c>
      <c r="N76" s="5" t="s">
        <v>389</v>
      </c>
      <c r="O76" s="5" t="s">
        <v>1855</v>
      </c>
      <c r="P76" s="8" t="s">
        <v>1856</v>
      </c>
      <c r="Q76" s="5"/>
      <c r="R76" s="5"/>
      <c r="S76" s="5"/>
      <c r="T76" s="5"/>
      <c r="U76" s="8">
        <v>296335.42</v>
      </c>
      <c r="V76" s="8">
        <v>3668.52</v>
      </c>
      <c r="W76" s="8">
        <v>2320</v>
      </c>
      <c r="X76" s="8">
        <v>360</v>
      </c>
      <c r="Y76" s="8">
        <v>300003.94</v>
      </c>
      <c r="Z76" s="8">
        <v>48000.63</v>
      </c>
      <c r="AA76" s="8">
        <v>350684.57</v>
      </c>
      <c r="AB76" s="5" t="s">
        <v>1630</v>
      </c>
      <c r="AC76" s="62" t="s">
        <v>1956</v>
      </c>
      <c r="AD76" s="63">
        <v>350686.6</v>
      </c>
      <c r="AE76" s="63">
        <f t="shared" si="1"/>
        <v>-2.029999999969732</v>
      </c>
    </row>
    <row r="77" spans="1:31">
      <c r="A77" s="5">
        <v>57040</v>
      </c>
      <c r="B77" s="9" t="s">
        <v>1857</v>
      </c>
      <c r="C77" s="6">
        <v>42215</v>
      </c>
      <c r="D77" s="6">
        <v>42215</v>
      </c>
      <c r="E77" s="5" t="s">
        <v>30</v>
      </c>
      <c r="F77" s="6">
        <v>42185</v>
      </c>
      <c r="G77" s="5" t="s">
        <v>75</v>
      </c>
      <c r="H77" s="5">
        <v>57040</v>
      </c>
      <c r="I77" s="5" t="s">
        <v>198</v>
      </c>
      <c r="J77" s="5" t="s">
        <v>86</v>
      </c>
      <c r="K77" s="5">
        <v>2015</v>
      </c>
      <c r="L77" s="7" t="s">
        <v>1858</v>
      </c>
      <c r="M77" s="5" t="s">
        <v>1859</v>
      </c>
      <c r="N77" s="5" t="s">
        <v>1666</v>
      </c>
      <c r="O77" s="5" t="s">
        <v>1860</v>
      </c>
      <c r="P77" s="8" t="s">
        <v>1861</v>
      </c>
      <c r="Q77" s="5"/>
      <c r="R77" s="5"/>
      <c r="S77" s="5"/>
      <c r="T77" s="5"/>
      <c r="U77" s="8">
        <v>333582.68</v>
      </c>
      <c r="V77" s="8">
        <v>3668.52</v>
      </c>
      <c r="W77" s="8">
        <v>2900</v>
      </c>
      <c r="X77" s="8">
        <v>360</v>
      </c>
      <c r="Y77" s="8">
        <v>337251.2</v>
      </c>
      <c r="Z77" s="8">
        <v>53960.19</v>
      </c>
      <c r="AA77" s="8">
        <v>394471.39</v>
      </c>
      <c r="AB77" s="5" t="s">
        <v>1630</v>
      </c>
      <c r="AC77" s="62" t="s">
        <v>1887</v>
      </c>
      <c r="AD77" s="63">
        <v>394473.4</v>
      </c>
      <c r="AE77" s="63">
        <f t="shared" si="1"/>
        <v>-2.0100000000093132</v>
      </c>
    </row>
    <row r="78" spans="1:31">
      <c r="A78" s="5">
        <v>57040</v>
      </c>
      <c r="B78" s="9" t="s">
        <v>1862</v>
      </c>
      <c r="C78" s="6">
        <v>42215</v>
      </c>
      <c r="D78" s="6">
        <v>42215</v>
      </c>
      <c r="E78" s="5" t="s">
        <v>30</v>
      </c>
      <c r="F78" s="6">
        <v>42181</v>
      </c>
      <c r="G78" s="5" t="s">
        <v>75</v>
      </c>
      <c r="H78" s="5">
        <v>57040</v>
      </c>
      <c r="I78" s="5" t="s">
        <v>94</v>
      </c>
      <c r="J78" s="5" t="s">
        <v>95</v>
      </c>
      <c r="K78" s="5">
        <v>2015</v>
      </c>
      <c r="L78" s="7" t="s">
        <v>1863</v>
      </c>
      <c r="M78" s="5" t="s">
        <v>1864</v>
      </c>
      <c r="N78" s="5" t="s">
        <v>97</v>
      </c>
      <c r="O78" s="5" t="s">
        <v>1865</v>
      </c>
      <c r="P78" s="8" t="s">
        <v>1866</v>
      </c>
      <c r="Q78" s="5"/>
      <c r="R78" s="5"/>
      <c r="S78" s="5"/>
      <c r="T78" s="5"/>
      <c r="U78" s="8">
        <v>381727.3</v>
      </c>
      <c r="V78" s="8">
        <v>3668.52</v>
      </c>
      <c r="W78" s="8">
        <v>2900</v>
      </c>
      <c r="X78" s="8">
        <v>360</v>
      </c>
      <c r="Y78" s="8">
        <v>385395.82</v>
      </c>
      <c r="Z78" s="8">
        <v>61663.33</v>
      </c>
      <c r="AA78" s="8">
        <v>450319.15</v>
      </c>
      <c r="AB78" s="5" t="s">
        <v>1630</v>
      </c>
      <c r="AC78" s="62" t="s">
        <v>1957</v>
      </c>
      <c r="AD78" s="63">
        <v>450321.15</v>
      </c>
      <c r="AE78" s="63">
        <f t="shared" si="1"/>
        <v>-2</v>
      </c>
    </row>
    <row r="79" spans="1:31">
      <c r="A79" s="5">
        <v>57040</v>
      </c>
      <c r="B79" s="9" t="s">
        <v>1867</v>
      </c>
      <c r="C79" s="6">
        <v>42215</v>
      </c>
      <c r="D79" s="6">
        <v>42215</v>
      </c>
      <c r="E79" s="5" t="s">
        <v>30</v>
      </c>
      <c r="F79" s="6">
        <v>42181</v>
      </c>
      <c r="G79" s="5" t="s">
        <v>176</v>
      </c>
      <c r="H79" s="5">
        <v>57040</v>
      </c>
      <c r="I79" s="5" t="s">
        <v>177</v>
      </c>
      <c r="J79" s="5" t="s">
        <v>178</v>
      </c>
      <c r="K79" s="5">
        <v>2015</v>
      </c>
      <c r="L79" s="7" t="s">
        <v>1868</v>
      </c>
      <c r="M79" s="5" t="s">
        <v>1869</v>
      </c>
      <c r="N79" s="5" t="s">
        <v>208</v>
      </c>
      <c r="O79" s="5" t="s">
        <v>1870</v>
      </c>
      <c r="P79" s="8" t="s">
        <v>1871</v>
      </c>
      <c r="Q79" s="5"/>
      <c r="R79" s="5"/>
      <c r="S79" s="5"/>
      <c r="T79" s="5"/>
      <c r="U79" s="8">
        <v>297496.24</v>
      </c>
      <c r="V79" s="8">
        <v>3668.52</v>
      </c>
      <c r="W79" s="8">
        <v>2900</v>
      </c>
      <c r="X79" s="8">
        <v>360</v>
      </c>
      <c r="Y79" s="8">
        <v>301164.76</v>
      </c>
      <c r="Z79" s="8">
        <v>48186.36</v>
      </c>
      <c r="AA79" s="8">
        <v>352611.12</v>
      </c>
      <c r="AB79" s="5" t="s">
        <v>1630</v>
      </c>
      <c r="AC79" s="62" t="s">
        <v>1891</v>
      </c>
      <c r="AD79" s="63">
        <v>352613.12</v>
      </c>
      <c r="AE79" s="63">
        <f t="shared" si="1"/>
        <v>-2</v>
      </c>
    </row>
    <row r="80" spans="1:31">
      <c r="A80" s="5">
        <v>57040</v>
      </c>
      <c r="B80" s="9" t="s">
        <v>1872</v>
      </c>
      <c r="C80" s="6">
        <v>42215</v>
      </c>
      <c r="D80" s="6">
        <v>42215</v>
      </c>
      <c r="E80" s="5" t="s">
        <v>30</v>
      </c>
      <c r="F80" s="6">
        <v>42195</v>
      </c>
      <c r="G80" s="5" t="s">
        <v>176</v>
      </c>
      <c r="H80" s="5">
        <v>57040</v>
      </c>
      <c r="I80" s="5" t="s">
        <v>177</v>
      </c>
      <c r="J80" s="5" t="s">
        <v>178</v>
      </c>
      <c r="K80" s="5">
        <v>2015</v>
      </c>
      <c r="L80" s="7" t="s">
        <v>1873</v>
      </c>
      <c r="M80" s="5" t="s">
        <v>1874</v>
      </c>
      <c r="N80" s="5" t="s">
        <v>208</v>
      </c>
      <c r="O80" s="5" t="s">
        <v>1875</v>
      </c>
      <c r="P80" s="8" t="s">
        <v>1876</v>
      </c>
      <c r="Q80" s="5"/>
      <c r="R80" s="5"/>
      <c r="S80" s="5"/>
      <c r="T80" s="5"/>
      <c r="U80" s="8">
        <v>297496.24</v>
      </c>
      <c r="V80" s="8">
        <v>3668.52</v>
      </c>
      <c r="W80" s="8">
        <v>2900</v>
      </c>
      <c r="X80" s="8">
        <v>360</v>
      </c>
      <c r="Y80" s="8">
        <v>301164.76</v>
      </c>
      <c r="Z80" s="8">
        <v>48186.36</v>
      </c>
      <c r="AA80" s="8">
        <v>352611.12</v>
      </c>
      <c r="AB80" s="5" t="s">
        <v>1630</v>
      </c>
      <c r="AE80" s="63">
        <f t="shared" si="1"/>
        <v>352611.12</v>
      </c>
    </row>
    <row r="81" spans="1:31">
      <c r="A81" s="5">
        <v>57040</v>
      </c>
      <c r="B81" s="9" t="s">
        <v>1877</v>
      </c>
      <c r="C81" s="6">
        <v>42215</v>
      </c>
      <c r="D81" s="6">
        <v>42215</v>
      </c>
      <c r="E81" s="5" t="s">
        <v>30</v>
      </c>
      <c r="F81" s="6">
        <v>42195</v>
      </c>
      <c r="G81" s="5" t="s">
        <v>176</v>
      </c>
      <c r="H81" s="5">
        <v>57040</v>
      </c>
      <c r="I81" s="5" t="s">
        <v>177</v>
      </c>
      <c r="J81" s="5" t="s">
        <v>178</v>
      </c>
      <c r="K81" s="5">
        <v>2015</v>
      </c>
      <c r="L81" s="7" t="s">
        <v>1878</v>
      </c>
      <c r="M81" s="5" t="s">
        <v>1879</v>
      </c>
      <c r="N81" s="5" t="s">
        <v>208</v>
      </c>
      <c r="O81" s="5" t="s">
        <v>1880</v>
      </c>
      <c r="P81" s="8" t="s">
        <v>1881</v>
      </c>
      <c r="Q81" s="5"/>
      <c r="R81" s="5"/>
      <c r="S81" s="5"/>
      <c r="T81" s="5"/>
      <c r="U81" s="8">
        <v>297496.24</v>
      </c>
      <c r="V81" s="8">
        <v>3668.52</v>
      </c>
      <c r="W81" s="8">
        <v>2900</v>
      </c>
      <c r="X81" s="8">
        <v>360</v>
      </c>
      <c r="Y81" s="8">
        <v>301164.76</v>
      </c>
      <c r="Z81" s="8">
        <v>48186.36</v>
      </c>
      <c r="AA81" s="8">
        <v>352611.12</v>
      </c>
      <c r="AB81" s="5" t="s">
        <v>1630</v>
      </c>
      <c r="AC81" s="62" t="s">
        <v>1890</v>
      </c>
      <c r="AD81" s="63">
        <v>352613.12</v>
      </c>
      <c r="AE81" s="63">
        <f t="shared" si="1"/>
        <v>-2</v>
      </c>
    </row>
    <row r="82" spans="1:31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31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31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31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31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31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3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3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3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3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3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3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3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3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3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5:AG521"/>
  <sheetViews>
    <sheetView topLeftCell="A45" workbookViewId="0">
      <selection activeCell="AB54" sqref="AB54"/>
    </sheetView>
  </sheetViews>
  <sheetFormatPr baseColWidth="10" defaultColWidth="11.42578125" defaultRowHeight="11.25"/>
  <cols>
    <col min="1" max="1" width="10.28515625" style="62" bestFit="1" customWidth="1"/>
    <col min="2" max="2" width="9.140625" style="62" customWidth="1"/>
    <col min="3" max="3" width="11.5703125" style="62" hidden="1" customWidth="1"/>
    <col min="4" max="4" width="13.5703125" style="62" hidden="1" customWidth="1"/>
    <col min="5" max="5" width="10.28515625" style="62" hidden="1" customWidth="1"/>
    <col min="6" max="6" width="9.5703125" style="62" hidden="1" customWidth="1"/>
    <col min="7" max="7" width="16.42578125" style="62" hidden="1" customWidth="1"/>
    <col min="8" max="8" width="10.28515625" style="62" hidden="1" customWidth="1"/>
    <col min="9" max="9" width="6.85546875" style="62" hidden="1" customWidth="1"/>
    <col min="10" max="10" width="13.7109375" style="62" bestFit="1" customWidth="1"/>
    <col min="11" max="11" width="4.42578125" style="62" hidden="1" customWidth="1"/>
    <col min="12" max="12" width="9.5703125" style="62" hidden="1" customWidth="1"/>
    <col min="13" max="13" width="10.5703125" style="62" hidden="1" customWidth="1"/>
    <col min="14" max="14" width="45.7109375" style="62" hidden="1" customWidth="1"/>
    <col min="15" max="15" width="16.5703125" style="62" bestFit="1" customWidth="1"/>
    <col min="16" max="16" width="8.7109375" style="62" hidden="1" customWidth="1"/>
    <col min="17" max="20" width="13.85546875" style="62" hidden="1" customWidth="1"/>
    <col min="21" max="21" width="16.85546875" style="62" hidden="1" customWidth="1"/>
    <col min="22" max="22" width="11.28515625" style="62" bestFit="1" customWidth="1"/>
    <col min="23" max="23" width="9" style="62" bestFit="1" customWidth="1"/>
    <col min="24" max="24" width="9.5703125" style="62" bestFit="1" customWidth="1"/>
    <col min="25" max="25" width="8.7109375" style="62" bestFit="1" customWidth="1"/>
    <col min="26" max="26" width="7.85546875" style="62" bestFit="1" customWidth="1"/>
    <col min="27" max="27" width="8.7109375" style="62" bestFit="1" customWidth="1"/>
    <col min="28" max="28" width="7" style="62" bestFit="1" customWidth="1"/>
    <col min="29" max="30" width="11.42578125" style="62"/>
    <col min="31" max="31" width="11.42578125" style="67"/>
    <col min="32" max="256" width="11.42578125" style="62"/>
    <col min="257" max="257" width="10.28515625" style="62" bestFit="1" customWidth="1"/>
    <col min="258" max="258" width="9.140625" style="62" customWidth="1"/>
    <col min="259" max="259" width="11.5703125" style="62" customWidth="1"/>
    <col min="260" max="260" width="13.5703125" style="62" customWidth="1"/>
    <col min="261" max="261" width="10.28515625" style="62" bestFit="1" customWidth="1"/>
    <col min="262" max="262" width="9.5703125" style="62" bestFit="1" customWidth="1"/>
    <col min="263" max="263" width="16.42578125" style="62" bestFit="1" customWidth="1"/>
    <col min="264" max="264" width="10.28515625" style="62" bestFit="1" customWidth="1"/>
    <col min="265" max="265" width="6.85546875" style="62" bestFit="1" customWidth="1"/>
    <col min="266" max="266" width="13.7109375" style="62" bestFit="1" customWidth="1"/>
    <col min="267" max="267" width="4.42578125" style="62" bestFit="1" customWidth="1"/>
    <col min="268" max="268" width="9.5703125" style="62" bestFit="1" customWidth="1"/>
    <col min="269" max="269" width="10.5703125" style="62" bestFit="1" customWidth="1"/>
    <col min="270" max="270" width="45.7109375" style="62" bestFit="1" customWidth="1"/>
    <col min="271" max="271" width="16.5703125" style="62" bestFit="1" customWidth="1"/>
    <col min="272" max="272" width="8.7109375" style="62" bestFit="1" customWidth="1"/>
    <col min="273" max="276" width="13.85546875" style="62" bestFit="1" customWidth="1"/>
    <col min="277" max="277" width="16.85546875" style="62" bestFit="1" customWidth="1"/>
    <col min="278" max="278" width="7" style="62" bestFit="1" customWidth="1"/>
    <col min="279" max="279" width="9" style="62" bestFit="1" customWidth="1"/>
    <col min="280" max="280" width="9.5703125" style="62" bestFit="1" customWidth="1"/>
    <col min="281" max="281" width="8.7109375" style="62" bestFit="1" customWidth="1"/>
    <col min="282" max="282" width="7.85546875" style="62" bestFit="1" customWidth="1"/>
    <col min="283" max="283" width="8.7109375" style="62" bestFit="1" customWidth="1"/>
    <col min="284" max="284" width="7" style="62" bestFit="1" customWidth="1"/>
    <col min="285" max="512" width="11.42578125" style="62"/>
    <col min="513" max="513" width="10.28515625" style="62" bestFit="1" customWidth="1"/>
    <col min="514" max="514" width="9.140625" style="62" customWidth="1"/>
    <col min="515" max="515" width="11.5703125" style="62" customWidth="1"/>
    <col min="516" max="516" width="13.5703125" style="62" customWidth="1"/>
    <col min="517" max="517" width="10.28515625" style="62" bestFit="1" customWidth="1"/>
    <col min="518" max="518" width="9.5703125" style="62" bestFit="1" customWidth="1"/>
    <col min="519" max="519" width="16.42578125" style="62" bestFit="1" customWidth="1"/>
    <col min="520" max="520" width="10.28515625" style="62" bestFit="1" customWidth="1"/>
    <col min="521" max="521" width="6.85546875" style="62" bestFit="1" customWidth="1"/>
    <col min="522" max="522" width="13.7109375" style="62" bestFit="1" customWidth="1"/>
    <col min="523" max="523" width="4.42578125" style="62" bestFit="1" customWidth="1"/>
    <col min="524" max="524" width="9.5703125" style="62" bestFit="1" customWidth="1"/>
    <col min="525" max="525" width="10.5703125" style="62" bestFit="1" customWidth="1"/>
    <col min="526" max="526" width="45.7109375" style="62" bestFit="1" customWidth="1"/>
    <col min="527" max="527" width="16.5703125" style="62" bestFit="1" customWidth="1"/>
    <col min="528" max="528" width="8.7109375" style="62" bestFit="1" customWidth="1"/>
    <col min="529" max="532" width="13.85546875" style="62" bestFit="1" customWidth="1"/>
    <col min="533" max="533" width="16.85546875" style="62" bestFit="1" customWidth="1"/>
    <col min="534" max="534" width="7" style="62" bestFit="1" customWidth="1"/>
    <col min="535" max="535" width="9" style="62" bestFit="1" customWidth="1"/>
    <col min="536" max="536" width="9.5703125" style="62" bestFit="1" customWidth="1"/>
    <col min="537" max="537" width="8.7109375" style="62" bestFit="1" customWidth="1"/>
    <col min="538" max="538" width="7.85546875" style="62" bestFit="1" customWidth="1"/>
    <col min="539" max="539" width="8.7109375" style="62" bestFit="1" customWidth="1"/>
    <col min="540" max="540" width="7" style="62" bestFit="1" customWidth="1"/>
    <col min="541" max="768" width="11.42578125" style="62"/>
    <col min="769" max="769" width="10.28515625" style="62" bestFit="1" customWidth="1"/>
    <col min="770" max="770" width="9.140625" style="62" customWidth="1"/>
    <col min="771" max="771" width="11.5703125" style="62" customWidth="1"/>
    <col min="772" max="772" width="13.5703125" style="62" customWidth="1"/>
    <col min="773" max="773" width="10.28515625" style="62" bestFit="1" customWidth="1"/>
    <col min="774" max="774" width="9.5703125" style="62" bestFit="1" customWidth="1"/>
    <col min="775" max="775" width="16.42578125" style="62" bestFit="1" customWidth="1"/>
    <col min="776" max="776" width="10.28515625" style="62" bestFit="1" customWidth="1"/>
    <col min="777" max="777" width="6.85546875" style="62" bestFit="1" customWidth="1"/>
    <col min="778" max="778" width="13.7109375" style="62" bestFit="1" customWidth="1"/>
    <col min="779" max="779" width="4.42578125" style="62" bestFit="1" customWidth="1"/>
    <col min="780" max="780" width="9.5703125" style="62" bestFit="1" customWidth="1"/>
    <col min="781" max="781" width="10.5703125" style="62" bestFit="1" customWidth="1"/>
    <col min="782" max="782" width="45.7109375" style="62" bestFit="1" customWidth="1"/>
    <col min="783" max="783" width="16.5703125" style="62" bestFit="1" customWidth="1"/>
    <col min="784" max="784" width="8.7109375" style="62" bestFit="1" customWidth="1"/>
    <col min="785" max="788" width="13.85546875" style="62" bestFit="1" customWidth="1"/>
    <col min="789" max="789" width="16.85546875" style="62" bestFit="1" customWidth="1"/>
    <col min="790" max="790" width="7" style="62" bestFit="1" customWidth="1"/>
    <col min="791" max="791" width="9" style="62" bestFit="1" customWidth="1"/>
    <col min="792" max="792" width="9.5703125" style="62" bestFit="1" customWidth="1"/>
    <col min="793" max="793" width="8.7109375" style="62" bestFit="1" customWidth="1"/>
    <col min="794" max="794" width="7.85546875" style="62" bestFit="1" customWidth="1"/>
    <col min="795" max="795" width="8.7109375" style="62" bestFit="1" customWidth="1"/>
    <col min="796" max="796" width="7" style="62" bestFit="1" customWidth="1"/>
    <col min="797" max="1024" width="11.42578125" style="62"/>
    <col min="1025" max="1025" width="10.28515625" style="62" bestFit="1" customWidth="1"/>
    <col min="1026" max="1026" width="9.140625" style="62" customWidth="1"/>
    <col min="1027" max="1027" width="11.5703125" style="62" customWidth="1"/>
    <col min="1028" max="1028" width="13.5703125" style="62" customWidth="1"/>
    <col min="1029" max="1029" width="10.28515625" style="62" bestFit="1" customWidth="1"/>
    <col min="1030" max="1030" width="9.5703125" style="62" bestFit="1" customWidth="1"/>
    <col min="1031" max="1031" width="16.42578125" style="62" bestFit="1" customWidth="1"/>
    <col min="1032" max="1032" width="10.28515625" style="62" bestFit="1" customWidth="1"/>
    <col min="1033" max="1033" width="6.85546875" style="62" bestFit="1" customWidth="1"/>
    <col min="1034" max="1034" width="13.7109375" style="62" bestFit="1" customWidth="1"/>
    <col min="1035" max="1035" width="4.42578125" style="62" bestFit="1" customWidth="1"/>
    <col min="1036" max="1036" width="9.5703125" style="62" bestFit="1" customWidth="1"/>
    <col min="1037" max="1037" width="10.5703125" style="62" bestFit="1" customWidth="1"/>
    <col min="1038" max="1038" width="45.7109375" style="62" bestFit="1" customWidth="1"/>
    <col min="1039" max="1039" width="16.5703125" style="62" bestFit="1" customWidth="1"/>
    <col min="1040" max="1040" width="8.7109375" style="62" bestFit="1" customWidth="1"/>
    <col min="1041" max="1044" width="13.85546875" style="62" bestFit="1" customWidth="1"/>
    <col min="1045" max="1045" width="16.85546875" style="62" bestFit="1" customWidth="1"/>
    <col min="1046" max="1046" width="7" style="62" bestFit="1" customWidth="1"/>
    <col min="1047" max="1047" width="9" style="62" bestFit="1" customWidth="1"/>
    <col min="1048" max="1048" width="9.5703125" style="62" bestFit="1" customWidth="1"/>
    <col min="1049" max="1049" width="8.7109375" style="62" bestFit="1" customWidth="1"/>
    <col min="1050" max="1050" width="7.85546875" style="62" bestFit="1" customWidth="1"/>
    <col min="1051" max="1051" width="8.7109375" style="62" bestFit="1" customWidth="1"/>
    <col min="1052" max="1052" width="7" style="62" bestFit="1" customWidth="1"/>
    <col min="1053" max="1280" width="11.42578125" style="62"/>
    <col min="1281" max="1281" width="10.28515625" style="62" bestFit="1" customWidth="1"/>
    <col min="1282" max="1282" width="9.140625" style="62" customWidth="1"/>
    <col min="1283" max="1283" width="11.5703125" style="62" customWidth="1"/>
    <col min="1284" max="1284" width="13.5703125" style="62" customWidth="1"/>
    <col min="1285" max="1285" width="10.28515625" style="62" bestFit="1" customWidth="1"/>
    <col min="1286" max="1286" width="9.5703125" style="62" bestFit="1" customWidth="1"/>
    <col min="1287" max="1287" width="16.42578125" style="62" bestFit="1" customWidth="1"/>
    <col min="1288" max="1288" width="10.28515625" style="62" bestFit="1" customWidth="1"/>
    <col min="1289" max="1289" width="6.85546875" style="62" bestFit="1" customWidth="1"/>
    <col min="1290" max="1290" width="13.7109375" style="62" bestFit="1" customWidth="1"/>
    <col min="1291" max="1291" width="4.42578125" style="62" bestFit="1" customWidth="1"/>
    <col min="1292" max="1292" width="9.5703125" style="62" bestFit="1" customWidth="1"/>
    <col min="1293" max="1293" width="10.5703125" style="62" bestFit="1" customWidth="1"/>
    <col min="1294" max="1294" width="45.7109375" style="62" bestFit="1" customWidth="1"/>
    <col min="1295" max="1295" width="16.5703125" style="62" bestFit="1" customWidth="1"/>
    <col min="1296" max="1296" width="8.7109375" style="62" bestFit="1" customWidth="1"/>
    <col min="1297" max="1300" width="13.85546875" style="62" bestFit="1" customWidth="1"/>
    <col min="1301" max="1301" width="16.85546875" style="62" bestFit="1" customWidth="1"/>
    <col min="1302" max="1302" width="7" style="62" bestFit="1" customWidth="1"/>
    <col min="1303" max="1303" width="9" style="62" bestFit="1" customWidth="1"/>
    <col min="1304" max="1304" width="9.5703125" style="62" bestFit="1" customWidth="1"/>
    <col min="1305" max="1305" width="8.7109375" style="62" bestFit="1" customWidth="1"/>
    <col min="1306" max="1306" width="7.85546875" style="62" bestFit="1" customWidth="1"/>
    <col min="1307" max="1307" width="8.7109375" style="62" bestFit="1" customWidth="1"/>
    <col min="1308" max="1308" width="7" style="62" bestFit="1" customWidth="1"/>
    <col min="1309" max="1536" width="11.42578125" style="62"/>
    <col min="1537" max="1537" width="10.28515625" style="62" bestFit="1" customWidth="1"/>
    <col min="1538" max="1538" width="9.140625" style="62" customWidth="1"/>
    <col min="1539" max="1539" width="11.5703125" style="62" customWidth="1"/>
    <col min="1540" max="1540" width="13.5703125" style="62" customWidth="1"/>
    <col min="1541" max="1541" width="10.28515625" style="62" bestFit="1" customWidth="1"/>
    <col min="1542" max="1542" width="9.5703125" style="62" bestFit="1" customWidth="1"/>
    <col min="1543" max="1543" width="16.42578125" style="62" bestFit="1" customWidth="1"/>
    <col min="1544" max="1544" width="10.28515625" style="62" bestFit="1" customWidth="1"/>
    <col min="1545" max="1545" width="6.85546875" style="62" bestFit="1" customWidth="1"/>
    <col min="1546" max="1546" width="13.7109375" style="62" bestFit="1" customWidth="1"/>
    <col min="1547" max="1547" width="4.42578125" style="62" bestFit="1" customWidth="1"/>
    <col min="1548" max="1548" width="9.5703125" style="62" bestFit="1" customWidth="1"/>
    <col min="1549" max="1549" width="10.5703125" style="62" bestFit="1" customWidth="1"/>
    <col min="1550" max="1550" width="45.7109375" style="62" bestFit="1" customWidth="1"/>
    <col min="1551" max="1551" width="16.5703125" style="62" bestFit="1" customWidth="1"/>
    <col min="1552" max="1552" width="8.7109375" style="62" bestFit="1" customWidth="1"/>
    <col min="1553" max="1556" width="13.85546875" style="62" bestFit="1" customWidth="1"/>
    <col min="1557" max="1557" width="16.85546875" style="62" bestFit="1" customWidth="1"/>
    <col min="1558" max="1558" width="7" style="62" bestFit="1" customWidth="1"/>
    <col min="1559" max="1559" width="9" style="62" bestFit="1" customWidth="1"/>
    <col min="1560" max="1560" width="9.5703125" style="62" bestFit="1" customWidth="1"/>
    <col min="1561" max="1561" width="8.7109375" style="62" bestFit="1" customWidth="1"/>
    <col min="1562" max="1562" width="7.85546875" style="62" bestFit="1" customWidth="1"/>
    <col min="1563" max="1563" width="8.7109375" style="62" bestFit="1" customWidth="1"/>
    <col min="1564" max="1564" width="7" style="62" bestFit="1" customWidth="1"/>
    <col min="1565" max="1792" width="11.42578125" style="62"/>
    <col min="1793" max="1793" width="10.28515625" style="62" bestFit="1" customWidth="1"/>
    <col min="1794" max="1794" width="9.140625" style="62" customWidth="1"/>
    <col min="1795" max="1795" width="11.5703125" style="62" customWidth="1"/>
    <col min="1796" max="1796" width="13.5703125" style="62" customWidth="1"/>
    <col min="1797" max="1797" width="10.28515625" style="62" bestFit="1" customWidth="1"/>
    <col min="1798" max="1798" width="9.5703125" style="62" bestFit="1" customWidth="1"/>
    <col min="1799" max="1799" width="16.42578125" style="62" bestFit="1" customWidth="1"/>
    <col min="1800" max="1800" width="10.28515625" style="62" bestFit="1" customWidth="1"/>
    <col min="1801" max="1801" width="6.85546875" style="62" bestFit="1" customWidth="1"/>
    <col min="1802" max="1802" width="13.7109375" style="62" bestFit="1" customWidth="1"/>
    <col min="1803" max="1803" width="4.42578125" style="62" bestFit="1" customWidth="1"/>
    <col min="1804" max="1804" width="9.5703125" style="62" bestFit="1" customWidth="1"/>
    <col min="1805" max="1805" width="10.5703125" style="62" bestFit="1" customWidth="1"/>
    <col min="1806" max="1806" width="45.7109375" style="62" bestFit="1" customWidth="1"/>
    <col min="1807" max="1807" width="16.5703125" style="62" bestFit="1" customWidth="1"/>
    <col min="1808" max="1808" width="8.7109375" style="62" bestFit="1" customWidth="1"/>
    <col min="1809" max="1812" width="13.85546875" style="62" bestFit="1" customWidth="1"/>
    <col min="1813" max="1813" width="16.85546875" style="62" bestFit="1" customWidth="1"/>
    <col min="1814" max="1814" width="7" style="62" bestFit="1" customWidth="1"/>
    <col min="1815" max="1815" width="9" style="62" bestFit="1" customWidth="1"/>
    <col min="1816" max="1816" width="9.5703125" style="62" bestFit="1" customWidth="1"/>
    <col min="1817" max="1817" width="8.7109375" style="62" bestFit="1" customWidth="1"/>
    <col min="1818" max="1818" width="7.85546875" style="62" bestFit="1" customWidth="1"/>
    <col min="1819" max="1819" width="8.7109375" style="62" bestFit="1" customWidth="1"/>
    <col min="1820" max="1820" width="7" style="62" bestFit="1" customWidth="1"/>
    <col min="1821" max="2048" width="11.42578125" style="62"/>
    <col min="2049" max="2049" width="10.28515625" style="62" bestFit="1" customWidth="1"/>
    <col min="2050" max="2050" width="9.140625" style="62" customWidth="1"/>
    <col min="2051" max="2051" width="11.5703125" style="62" customWidth="1"/>
    <col min="2052" max="2052" width="13.5703125" style="62" customWidth="1"/>
    <col min="2053" max="2053" width="10.28515625" style="62" bestFit="1" customWidth="1"/>
    <col min="2054" max="2054" width="9.5703125" style="62" bestFit="1" customWidth="1"/>
    <col min="2055" max="2055" width="16.42578125" style="62" bestFit="1" customWidth="1"/>
    <col min="2056" max="2056" width="10.28515625" style="62" bestFit="1" customWidth="1"/>
    <col min="2057" max="2057" width="6.85546875" style="62" bestFit="1" customWidth="1"/>
    <col min="2058" max="2058" width="13.7109375" style="62" bestFit="1" customWidth="1"/>
    <col min="2059" max="2059" width="4.42578125" style="62" bestFit="1" customWidth="1"/>
    <col min="2060" max="2060" width="9.5703125" style="62" bestFit="1" customWidth="1"/>
    <col min="2061" max="2061" width="10.5703125" style="62" bestFit="1" customWidth="1"/>
    <col min="2062" max="2062" width="45.7109375" style="62" bestFit="1" customWidth="1"/>
    <col min="2063" max="2063" width="16.5703125" style="62" bestFit="1" customWidth="1"/>
    <col min="2064" max="2064" width="8.7109375" style="62" bestFit="1" customWidth="1"/>
    <col min="2065" max="2068" width="13.85546875" style="62" bestFit="1" customWidth="1"/>
    <col min="2069" max="2069" width="16.85546875" style="62" bestFit="1" customWidth="1"/>
    <col min="2070" max="2070" width="7" style="62" bestFit="1" customWidth="1"/>
    <col min="2071" max="2071" width="9" style="62" bestFit="1" customWidth="1"/>
    <col min="2072" max="2072" width="9.5703125" style="62" bestFit="1" customWidth="1"/>
    <col min="2073" max="2073" width="8.7109375" style="62" bestFit="1" customWidth="1"/>
    <col min="2074" max="2074" width="7.85546875" style="62" bestFit="1" customWidth="1"/>
    <col min="2075" max="2075" width="8.7109375" style="62" bestFit="1" customWidth="1"/>
    <col min="2076" max="2076" width="7" style="62" bestFit="1" customWidth="1"/>
    <col min="2077" max="2304" width="11.42578125" style="62"/>
    <col min="2305" max="2305" width="10.28515625" style="62" bestFit="1" customWidth="1"/>
    <col min="2306" max="2306" width="9.140625" style="62" customWidth="1"/>
    <col min="2307" max="2307" width="11.5703125" style="62" customWidth="1"/>
    <col min="2308" max="2308" width="13.5703125" style="62" customWidth="1"/>
    <col min="2309" max="2309" width="10.28515625" style="62" bestFit="1" customWidth="1"/>
    <col min="2310" max="2310" width="9.5703125" style="62" bestFit="1" customWidth="1"/>
    <col min="2311" max="2311" width="16.42578125" style="62" bestFit="1" customWidth="1"/>
    <col min="2312" max="2312" width="10.28515625" style="62" bestFit="1" customWidth="1"/>
    <col min="2313" max="2313" width="6.85546875" style="62" bestFit="1" customWidth="1"/>
    <col min="2314" max="2314" width="13.7109375" style="62" bestFit="1" customWidth="1"/>
    <col min="2315" max="2315" width="4.42578125" style="62" bestFit="1" customWidth="1"/>
    <col min="2316" max="2316" width="9.5703125" style="62" bestFit="1" customWidth="1"/>
    <col min="2317" max="2317" width="10.5703125" style="62" bestFit="1" customWidth="1"/>
    <col min="2318" max="2318" width="45.7109375" style="62" bestFit="1" customWidth="1"/>
    <col min="2319" max="2319" width="16.5703125" style="62" bestFit="1" customWidth="1"/>
    <col min="2320" max="2320" width="8.7109375" style="62" bestFit="1" customWidth="1"/>
    <col min="2321" max="2324" width="13.85546875" style="62" bestFit="1" customWidth="1"/>
    <col min="2325" max="2325" width="16.85546875" style="62" bestFit="1" customWidth="1"/>
    <col min="2326" max="2326" width="7" style="62" bestFit="1" customWidth="1"/>
    <col min="2327" max="2327" width="9" style="62" bestFit="1" customWidth="1"/>
    <col min="2328" max="2328" width="9.5703125" style="62" bestFit="1" customWidth="1"/>
    <col min="2329" max="2329" width="8.7109375" style="62" bestFit="1" customWidth="1"/>
    <col min="2330" max="2330" width="7.85546875" style="62" bestFit="1" customWidth="1"/>
    <col min="2331" max="2331" width="8.7109375" style="62" bestFit="1" customWidth="1"/>
    <col min="2332" max="2332" width="7" style="62" bestFit="1" customWidth="1"/>
    <col min="2333" max="2560" width="11.42578125" style="62"/>
    <col min="2561" max="2561" width="10.28515625" style="62" bestFit="1" customWidth="1"/>
    <col min="2562" max="2562" width="9.140625" style="62" customWidth="1"/>
    <col min="2563" max="2563" width="11.5703125" style="62" customWidth="1"/>
    <col min="2564" max="2564" width="13.5703125" style="62" customWidth="1"/>
    <col min="2565" max="2565" width="10.28515625" style="62" bestFit="1" customWidth="1"/>
    <col min="2566" max="2566" width="9.5703125" style="62" bestFit="1" customWidth="1"/>
    <col min="2567" max="2567" width="16.42578125" style="62" bestFit="1" customWidth="1"/>
    <col min="2568" max="2568" width="10.28515625" style="62" bestFit="1" customWidth="1"/>
    <col min="2569" max="2569" width="6.85546875" style="62" bestFit="1" customWidth="1"/>
    <col min="2570" max="2570" width="13.7109375" style="62" bestFit="1" customWidth="1"/>
    <col min="2571" max="2571" width="4.42578125" style="62" bestFit="1" customWidth="1"/>
    <col min="2572" max="2572" width="9.5703125" style="62" bestFit="1" customWidth="1"/>
    <col min="2573" max="2573" width="10.5703125" style="62" bestFit="1" customWidth="1"/>
    <col min="2574" max="2574" width="45.7109375" style="62" bestFit="1" customWidth="1"/>
    <col min="2575" max="2575" width="16.5703125" style="62" bestFit="1" customWidth="1"/>
    <col min="2576" max="2576" width="8.7109375" style="62" bestFit="1" customWidth="1"/>
    <col min="2577" max="2580" width="13.85546875" style="62" bestFit="1" customWidth="1"/>
    <col min="2581" max="2581" width="16.85546875" style="62" bestFit="1" customWidth="1"/>
    <col min="2582" max="2582" width="7" style="62" bestFit="1" customWidth="1"/>
    <col min="2583" max="2583" width="9" style="62" bestFit="1" customWidth="1"/>
    <col min="2584" max="2584" width="9.5703125" style="62" bestFit="1" customWidth="1"/>
    <col min="2585" max="2585" width="8.7109375" style="62" bestFit="1" customWidth="1"/>
    <col min="2586" max="2586" width="7.85546875" style="62" bestFit="1" customWidth="1"/>
    <col min="2587" max="2587" width="8.7109375" style="62" bestFit="1" customWidth="1"/>
    <col min="2588" max="2588" width="7" style="62" bestFit="1" customWidth="1"/>
    <col min="2589" max="2816" width="11.42578125" style="62"/>
    <col min="2817" max="2817" width="10.28515625" style="62" bestFit="1" customWidth="1"/>
    <col min="2818" max="2818" width="9.140625" style="62" customWidth="1"/>
    <col min="2819" max="2819" width="11.5703125" style="62" customWidth="1"/>
    <col min="2820" max="2820" width="13.5703125" style="62" customWidth="1"/>
    <col min="2821" max="2821" width="10.28515625" style="62" bestFit="1" customWidth="1"/>
    <col min="2822" max="2822" width="9.5703125" style="62" bestFit="1" customWidth="1"/>
    <col min="2823" max="2823" width="16.42578125" style="62" bestFit="1" customWidth="1"/>
    <col min="2824" max="2824" width="10.28515625" style="62" bestFit="1" customWidth="1"/>
    <col min="2825" max="2825" width="6.85546875" style="62" bestFit="1" customWidth="1"/>
    <col min="2826" max="2826" width="13.7109375" style="62" bestFit="1" customWidth="1"/>
    <col min="2827" max="2827" width="4.42578125" style="62" bestFit="1" customWidth="1"/>
    <col min="2828" max="2828" width="9.5703125" style="62" bestFit="1" customWidth="1"/>
    <col min="2829" max="2829" width="10.5703125" style="62" bestFit="1" customWidth="1"/>
    <col min="2830" max="2830" width="45.7109375" style="62" bestFit="1" customWidth="1"/>
    <col min="2831" max="2831" width="16.5703125" style="62" bestFit="1" customWidth="1"/>
    <col min="2832" max="2832" width="8.7109375" style="62" bestFit="1" customWidth="1"/>
    <col min="2833" max="2836" width="13.85546875" style="62" bestFit="1" customWidth="1"/>
    <col min="2837" max="2837" width="16.85546875" style="62" bestFit="1" customWidth="1"/>
    <col min="2838" max="2838" width="7" style="62" bestFit="1" customWidth="1"/>
    <col min="2839" max="2839" width="9" style="62" bestFit="1" customWidth="1"/>
    <col min="2840" max="2840" width="9.5703125" style="62" bestFit="1" customWidth="1"/>
    <col min="2841" max="2841" width="8.7109375" style="62" bestFit="1" customWidth="1"/>
    <col min="2842" max="2842" width="7.85546875" style="62" bestFit="1" customWidth="1"/>
    <col min="2843" max="2843" width="8.7109375" style="62" bestFit="1" customWidth="1"/>
    <col min="2844" max="2844" width="7" style="62" bestFit="1" customWidth="1"/>
    <col min="2845" max="3072" width="11.42578125" style="62"/>
    <col min="3073" max="3073" width="10.28515625" style="62" bestFit="1" customWidth="1"/>
    <col min="3074" max="3074" width="9.140625" style="62" customWidth="1"/>
    <col min="3075" max="3075" width="11.5703125" style="62" customWidth="1"/>
    <col min="3076" max="3076" width="13.5703125" style="62" customWidth="1"/>
    <col min="3077" max="3077" width="10.28515625" style="62" bestFit="1" customWidth="1"/>
    <col min="3078" max="3078" width="9.5703125" style="62" bestFit="1" customWidth="1"/>
    <col min="3079" max="3079" width="16.42578125" style="62" bestFit="1" customWidth="1"/>
    <col min="3080" max="3080" width="10.28515625" style="62" bestFit="1" customWidth="1"/>
    <col min="3081" max="3081" width="6.85546875" style="62" bestFit="1" customWidth="1"/>
    <col min="3082" max="3082" width="13.7109375" style="62" bestFit="1" customWidth="1"/>
    <col min="3083" max="3083" width="4.42578125" style="62" bestFit="1" customWidth="1"/>
    <col min="3084" max="3084" width="9.5703125" style="62" bestFit="1" customWidth="1"/>
    <col min="3085" max="3085" width="10.5703125" style="62" bestFit="1" customWidth="1"/>
    <col min="3086" max="3086" width="45.7109375" style="62" bestFit="1" customWidth="1"/>
    <col min="3087" max="3087" width="16.5703125" style="62" bestFit="1" customWidth="1"/>
    <col min="3088" max="3088" width="8.7109375" style="62" bestFit="1" customWidth="1"/>
    <col min="3089" max="3092" width="13.85546875" style="62" bestFit="1" customWidth="1"/>
    <col min="3093" max="3093" width="16.85546875" style="62" bestFit="1" customWidth="1"/>
    <col min="3094" max="3094" width="7" style="62" bestFit="1" customWidth="1"/>
    <col min="3095" max="3095" width="9" style="62" bestFit="1" customWidth="1"/>
    <col min="3096" max="3096" width="9.5703125" style="62" bestFit="1" customWidth="1"/>
    <col min="3097" max="3097" width="8.7109375" style="62" bestFit="1" customWidth="1"/>
    <col min="3098" max="3098" width="7.85546875" style="62" bestFit="1" customWidth="1"/>
    <col min="3099" max="3099" width="8.7109375" style="62" bestFit="1" customWidth="1"/>
    <col min="3100" max="3100" width="7" style="62" bestFit="1" customWidth="1"/>
    <col min="3101" max="3328" width="11.42578125" style="62"/>
    <col min="3329" max="3329" width="10.28515625" style="62" bestFit="1" customWidth="1"/>
    <col min="3330" max="3330" width="9.140625" style="62" customWidth="1"/>
    <col min="3331" max="3331" width="11.5703125" style="62" customWidth="1"/>
    <col min="3332" max="3332" width="13.5703125" style="62" customWidth="1"/>
    <col min="3333" max="3333" width="10.28515625" style="62" bestFit="1" customWidth="1"/>
    <col min="3334" max="3334" width="9.5703125" style="62" bestFit="1" customWidth="1"/>
    <col min="3335" max="3335" width="16.42578125" style="62" bestFit="1" customWidth="1"/>
    <col min="3336" max="3336" width="10.28515625" style="62" bestFit="1" customWidth="1"/>
    <col min="3337" max="3337" width="6.85546875" style="62" bestFit="1" customWidth="1"/>
    <col min="3338" max="3338" width="13.7109375" style="62" bestFit="1" customWidth="1"/>
    <col min="3339" max="3339" width="4.42578125" style="62" bestFit="1" customWidth="1"/>
    <col min="3340" max="3340" width="9.5703125" style="62" bestFit="1" customWidth="1"/>
    <col min="3341" max="3341" width="10.5703125" style="62" bestFit="1" customWidth="1"/>
    <col min="3342" max="3342" width="45.7109375" style="62" bestFit="1" customWidth="1"/>
    <col min="3343" max="3343" width="16.5703125" style="62" bestFit="1" customWidth="1"/>
    <col min="3344" max="3344" width="8.7109375" style="62" bestFit="1" customWidth="1"/>
    <col min="3345" max="3348" width="13.85546875" style="62" bestFit="1" customWidth="1"/>
    <col min="3349" max="3349" width="16.85546875" style="62" bestFit="1" customWidth="1"/>
    <col min="3350" max="3350" width="7" style="62" bestFit="1" customWidth="1"/>
    <col min="3351" max="3351" width="9" style="62" bestFit="1" customWidth="1"/>
    <col min="3352" max="3352" width="9.5703125" style="62" bestFit="1" customWidth="1"/>
    <col min="3353" max="3353" width="8.7109375" style="62" bestFit="1" customWidth="1"/>
    <col min="3354" max="3354" width="7.85546875" style="62" bestFit="1" customWidth="1"/>
    <col min="3355" max="3355" width="8.7109375" style="62" bestFit="1" customWidth="1"/>
    <col min="3356" max="3356" width="7" style="62" bestFit="1" customWidth="1"/>
    <col min="3357" max="3584" width="11.42578125" style="62"/>
    <col min="3585" max="3585" width="10.28515625" style="62" bestFit="1" customWidth="1"/>
    <col min="3586" max="3586" width="9.140625" style="62" customWidth="1"/>
    <col min="3587" max="3587" width="11.5703125" style="62" customWidth="1"/>
    <col min="3588" max="3588" width="13.5703125" style="62" customWidth="1"/>
    <col min="3589" max="3589" width="10.28515625" style="62" bestFit="1" customWidth="1"/>
    <col min="3590" max="3590" width="9.5703125" style="62" bestFit="1" customWidth="1"/>
    <col min="3591" max="3591" width="16.42578125" style="62" bestFit="1" customWidth="1"/>
    <col min="3592" max="3592" width="10.28515625" style="62" bestFit="1" customWidth="1"/>
    <col min="3593" max="3593" width="6.85546875" style="62" bestFit="1" customWidth="1"/>
    <col min="3594" max="3594" width="13.7109375" style="62" bestFit="1" customWidth="1"/>
    <col min="3595" max="3595" width="4.42578125" style="62" bestFit="1" customWidth="1"/>
    <col min="3596" max="3596" width="9.5703125" style="62" bestFit="1" customWidth="1"/>
    <col min="3597" max="3597" width="10.5703125" style="62" bestFit="1" customWidth="1"/>
    <col min="3598" max="3598" width="45.7109375" style="62" bestFit="1" customWidth="1"/>
    <col min="3599" max="3599" width="16.5703125" style="62" bestFit="1" customWidth="1"/>
    <col min="3600" max="3600" width="8.7109375" style="62" bestFit="1" customWidth="1"/>
    <col min="3601" max="3604" width="13.85546875" style="62" bestFit="1" customWidth="1"/>
    <col min="3605" max="3605" width="16.85546875" style="62" bestFit="1" customWidth="1"/>
    <col min="3606" max="3606" width="7" style="62" bestFit="1" customWidth="1"/>
    <col min="3607" max="3607" width="9" style="62" bestFit="1" customWidth="1"/>
    <col min="3608" max="3608" width="9.5703125" style="62" bestFit="1" customWidth="1"/>
    <col min="3609" max="3609" width="8.7109375" style="62" bestFit="1" customWidth="1"/>
    <col min="3610" max="3610" width="7.85546875" style="62" bestFit="1" customWidth="1"/>
    <col min="3611" max="3611" width="8.7109375" style="62" bestFit="1" customWidth="1"/>
    <col min="3612" max="3612" width="7" style="62" bestFit="1" customWidth="1"/>
    <col min="3613" max="3840" width="11.42578125" style="62"/>
    <col min="3841" max="3841" width="10.28515625" style="62" bestFit="1" customWidth="1"/>
    <col min="3842" max="3842" width="9.140625" style="62" customWidth="1"/>
    <col min="3843" max="3843" width="11.5703125" style="62" customWidth="1"/>
    <col min="3844" max="3844" width="13.5703125" style="62" customWidth="1"/>
    <col min="3845" max="3845" width="10.28515625" style="62" bestFit="1" customWidth="1"/>
    <col min="3846" max="3846" width="9.5703125" style="62" bestFit="1" customWidth="1"/>
    <col min="3847" max="3847" width="16.42578125" style="62" bestFit="1" customWidth="1"/>
    <col min="3848" max="3848" width="10.28515625" style="62" bestFit="1" customWidth="1"/>
    <col min="3849" max="3849" width="6.85546875" style="62" bestFit="1" customWidth="1"/>
    <col min="3850" max="3850" width="13.7109375" style="62" bestFit="1" customWidth="1"/>
    <col min="3851" max="3851" width="4.42578125" style="62" bestFit="1" customWidth="1"/>
    <col min="3852" max="3852" width="9.5703125" style="62" bestFit="1" customWidth="1"/>
    <col min="3853" max="3853" width="10.5703125" style="62" bestFit="1" customWidth="1"/>
    <col min="3854" max="3854" width="45.7109375" style="62" bestFit="1" customWidth="1"/>
    <col min="3855" max="3855" width="16.5703125" style="62" bestFit="1" customWidth="1"/>
    <col min="3856" max="3856" width="8.7109375" style="62" bestFit="1" customWidth="1"/>
    <col min="3857" max="3860" width="13.85546875" style="62" bestFit="1" customWidth="1"/>
    <col min="3861" max="3861" width="16.85546875" style="62" bestFit="1" customWidth="1"/>
    <col min="3862" max="3862" width="7" style="62" bestFit="1" customWidth="1"/>
    <col min="3863" max="3863" width="9" style="62" bestFit="1" customWidth="1"/>
    <col min="3864" max="3864" width="9.5703125" style="62" bestFit="1" customWidth="1"/>
    <col min="3865" max="3865" width="8.7109375" style="62" bestFit="1" customWidth="1"/>
    <col min="3866" max="3866" width="7.85546875" style="62" bestFit="1" customWidth="1"/>
    <col min="3867" max="3867" width="8.7109375" style="62" bestFit="1" customWidth="1"/>
    <col min="3868" max="3868" width="7" style="62" bestFit="1" customWidth="1"/>
    <col min="3869" max="4096" width="11.42578125" style="62"/>
    <col min="4097" max="4097" width="10.28515625" style="62" bestFit="1" customWidth="1"/>
    <col min="4098" max="4098" width="9.140625" style="62" customWidth="1"/>
    <col min="4099" max="4099" width="11.5703125" style="62" customWidth="1"/>
    <col min="4100" max="4100" width="13.5703125" style="62" customWidth="1"/>
    <col min="4101" max="4101" width="10.28515625" style="62" bestFit="1" customWidth="1"/>
    <col min="4102" max="4102" width="9.5703125" style="62" bestFit="1" customWidth="1"/>
    <col min="4103" max="4103" width="16.42578125" style="62" bestFit="1" customWidth="1"/>
    <col min="4104" max="4104" width="10.28515625" style="62" bestFit="1" customWidth="1"/>
    <col min="4105" max="4105" width="6.85546875" style="62" bestFit="1" customWidth="1"/>
    <col min="4106" max="4106" width="13.7109375" style="62" bestFit="1" customWidth="1"/>
    <col min="4107" max="4107" width="4.42578125" style="62" bestFit="1" customWidth="1"/>
    <col min="4108" max="4108" width="9.5703125" style="62" bestFit="1" customWidth="1"/>
    <col min="4109" max="4109" width="10.5703125" style="62" bestFit="1" customWidth="1"/>
    <col min="4110" max="4110" width="45.7109375" style="62" bestFit="1" customWidth="1"/>
    <col min="4111" max="4111" width="16.5703125" style="62" bestFit="1" customWidth="1"/>
    <col min="4112" max="4112" width="8.7109375" style="62" bestFit="1" customWidth="1"/>
    <col min="4113" max="4116" width="13.85546875" style="62" bestFit="1" customWidth="1"/>
    <col min="4117" max="4117" width="16.85546875" style="62" bestFit="1" customWidth="1"/>
    <col min="4118" max="4118" width="7" style="62" bestFit="1" customWidth="1"/>
    <col min="4119" max="4119" width="9" style="62" bestFit="1" customWidth="1"/>
    <col min="4120" max="4120" width="9.5703125" style="62" bestFit="1" customWidth="1"/>
    <col min="4121" max="4121" width="8.7109375" style="62" bestFit="1" customWidth="1"/>
    <col min="4122" max="4122" width="7.85546875" style="62" bestFit="1" customWidth="1"/>
    <col min="4123" max="4123" width="8.7109375" style="62" bestFit="1" customWidth="1"/>
    <col min="4124" max="4124" width="7" style="62" bestFit="1" customWidth="1"/>
    <col min="4125" max="4352" width="11.42578125" style="62"/>
    <col min="4353" max="4353" width="10.28515625" style="62" bestFit="1" customWidth="1"/>
    <col min="4354" max="4354" width="9.140625" style="62" customWidth="1"/>
    <col min="4355" max="4355" width="11.5703125" style="62" customWidth="1"/>
    <col min="4356" max="4356" width="13.5703125" style="62" customWidth="1"/>
    <col min="4357" max="4357" width="10.28515625" style="62" bestFit="1" customWidth="1"/>
    <col min="4358" max="4358" width="9.5703125" style="62" bestFit="1" customWidth="1"/>
    <col min="4359" max="4359" width="16.42578125" style="62" bestFit="1" customWidth="1"/>
    <col min="4360" max="4360" width="10.28515625" style="62" bestFit="1" customWidth="1"/>
    <col min="4361" max="4361" width="6.85546875" style="62" bestFit="1" customWidth="1"/>
    <col min="4362" max="4362" width="13.7109375" style="62" bestFit="1" customWidth="1"/>
    <col min="4363" max="4363" width="4.42578125" style="62" bestFit="1" customWidth="1"/>
    <col min="4364" max="4364" width="9.5703125" style="62" bestFit="1" customWidth="1"/>
    <col min="4365" max="4365" width="10.5703125" style="62" bestFit="1" customWidth="1"/>
    <col min="4366" max="4366" width="45.7109375" style="62" bestFit="1" customWidth="1"/>
    <col min="4367" max="4367" width="16.5703125" style="62" bestFit="1" customWidth="1"/>
    <col min="4368" max="4368" width="8.7109375" style="62" bestFit="1" customWidth="1"/>
    <col min="4369" max="4372" width="13.85546875" style="62" bestFit="1" customWidth="1"/>
    <col min="4373" max="4373" width="16.85546875" style="62" bestFit="1" customWidth="1"/>
    <col min="4374" max="4374" width="7" style="62" bestFit="1" customWidth="1"/>
    <col min="4375" max="4375" width="9" style="62" bestFit="1" customWidth="1"/>
    <col min="4376" max="4376" width="9.5703125" style="62" bestFit="1" customWidth="1"/>
    <col min="4377" max="4377" width="8.7109375" style="62" bestFit="1" customWidth="1"/>
    <col min="4378" max="4378" width="7.85546875" style="62" bestFit="1" customWidth="1"/>
    <col min="4379" max="4379" width="8.7109375" style="62" bestFit="1" customWidth="1"/>
    <col min="4380" max="4380" width="7" style="62" bestFit="1" customWidth="1"/>
    <col min="4381" max="4608" width="11.42578125" style="62"/>
    <col min="4609" max="4609" width="10.28515625" style="62" bestFit="1" customWidth="1"/>
    <col min="4610" max="4610" width="9.140625" style="62" customWidth="1"/>
    <col min="4611" max="4611" width="11.5703125" style="62" customWidth="1"/>
    <col min="4612" max="4612" width="13.5703125" style="62" customWidth="1"/>
    <col min="4613" max="4613" width="10.28515625" style="62" bestFit="1" customWidth="1"/>
    <col min="4614" max="4614" width="9.5703125" style="62" bestFit="1" customWidth="1"/>
    <col min="4615" max="4615" width="16.42578125" style="62" bestFit="1" customWidth="1"/>
    <col min="4616" max="4616" width="10.28515625" style="62" bestFit="1" customWidth="1"/>
    <col min="4617" max="4617" width="6.85546875" style="62" bestFit="1" customWidth="1"/>
    <col min="4618" max="4618" width="13.7109375" style="62" bestFit="1" customWidth="1"/>
    <col min="4619" max="4619" width="4.42578125" style="62" bestFit="1" customWidth="1"/>
    <col min="4620" max="4620" width="9.5703125" style="62" bestFit="1" customWidth="1"/>
    <col min="4621" max="4621" width="10.5703125" style="62" bestFit="1" customWidth="1"/>
    <col min="4622" max="4622" width="45.7109375" style="62" bestFit="1" customWidth="1"/>
    <col min="4623" max="4623" width="16.5703125" style="62" bestFit="1" customWidth="1"/>
    <col min="4624" max="4624" width="8.7109375" style="62" bestFit="1" customWidth="1"/>
    <col min="4625" max="4628" width="13.85546875" style="62" bestFit="1" customWidth="1"/>
    <col min="4629" max="4629" width="16.85546875" style="62" bestFit="1" customWidth="1"/>
    <col min="4630" max="4630" width="7" style="62" bestFit="1" customWidth="1"/>
    <col min="4631" max="4631" width="9" style="62" bestFit="1" customWidth="1"/>
    <col min="4632" max="4632" width="9.5703125" style="62" bestFit="1" customWidth="1"/>
    <col min="4633" max="4633" width="8.7109375" style="62" bestFit="1" customWidth="1"/>
    <col min="4634" max="4634" width="7.85546875" style="62" bestFit="1" customWidth="1"/>
    <col min="4635" max="4635" width="8.7109375" style="62" bestFit="1" customWidth="1"/>
    <col min="4636" max="4636" width="7" style="62" bestFit="1" customWidth="1"/>
    <col min="4637" max="4864" width="11.42578125" style="62"/>
    <col min="4865" max="4865" width="10.28515625" style="62" bestFit="1" customWidth="1"/>
    <col min="4866" max="4866" width="9.140625" style="62" customWidth="1"/>
    <col min="4867" max="4867" width="11.5703125" style="62" customWidth="1"/>
    <col min="4868" max="4868" width="13.5703125" style="62" customWidth="1"/>
    <col min="4869" max="4869" width="10.28515625" style="62" bestFit="1" customWidth="1"/>
    <col min="4870" max="4870" width="9.5703125" style="62" bestFit="1" customWidth="1"/>
    <col min="4871" max="4871" width="16.42578125" style="62" bestFit="1" customWidth="1"/>
    <col min="4872" max="4872" width="10.28515625" style="62" bestFit="1" customWidth="1"/>
    <col min="4873" max="4873" width="6.85546875" style="62" bestFit="1" customWidth="1"/>
    <col min="4874" max="4874" width="13.7109375" style="62" bestFit="1" customWidth="1"/>
    <col min="4875" max="4875" width="4.42578125" style="62" bestFit="1" customWidth="1"/>
    <col min="4876" max="4876" width="9.5703125" style="62" bestFit="1" customWidth="1"/>
    <col min="4877" max="4877" width="10.5703125" style="62" bestFit="1" customWidth="1"/>
    <col min="4878" max="4878" width="45.7109375" style="62" bestFit="1" customWidth="1"/>
    <col min="4879" max="4879" width="16.5703125" style="62" bestFit="1" customWidth="1"/>
    <col min="4880" max="4880" width="8.7109375" style="62" bestFit="1" customWidth="1"/>
    <col min="4881" max="4884" width="13.85546875" style="62" bestFit="1" customWidth="1"/>
    <col min="4885" max="4885" width="16.85546875" style="62" bestFit="1" customWidth="1"/>
    <col min="4886" max="4886" width="7" style="62" bestFit="1" customWidth="1"/>
    <col min="4887" max="4887" width="9" style="62" bestFit="1" customWidth="1"/>
    <col min="4888" max="4888" width="9.5703125" style="62" bestFit="1" customWidth="1"/>
    <col min="4889" max="4889" width="8.7109375" style="62" bestFit="1" customWidth="1"/>
    <col min="4890" max="4890" width="7.85546875" style="62" bestFit="1" customWidth="1"/>
    <col min="4891" max="4891" width="8.7109375" style="62" bestFit="1" customWidth="1"/>
    <col min="4892" max="4892" width="7" style="62" bestFit="1" customWidth="1"/>
    <col min="4893" max="5120" width="11.42578125" style="62"/>
    <col min="5121" max="5121" width="10.28515625" style="62" bestFit="1" customWidth="1"/>
    <col min="5122" max="5122" width="9.140625" style="62" customWidth="1"/>
    <col min="5123" max="5123" width="11.5703125" style="62" customWidth="1"/>
    <col min="5124" max="5124" width="13.5703125" style="62" customWidth="1"/>
    <col min="5125" max="5125" width="10.28515625" style="62" bestFit="1" customWidth="1"/>
    <col min="5126" max="5126" width="9.5703125" style="62" bestFit="1" customWidth="1"/>
    <col min="5127" max="5127" width="16.42578125" style="62" bestFit="1" customWidth="1"/>
    <col min="5128" max="5128" width="10.28515625" style="62" bestFit="1" customWidth="1"/>
    <col min="5129" max="5129" width="6.85546875" style="62" bestFit="1" customWidth="1"/>
    <col min="5130" max="5130" width="13.7109375" style="62" bestFit="1" customWidth="1"/>
    <col min="5131" max="5131" width="4.42578125" style="62" bestFit="1" customWidth="1"/>
    <col min="5132" max="5132" width="9.5703125" style="62" bestFit="1" customWidth="1"/>
    <col min="5133" max="5133" width="10.5703125" style="62" bestFit="1" customWidth="1"/>
    <col min="5134" max="5134" width="45.7109375" style="62" bestFit="1" customWidth="1"/>
    <col min="5135" max="5135" width="16.5703125" style="62" bestFit="1" customWidth="1"/>
    <col min="5136" max="5136" width="8.7109375" style="62" bestFit="1" customWidth="1"/>
    <col min="5137" max="5140" width="13.85546875" style="62" bestFit="1" customWidth="1"/>
    <col min="5141" max="5141" width="16.85546875" style="62" bestFit="1" customWidth="1"/>
    <col min="5142" max="5142" width="7" style="62" bestFit="1" customWidth="1"/>
    <col min="5143" max="5143" width="9" style="62" bestFit="1" customWidth="1"/>
    <col min="5144" max="5144" width="9.5703125" style="62" bestFit="1" customWidth="1"/>
    <col min="5145" max="5145" width="8.7109375" style="62" bestFit="1" customWidth="1"/>
    <col min="5146" max="5146" width="7.85546875" style="62" bestFit="1" customWidth="1"/>
    <col min="5147" max="5147" width="8.7109375" style="62" bestFit="1" customWidth="1"/>
    <col min="5148" max="5148" width="7" style="62" bestFit="1" customWidth="1"/>
    <col min="5149" max="5376" width="11.42578125" style="62"/>
    <col min="5377" max="5377" width="10.28515625" style="62" bestFit="1" customWidth="1"/>
    <col min="5378" max="5378" width="9.140625" style="62" customWidth="1"/>
    <col min="5379" max="5379" width="11.5703125" style="62" customWidth="1"/>
    <col min="5380" max="5380" width="13.5703125" style="62" customWidth="1"/>
    <col min="5381" max="5381" width="10.28515625" style="62" bestFit="1" customWidth="1"/>
    <col min="5382" max="5382" width="9.5703125" style="62" bestFit="1" customWidth="1"/>
    <col min="5383" max="5383" width="16.42578125" style="62" bestFit="1" customWidth="1"/>
    <col min="5384" max="5384" width="10.28515625" style="62" bestFit="1" customWidth="1"/>
    <col min="5385" max="5385" width="6.85546875" style="62" bestFit="1" customWidth="1"/>
    <col min="5386" max="5386" width="13.7109375" style="62" bestFit="1" customWidth="1"/>
    <col min="5387" max="5387" width="4.42578125" style="62" bestFit="1" customWidth="1"/>
    <col min="5388" max="5388" width="9.5703125" style="62" bestFit="1" customWidth="1"/>
    <col min="5389" max="5389" width="10.5703125" style="62" bestFit="1" customWidth="1"/>
    <col min="5390" max="5390" width="45.7109375" style="62" bestFit="1" customWidth="1"/>
    <col min="5391" max="5391" width="16.5703125" style="62" bestFit="1" customWidth="1"/>
    <col min="5392" max="5392" width="8.7109375" style="62" bestFit="1" customWidth="1"/>
    <col min="5393" max="5396" width="13.85546875" style="62" bestFit="1" customWidth="1"/>
    <col min="5397" max="5397" width="16.85546875" style="62" bestFit="1" customWidth="1"/>
    <col min="5398" max="5398" width="7" style="62" bestFit="1" customWidth="1"/>
    <col min="5399" max="5399" width="9" style="62" bestFit="1" customWidth="1"/>
    <col min="5400" max="5400" width="9.5703125" style="62" bestFit="1" customWidth="1"/>
    <col min="5401" max="5401" width="8.7109375" style="62" bestFit="1" customWidth="1"/>
    <col min="5402" max="5402" width="7.85546875" style="62" bestFit="1" customWidth="1"/>
    <col min="5403" max="5403" width="8.7109375" style="62" bestFit="1" customWidth="1"/>
    <col min="5404" max="5404" width="7" style="62" bestFit="1" customWidth="1"/>
    <col min="5405" max="5632" width="11.42578125" style="62"/>
    <col min="5633" max="5633" width="10.28515625" style="62" bestFit="1" customWidth="1"/>
    <col min="5634" max="5634" width="9.140625" style="62" customWidth="1"/>
    <col min="5635" max="5635" width="11.5703125" style="62" customWidth="1"/>
    <col min="5636" max="5636" width="13.5703125" style="62" customWidth="1"/>
    <col min="5637" max="5637" width="10.28515625" style="62" bestFit="1" customWidth="1"/>
    <col min="5638" max="5638" width="9.5703125" style="62" bestFit="1" customWidth="1"/>
    <col min="5639" max="5639" width="16.42578125" style="62" bestFit="1" customWidth="1"/>
    <col min="5640" max="5640" width="10.28515625" style="62" bestFit="1" customWidth="1"/>
    <col min="5641" max="5641" width="6.85546875" style="62" bestFit="1" customWidth="1"/>
    <col min="5642" max="5642" width="13.7109375" style="62" bestFit="1" customWidth="1"/>
    <col min="5643" max="5643" width="4.42578125" style="62" bestFit="1" customWidth="1"/>
    <col min="5644" max="5644" width="9.5703125" style="62" bestFit="1" customWidth="1"/>
    <col min="5645" max="5645" width="10.5703125" style="62" bestFit="1" customWidth="1"/>
    <col min="5646" max="5646" width="45.7109375" style="62" bestFit="1" customWidth="1"/>
    <col min="5647" max="5647" width="16.5703125" style="62" bestFit="1" customWidth="1"/>
    <col min="5648" max="5648" width="8.7109375" style="62" bestFit="1" customWidth="1"/>
    <col min="5649" max="5652" width="13.85546875" style="62" bestFit="1" customWidth="1"/>
    <col min="5653" max="5653" width="16.85546875" style="62" bestFit="1" customWidth="1"/>
    <col min="5654" max="5654" width="7" style="62" bestFit="1" customWidth="1"/>
    <col min="5655" max="5655" width="9" style="62" bestFit="1" customWidth="1"/>
    <col min="5656" max="5656" width="9.5703125" style="62" bestFit="1" customWidth="1"/>
    <col min="5657" max="5657" width="8.7109375" style="62" bestFit="1" customWidth="1"/>
    <col min="5658" max="5658" width="7.85546875" style="62" bestFit="1" customWidth="1"/>
    <col min="5659" max="5659" width="8.7109375" style="62" bestFit="1" customWidth="1"/>
    <col min="5660" max="5660" width="7" style="62" bestFit="1" customWidth="1"/>
    <col min="5661" max="5888" width="11.42578125" style="62"/>
    <col min="5889" max="5889" width="10.28515625" style="62" bestFit="1" customWidth="1"/>
    <col min="5890" max="5890" width="9.140625" style="62" customWidth="1"/>
    <col min="5891" max="5891" width="11.5703125" style="62" customWidth="1"/>
    <col min="5892" max="5892" width="13.5703125" style="62" customWidth="1"/>
    <col min="5893" max="5893" width="10.28515625" style="62" bestFit="1" customWidth="1"/>
    <col min="5894" max="5894" width="9.5703125" style="62" bestFit="1" customWidth="1"/>
    <col min="5895" max="5895" width="16.42578125" style="62" bestFit="1" customWidth="1"/>
    <col min="5896" max="5896" width="10.28515625" style="62" bestFit="1" customWidth="1"/>
    <col min="5897" max="5897" width="6.85546875" style="62" bestFit="1" customWidth="1"/>
    <col min="5898" max="5898" width="13.7109375" style="62" bestFit="1" customWidth="1"/>
    <col min="5899" max="5899" width="4.42578125" style="62" bestFit="1" customWidth="1"/>
    <col min="5900" max="5900" width="9.5703125" style="62" bestFit="1" customWidth="1"/>
    <col min="5901" max="5901" width="10.5703125" style="62" bestFit="1" customWidth="1"/>
    <col min="5902" max="5902" width="45.7109375" style="62" bestFit="1" customWidth="1"/>
    <col min="5903" max="5903" width="16.5703125" style="62" bestFit="1" customWidth="1"/>
    <col min="5904" max="5904" width="8.7109375" style="62" bestFit="1" customWidth="1"/>
    <col min="5905" max="5908" width="13.85546875" style="62" bestFit="1" customWidth="1"/>
    <col min="5909" max="5909" width="16.85546875" style="62" bestFit="1" customWidth="1"/>
    <col min="5910" max="5910" width="7" style="62" bestFit="1" customWidth="1"/>
    <col min="5911" max="5911" width="9" style="62" bestFit="1" customWidth="1"/>
    <col min="5912" max="5912" width="9.5703125" style="62" bestFit="1" customWidth="1"/>
    <col min="5913" max="5913" width="8.7109375" style="62" bestFit="1" customWidth="1"/>
    <col min="5914" max="5914" width="7.85546875" style="62" bestFit="1" customWidth="1"/>
    <col min="5915" max="5915" width="8.7109375" style="62" bestFit="1" customWidth="1"/>
    <col min="5916" max="5916" width="7" style="62" bestFit="1" customWidth="1"/>
    <col min="5917" max="6144" width="11.42578125" style="62"/>
    <col min="6145" max="6145" width="10.28515625" style="62" bestFit="1" customWidth="1"/>
    <col min="6146" max="6146" width="9.140625" style="62" customWidth="1"/>
    <col min="6147" max="6147" width="11.5703125" style="62" customWidth="1"/>
    <col min="6148" max="6148" width="13.5703125" style="62" customWidth="1"/>
    <col min="6149" max="6149" width="10.28515625" style="62" bestFit="1" customWidth="1"/>
    <col min="6150" max="6150" width="9.5703125" style="62" bestFit="1" customWidth="1"/>
    <col min="6151" max="6151" width="16.42578125" style="62" bestFit="1" customWidth="1"/>
    <col min="6152" max="6152" width="10.28515625" style="62" bestFit="1" customWidth="1"/>
    <col min="6153" max="6153" width="6.85546875" style="62" bestFit="1" customWidth="1"/>
    <col min="6154" max="6154" width="13.7109375" style="62" bestFit="1" customWidth="1"/>
    <col min="6155" max="6155" width="4.42578125" style="62" bestFit="1" customWidth="1"/>
    <col min="6156" max="6156" width="9.5703125" style="62" bestFit="1" customWidth="1"/>
    <col min="6157" max="6157" width="10.5703125" style="62" bestFit="1" customWidth="1"/>
    <col min="6158" max="6158" width="45.7109375" style="62" bestFit="1" customWidth="1"/>
    <col min="6159" max="6159" width="16.5703125" style="62" bestFit="1" customWidth="1"/>
    <col min="6160" max="6160" width="8.7109375" style="62" bestFit="1" customWidth="1"/>
    <col min="6161" max="6164" width="13.85546875" style="62" bestFit="1" customWidth="1"/>
    <col min="6165" max="6165" width="16.85546875" style="62" bestFit="1" customWidth="1"/>
    <col min="6166" max="6166" width="7" style="62" bestFit="1" customWidth="1"/>
    <col min="6167" max="6167" width="9" style="62" bestFit="1" customWidth="1"/>
    <col min="6168" max="6168" width="9.5703125" style="62" bestFit="1" customWidth="1"/>
    <col min="6169" max="6169" width="8.7109375" style="62" bestFit="1" customWidth="1"/>
    <col min="6170" max="6170" width="7.85546875" style="62" bestFit="1" customWidth="1"/>
    <col min="6171" max="6171" width="8.7109375" style="62" bestFit="1" customWidth="1"/>
    <col min="6172" max="6172" width="7" style="62" bestFit="1" customWidth="1"/>
    <col min="6173" max="6400" width="11.42578125" style="62"/>
    <col min="6401" max="6401" width="10.28515625" style="62" bestFit="1" customWidth="1"/>
    <col min="6402" max="6402" width="9.140625" style="62" customWidth="1"/>
    <col min="6403" max="6403" width="11.5703125" style="62" customWidth="1"/>
    <col min="6404" max="6404" width="13.5703125" style="62" customWidth="1"/>
    <col min="6405" max="6405" width="10.28515625" style="62" bestFit="1" customWidth="1"/>
    <col min="6406" max="6406" width="9.5703125" style="62" bestFit="1" customWidth="1"/>
    <col min="6407" max="6407" width="16.42578125" style="62" bestFit="1" customWidth="1"/>
    <col min="6408" max="6408" width="10.28515625" style="62" bestFit="1" customWidth="1"/>
    <col min="6409" max="6409" width="6.85546875" style="62" bestFit="1" customWidth="1"/>
    <col min="6410" max="6410" width="13.7109375" style="62" bestFit="1" customWidth="1"/>
    <col min="6411" max="6411" width="4.42578125" style="62" bestFit="1" customWidth="1"/>
    <col min="6412" max="6412" width="9.5703125" style="62" bestFit="1" customWidth="1"/>
    <col min="6413" max="6413" width="10.5703125" style="62" bestFit="1" customWidth="1"/>
    <col min="6414" max="6414" width="45.7109375" style="62" bestFit="1" customWidth="1"/>
    <col min="6415" max="6415" width="16.5703125" style="62" bestFit="1" customWidth="1"/>
    <col min="6416" max="6416" width="8.7109375" style="62" bestFit="1" customWidth="1"/>
    <col min="6417" max="6420" width="13.85546875" style="62" bestFit="1" customWidth="1"/>
    <col min="6421" max="6421" width="16.85546875" style="62" bestFit="1" customWidth="1"/>
    <col min="6422" max="6422" width="7" style="62" bestFit="1" customWidth="1"/>
    <col min="6423" max="6423" width="9" style="62" bestFit="1" customWidth="1"/>
    <col min="6424" max="6424" width="9.5703125" style="62" bestFit="1" customWidth="1"/>
    <col min="6425" max="6425" width="8.7109375" style="62" bestFit="1" customWidth="1"/>
    <col min="6426" max="6426" width="7.85546875" style="62" bestFit="1" customWidth="1"/>
    <col min="6427" max="6427" width="8.7109375" style="62" bestFit="1" customWidth="1"/>
    <col min="6428" max="6428" width="7" style="62" bestFit="1" customWidth="1"/>
    <col min="6429" max="6656" width="11.42578125" style="62"/>
    <col min="6657" max="6657" width="10.28515625" style="62" bestFit="1" customWidth="1"/>
    <col min="6658" max="6658" width="9.140625" style="62" customWidth="1"/>
    <col min="6659" max="6659" width="11.5703125" style="62" customWidth="1"/>
    <col min="6660" max="6660" width="13.5703125" style="62" customWidth="1"/>
    <col min="6661" max="6661" width="10.28515625" style="62" bestFit="1" customWidth="1"/>
    <col min="6662" max="6662" width="9.5703125" style="62" bestFit="1" customWidth="1"/>
    <col min="6663" max="6663" width="16.42578125" style="62" bestFit="1" customWidth="1"/>
    <col min="6664" max="6664" width="10.28515625" style="62" bestFit="1" customWidth="1"/>
    <col min="6665" max="6665" width="6.85546875" style="62" bestFit="1" customWidth="1"/>
    <col min="6666" max="6666" width="13.7109375" style="62" bestFit="1" customWidth="1"/>
    <col min="6667" max="6667" width="4.42578125" style="62" bestFit="1" customWidth="1"/>
    <col min="6668" max="6668" width="9.5703125" style="62" bestFit="1" customWidth="1"/>
    <col min="6669" max="6669" width="10.5703125" style="62" bestFit="1" customWidth="1"/>
    <col min="6670" max="6670" width="45.7109375" style="62" bestFit="1" customWidth="1"/>
    <col min="6671" max="6671" width="16.5703125" style="62" bestFit="1" customWidth="1"/>
    <col min="6672" max="6672" width="8.7109375" style="62" bestFit="1" customWidth="1"/>
    <col min="6673" max="6676" width="13.85546875" style="62" bestFit="1" customWidth="1"/>
    <col min="6677" max="6677" width="16.85546875" style="62" bestFit="1" customWidth="1"/>
    <col min="6678" max="6678" width="7" style="62" bestFit="1" customWidth="1"/>
    <col min="6679" max="6679" width="9" style="62" bestFit="1" customWidth="1"/>
    <col min="6680" max="6680" width="9.5703125" style="62" bestFit="1" customWidth="1"/>
    <col min="6681" max="6681" width="8.7109375" style="62" bestFit="1" customWidth="1"/>
    <col min="6682" max="6682" width="7.85546875" style="62" bestFit="1" customWidth="1"/>
    <col min="6683" max="6683" width="8.7109375" style="62" bestFit="1" customWidth="1"/>
    <col min="6684" max="6684" width="7" style="62" bestFit="1" customWidth="1"/>
    <col min="6685" max="6912" width="11.42578125" style="62"/>
    <col min="6913" max="6913" width="10.28515625" style="62" bestFit="1" customWidth="1"/>
    <col min="6914" max="6914" width="9.140625" style="62" customWidth="1"/>
    <col min="6915" max="6915" width="11.5703125" style="62" customWidth="1"/>
    <col min="6916" max="6916" width="13.5703125" style="62" customWidth="1"/>
    <col min="6917" max="6917" width="10.28515625" style="62" bestFit="1" customWidth="1"/>
    <col min="6918" max="6918" width="9.5703125" style="62" bestFit="1" customWidth="1"/>
    <col min="6919" max="6919" width="16.42578125" style="62" bestFit="1" customWidth="1"/>
    <col min="6920" max="6920" width="10.28515625" style="62" bestFit="1" customWidth="1"/>
    <col min="6921" max="6921" width="6.85546875" style="62" bestFit="1" customWidth="1"/>
    <col min="6922" max="6922" width="13.7109375" style="62" bestFit="1" customWidth="1"/>
    <col min="6923" max="6923" width="4.42578125" style="62" bestFit="1" customWidth="1"/>
    <col min="6924" max="6924" width="9.5703125" style="62" bestFit="1" customWidth="1"/>
    <col min="6925" max="6925" width="10.5703125" style="62" bestFit="1" customWidth="1"/>
    <col min="6926" max="6926" width="45.7109375" style="62" bestFit="1" customWidth="1"/>
    <col min="6927" max="6927" width="16.5703125" style="62" bestFit="1" customWidth="1"/>
    <col min="6928" max="6928" width="8.7109375" style="62" bestFit="1" customWidth="1"/>
    <col min="6929" max="6932" width="13.85546875" style="62" bestFit="1" customWidth="1"/>
    <col min="6933" max="6933" width="16.85546875" style="62" bestFit="1" customWidth="1"/>
    <col min="6934" max="6934" width="7" style="62" bestFit="1" customWidth="1"/>
    <col min="6935" max="6935" width="9" style="62" bestFit="1" customWidth="1"/>
    <col min="6936" max="6936" width="9.5703125" style="62" bestFit="1" customWidth="1"/>
    <col min="6937" max="6937" width="8.7109375" style="62" bestFit="1" customWidth="1"/>
    <col min="6938" max="6938" width="7.85546875" style="62" bestFit="1" customWidth="1"/>
    <col min="6939" max="6939" width="8.7109375" style="62" bestFit="1" customWidth="1"/>
    <col min="6940" max="6940" width="7" style="62" bestFit="1" customWidth="1"/>
    <col min="6941" max="7168" width="11.42578125" style="62"/>
    <col min="7169" max="7169" width="10.28515625" style="62" bestFit="1" customWidth="1"/>
    <col min="7170" max="7170" width="9.140625" style="62" customWidth="1"/>
    <col min="7171" max="7171" width="11.5703125" style="62" customWidth="1"/>
    <col min="7172" max="7172" width="13.5703125" style="62" customWidth="1"/>
    <col min="7173" max="7173" width="10.28515625" style="62" bestFit="1" customWidth="1"/>
    <col min="7174" max="7174" width="9.5703125" style="62" bestFit="1" customWidth="1"/>
    <col min="7175" max="7175" width="16.42578125" style="62" bestFit="1" customWidth="1"/>
    <col min="7176" max="7176" width="10.28515625" style="62" bestFit="1" customWidth="1"/>
    <col min="7177" max="7177" width="6.85546875" style="62" bestFit="1" customWidth="1"/>
    <col min="7178" max="7178" width="13.7109375" style="62" bestFit="1" customWidth="1"/>
    <col min="7179" max="7179" width="4.42578125" style="62" bestFit="1" customWidth="1"/>
    <col min="7180" max="7180" width="9.5703125" style="62" bestFit="1" customWidth="1"/>
    <col min="7181" max="7181" width="10.5703125" style="62" bestFit="1" customWidth="1"/>
    <col min="7182" max="7182" width="45.7109375" style="62" bestFit="1" customWidth="1"/>
    <col min="7183" max="7183" width="16.5703125" style="62" bestFit="1" customWidth="1"/>
    <col min="7184" max="7184" width="8.7109375" style="62" bestFit="1" customWidth="1"/>
    <col min="7185" max="7188" width="13.85546875" style="62" bestFit="1" customWidth="1"/>
    <col min="7189" max="7189" width="16.85546875" style="62" bestFit="1" customWidth="1"/>
    <col min="7190" max="7190" width="7" style="62" bestFit="1" customWidth="1"/>
    <col min="7191" max="7191" width="9" style="62" bestFit="1" customWidth="1"/>
    <col min="7192" max="7192" width="9.5703125" style="62" bestFit="1" customWidth="1"/>
    <col min="7193" max="7193" width="8.7109375" style="62" bestFit="1" customWidth="1"/>
    <col min="7194" max="7194" width="7.85546875" style="62" bestFit="1" customWidth="1"/>
    <col min="7195" max="7195" width="8.7109375" style="62" bestFit="1" customWidth="1"/>
    <col min="7196" max="7196" width="7" style="62" bestFit="1" customWidth="1"/>
    <col min="7197" max="7424" width="11.42578125" style="62"/>
    <col min="7425" max="7425" width="10.28515625" style="62" bestFit="1" customWidth="1"/>
    <col min="7426" max="7426" width="9.140625" style="62" customWidth="1"/>
    <col min="7427" max="7427" width="11.5703125" style="62" customWidth="1"/>
    <col min="7428" max="7428" width="13.5703125" style="62" customWidth="1"/>
    <col min="7429" max="7429" width="10.28515625" style="62" bestFit="1" customWidth="1"/>
    <col min="7430" max="7430" width="9.5703125" style="62" bestFit="1" customWidth="1"/>
    <col min="7431" max="7431" width="16.42578125" style="62" bestFit="1" customWidth="1"/>
    <col min="7432" max="7432" width="10.28515625" style="62" bestFit="1" customWidth="1"/>
    <col min="7433" max="7433" width="6.85546875" style="62" bestFit="1" customWidth="1"/>
    <col min="7434" max="7434" width="13.7109375" style="62" bestFit="1" customWidth="1"/>
    <col min="7435" max="7435" width="4.42578125" style="62" bestFit="1" customWidth="1"/>
    <col min="7436" max="7436" width="9.5703125" style="62" bestFit="1" customWidth="1"/>
    <col min="7437" max="7437" width="10.5703125" style="62" bestFit="1" customWidth="1"/>
    <col min="7438" max="7438" width="45.7109375" style="62" bestFit="1" customWidth="1"/>
    <col min="7439" max="7439" width="16.5703125" style="62" bestFit="1" customWidth="1"/>
    <col min="7440" max="7440" width="8.7109375" style="62" bestFit="1" customWidth="1"/>
    <col min="7441" max="7444" width="13.85546875" style="62" bestFit="1" customWidth="1"/>
    <col min="7445" max="7445" width="16.85546875" style="62" bestFit="1" customWidth="1"/>
    <col min="7446" max="7446" width="7" style="62" bestFit="1" customWidth="1"/>
    <col min="7447" max="7447" width="9" style="62" bestFit="1" customWidth="1"/>
    <col min="7448" max="7448" width="9.5703125" style="62" bestFit="1" customWidth="1"/>
    <col min="7449" max="7449" width="8.7109375" style="62" bestFit="1" customWidth="1"/>
    <col min="7450" max="7450" width="7.85546875" style="62" bestFit="1" customWidth="1"/>
    <col min="7451" max="7451" width="8.7109375" style="62" bestFit="1" customWidth="1"/>
    <col min="7452" max="7452" width="7" style="62" bestFit="1" customWidth="1"/>
    <col min="7453" max="7680" width="11.42578125" style="62"/>
    <col min="7681" max="7681" width="10.28515625" style="62" bestFit="1" customWidth="1"/>
    <col min="7682" max="7682" width="9.140625" style="62" customWidth="1"/>
    <col min="7683" max="7683" width="11.5703125" style="62" customWidth="1"/>
    <col min="7684" max="7684" width="13.5703125" style="62" customWidth="1"/>
    <col min="7685" max="7685" width="10.28515625" style="62" bestFit="1" customWidth="1"/>
    <col min="7686" max="7686" width="9.5703125" style="62" bestFit="1" customWidth="1"/>
    <col min="7687" max="7687" width="16.42578125" style="62" bestFit="1" customWidth="1"/>
    <col min="7688" max="7688" width="10.28515625" style="62" bestFit="1" customWidth="1"/>
    <col min="7689" max="7689" width="6.85546875" style="62" bestFit="1" customWidth="1"/>
    <col min="7690" max="7690" width="13.7109375" style="62" bestFit="1" customWidth="1"/>
    <col min="7691" max="7691" width="4.42578125" style="62" bestFit="1" customWidth="1"/>
    <col min="7692" max="7692" width="9.5703125" style="62" bestFit="1" customWidth="1"/>
    <col min="7693" max="7693" width="10.5703125" style="62" bestFit="1" customWidth="1"/>
    <col min="7694" max="7694" width="45.7109375" style="62" bestFit="1" customWidth="1"/>
    <col min="7695" max="7695" width="16.5703125" style="62" bestFit="1" customWidth="1"/>
    <col min="7696" max="7696" width="8.7109375" style="62" bestFit="1" customWidth="1"/>
    <col min="7697" max="7700" width="13.85546875" style="62" bestFit="1" customWidth="1"/>
    <col min="7701" max="7701" width="16.85546875" style="62" bestFit="1" customWidth="1"/>
    <col min="7702" max="7702" width="7" style="62" bestFit="1" customWidth="1"/>
    <col min="7703" max="7703" width="9" style="62" bestFit="1" customWidth="1"/>
    <col min="7704" max="7704" width="9.5703125" style="62" bestFit="1" customWidth="1"/>
    <col min="7705" max="7705" width="8.7109375" style="62" bestFit="1" customWidth="1"/>
    <col min="7706" max="7706" width="7.85546875" style="62" bestFit="1" customWidth="1"/>
    <col min="7707" max="7707" width="8.7109375" style="62" bestFit="1" customWidth="1"/>
    <col min="7708" max="7708" width="7" style="62" bestFit="1" customWidth="1"/>
    <col min="7709" max="7936" width="11.42578125" style="62"/>
    <col min="7937" max="7937" width="10.28515625" style="62" bestFit="1" customWidth="1"/>
    <col min="7938" max="7938" width="9.140625" style="62" customWidth="1"/>
    <col min="7939" max="7939" width="11.5703125" style="62" customWidth="1"/>
    <col min="7940" max="7940" width="13.5703125" style="62" customWidth="1"/>
    <col min="7941" max="7941" width="10.28515625" style="62" bestFit="1" customWidth="1"/>
    <col min="7942" max="7942" width="9.5703125" style="62" bestFit="1" customWidth="1"/>
    <col min="7943" max="7943" width="16.42578125" style="62" bestFit="1" customWidth="1"/>
    <col min="7944" max="7944" width="10.28515625" style="62" bestFit="1" customWidth="1"/>
    <col min="7945" max="7945" width="6.85546875" style="62" bestFit="1" customWidth="1"/>
    <col min="7946" max="7946" width="13.7109375" style="62" bestFit="1" customWidth="1"/>
    <col min="7947" max="7947" width="4.42578125" style="62" bestFit="1" customWidth="1"/>
    <col min="7948" max="7948" width="9.5703125" style="62" bestFit="1" customWidth="1"/>
    <col min="7949" max="7949" width="10.5703125" style="62" bestFit="1" customWidth="1"/>
    <col min="7950" max="7950" width="45.7109375" style="62" bestFit="1" customWidth="1"/>
    <col min="7951" max="7951" width="16.5703125" style="62" bestFit="1" customWidth="1"/>
    <col min="7952" max="7952" width="8.7109375" style="62" bestFit="1" customWidth="1"/>
    <col min="7953" max="7956" width="13.85546875" style="62" bestFit="1" customWidth="1"/>
    <col min="7957" max="7957" width="16.85546875" style="62" bestFit="1" customWidth="1"/>
    <col min="7958" max="7958" width="7" style="62" bestFit="1" customWidth="1"/>
    <col min="7959" max="7959" width="9" style="62" bestFit="1" customWidth="1"/>
    <col min="7960" max="7960" width="9.5703125" style="62" bestFit="1" customWidth="1"/>
    <col min="7961" max="7961" width="8.7109375" style="62" bestFit="1" customWidth="1"/>
    <col min="7962" max="7962" width="7.85546875" style="62" bestFit="1" customWidth="1"/>
    <col min="7963" max="7963" width="8.7109375" style="62" bestFit="1" customWidth="1"/>
    <col min="7964" max="7964" width="7" style="62" bestFit="1" customWidth="1"/>
    <col min="7965" max="8192" width="11.42578125" style="62"/>
    <col min="8193" max="8193" width="10.28515625" style="62" bestFit="1" customWidth="1"/>
    <col min="8194" max="8194" width="9.140625" style="62" customWidth="1"/>
    <col min="8195" max="8195" width="11.5703125" style="62" customWidth="1"/>
    <col min="8196" max="8196" width="13.5703125" style="62" customWidth="1"/>
    <col min="8197" max="8197" width="10.28515625" style="62" bestFit="1" customWidth="1"/>
    <col min="8198" max="8198" width="9.5703125" style="62" bestFit="1" customWidth="1"/>
    <col min="8199" max="8199" width="16.42578125" style="62" bestFit="1" customWidth="1"/>
    <col min="8200" max="8200" width="10.28515625" style="62" bestFit="1" customWidth="1"/>
    <col min="8201" max="8201" width="6.85546875" style="62" bestFit="1" customWidth="1"/>
    <col min="8202" max="8202" width="13.7109375" style="62" bestFit="1" customWidth="1"/>
    <col min="8203" max="8203" width="4.42578125" style="62" bestFit="1" customWidth="1"/>
    <col min="8204" max="8204" width="9.5703125" style="62" bestFit="1" customWidth="1"/>
    <col min="8205" max="8205" width="10.5703125" style="62" bestFit="1" customWidth="1"/>
    <col min="8206" max="8206" width="45.7109375" style="62" bestFit="1" customWidth="1"/>
    <col min="8207" max="8207" width="16.5703125" style="62" bestFit="1" customWidth="1"/>
    <col min="8208" max="8208" width="8.7109375" style="62" bestFit="1" customWidth="1"/>
    <col min="8209" max="8212" width="13.85546875" style="62" bestFit="1" customWidth="1"/>
    <col min="8213" max="8213" width="16.85546875" style="62" bestFit="1" customWidth="1"/>
    <col min="8214" max="8214" width="7" style="62" bestFit="1" customWidth="1"/>
    <col min="8215" max="8215" width="9" style="62" bestFit="1" customWidth="1"/>
    <col min="8216" max="8216" width="9.5703125" style="62" bestFit="1" customWidth="1"/>
    <col min="8217" max="8217" width="8.7109375" style="62" bestFit="1" customWidth="1"/>
    <col min="8218" max="8218" width="7.85546875" style="62" bestFit="1" customWidth="1"/>
    <col min="8219" max="8219" width="8.7109375" style="62" bestFit="1" customWidth="1"/>
    <col min="8220" max="8220" width="7" style="62" bestFit="1" customWidth="1"/>
    <col min="8221" max="8448" width="11.42578125" style="62"/>
    <col min="8449" max="8449" width="10.28515625" style="62" bestFit="1" customWidth="1"/>
    <col min="8450" max="8450" width="9.140625" style="62" customWidth="1"/>
    <col min="8451" max="8451" width="11.5703125" style="62" customWidth="1"/>
    <col min="8452" max="8452" width="13.5703125" style="62" customWidth="1"/>
    <col min="8453" max="8453" width="10.28515625" style="62" bestFit="1" customWidth="1"/>
    <col min="8454" max="8454" width="9.5703125" style="62" bestFit="1" customWidth="1"/>
    <col min="8455" max="8455" width="16.42578125" style="62" bestFit="1" customWidth="1"/>
    <col min="8456" max="8456" width="10.28515625" style="62" bestFit="1" customWidth="1"/>
    <col min="8457" max="8457" width="6.85546875" style="62" bestFit="1" customWidth="1"/>
    <col min="8458" max="8458" width="13.7109375" style="62" bestFit="1" customWidth="1"/>
    <col min="8459" max="8459" width="4.42578125" style="62" bestFit="1" customWidth="1"/>
    <col min="8460" max="8460" width="9.5703125" style="62" bestFit="1" customWidth="1"/>
    <col min="8461" max="8461" width="10.5703125" style="62" bestFit="1" customWidth="1"/>
    <col min="8462" max="8462" width="45.7109375" style="62" bestFit="1" customWidth="1"/>
    <col min="8463" max="8463" width="16.5703125" style="62" bestFit="1" customWidth="1"/>
    <col min="8464" max="8464" width="8.7109375" style="62" bestFit="1" customWidth="1"/>
    <col min="8465" max="8468" width="13.85546875" style="62" bestFit="1" customWidth="1"/>
    <col min="8469" max="8469" width="16.85546875" style="62" bestFit="1" customWidth="1"/>
    <col min="8470" max="8470" width="7" style="62" bestFit="1" customWidth="1"/>
    <col min="8471" max="8471" width="9" style="62" bestFit="1" customWidth="1"/>
    <col min="8472" max="8472" width="9.5703125" style="62" bestFit="1" customWidth="1"/>
    <col min="8473" max="8473" width="8.7109375" style="62" bestFit="1" customWidth="1"/>
    <col min="8474" max="8474" width="7.85546875" style="62" bestFit="1" customWidth="1"/>
    <col min="8475" max="8475" width="8.7109375" style="62" bestFit="1" customWidth="1"/>
    <col min="8476" max="8476" width="7" style="62" bestFit="1" customWidth="1"/>
    <col min="8477" max="8704" width="11.42578125" style="62"/>
    <col min="8705" max="8705" width="10.28515625" style="62" bestFit="1" customWidth="1"/>
    <col min="8706" max="8706" width="9.140625" style="62" customWidth="1"/>
    <col min="8707" max="8707" width="11.5703125" style="62" customWidth="1"/>
    <col min="8708" max="8708" width="13.5703125" style="62" customWidth="1"/>
    <col min="8709" max="8709" width="10.28515625" style="62" bestFit="1" customWidth="1"/>
    <col min="8710" max="8710" width="9.5703125" style="62" bestFit="1" customWidth="1"/>
    <col min="8711" max="8711" width="16.42578125" style="62" bestFit="1" customWidth="1"/>
    <col min="8712" max="8712" width="10.28515625" style="62" bestFit="1" customWidth="1"/>
    <col min="8713" max="8713" width="6.85546875" style="62" bestFit="1" customWidth="1"/>
    <col min="8714" max="8714" width="13.7109375" style="62" bestFit="1" customWidth="1"/>
    <col min="8715" max="8715" width="4.42578125" style="62" bestFit="1" customWidth="1"/>
    <col min="8716" max="8716" width="9.5703125" style="62" bestFit="1" customWidth="1"/>
    <col min="8717" max="8717" width="10.5703125" style="62" bestFit="1" customWidth="1"/>
    <col min="8718" max="8718" width="45.7109375" style="62" bestFit="1" customWidth="1"/>
    <col min="8719" max="8719" width="16.5703125" style="62" bestFit="1" customWidth="1"/>
    <col min="8720" max="8720" width="8.7109375" style="62" bestFit="1" customWidth="1"/>
    <col min="8721" max="8724" width="13.85546875" style="62" bestFit="1" customWidth="1"/>
    <col min="8725" max="8725" width="16.85546875" style="62" bestFit="1" customWidth="1"/>
    <col min="8726" max="8726" width="7" style="62" bestFit="1" customWidth="1"/>
    <col min="8727" max="8727" width="9" style="62" bestFit="1" customWidth="1"/>
    <col min="8728" max="8728" width="9.5703125" style="62" bestFit="1" customWidth="1"/>
    <col min="8729" max="8729" width="8.7109375" style="62" bestFit="1" customWidth="1"/>
    <col min="8730" max="8730" width="7.85546875" style="62" bestFit="1" customWidth="1"/>
    <col min="8731" max="8731" width="8.7109375" style="62" bestFit="1" customWidth="1"/>
    <col min="8732" max="8732" width="7" style="62" bestFit="1" customWidth="1"/>
    <col min="8733" max="8960" width="11.42578125" style="62"/>
    <col min="8961" max="8961" width="10.28515625" style="62" bestFit="1" customWidth="1"/>
    <col min="8962" max="8962" width="9.140625" style="62" customWidth="1"/>
    <col min="8963" max="8963" width="11.5703125" style="62" customWidth="1"/>
    <col min="8964" max="8964" width="13.5703125" style="62" customWidth="1"/>
    <col min="8965" max="8965" width="10.28515625" style="62" bestFit="1" customWidth="1"/>
    <col min="8966" max="8966" width="9.5703125" style="62" bestFit="1" customWidth="1"/>
    <col min="8967" max="8967" width="16.42578125" style="62" bestFit="1" customWidth="1"/>
    <col min="8968" max="8968" width="10.28515625" style="62" bestFit="1" customWidth="1"/>
    <col min="8969" max="8969" width="6.85546875" style="62" bestFit="1" customWidth="1"/>
    <col min="8970" max="8970" width="13.7109375" style="62" bestFit="1" customWidth="1"/>
    <col min="8971" max="8971" width="4.42578125" style="62" bestFit="1" customWidth="1"/>
    <col min="8972" max="8972" width="9.5703125" style="62" bestFit="1" customWidth="1"/>
    <col min="8973" max="8973" width="10.5703125" style="62" bestFit="1" customWidth="1"/>
    <col min="8974" max="8974" width="45.7109375" style="62" bestFit="1" customWidth="1"/>
    <col min="8975" max="8975" width="16.5703125" style="62" bestFit="1" customWidth="1"/>
    <col min="8976" max="8976" width="8.7109375" style="62" bestFit="1" customWidth="1"/>
    <col min="8977" max="8980" width="13.85546875" style="62" bestFit="1" customWidth="1"/>
    <col min="8981" max="8981" width="16.85546875" style="62" bestFit="1" customWidth="1"/>
    <col min="8982" max="8982" width="7" style="62" bestFit="1" customWidth="1"/>
    <col min="8983" max="8983" width="9" style="62" bestFit="1" customWidth="1"/>
    <col min="8984" max="8984" width="9.5703125" style="62" bestFit="1" customWidth="1"/>
    <col min="8985" max="8985" width="8.7109375" style="62" bestFit="1" customWidth="1"/>
    <col min="8986" max="8986" width="7.85546875" style="62" bestFit="1" customWidth="1"/>
    <col min="8987" max="8987" width="8.7109375" style="62" bestFit="1" customWidth="1"/>
    <col min="8988" max="8988" width="7" style="62" bestFit="1" customWidth="1"/>
    <col min="8989" max="9216" width="11.42578125" style="62"/>
    <col min="9217" max="9217" width="10.28515625" style="62" bestFit="1" customWidth="1"/>
    <col min="9218" max="9218" width="9.140625" style="62" customWidth="1"/>
    <col min="9219" max="9219" width="11.5703125" style="62" customWidth="1"/>
    <col min="9220" max="9220" width="13.5703125" style="62" customWidth="1"/>
    <col min="9221" max="9221" width="10.28515625" style="62" bestFit="1" customWidth="1"/>
    <col min="9222" max="9222" width="9.5703125" style="62" bestFit="1" customWidth="1"/>
    <col min="9223" max="9223" width="16.42578125" style="62" bestFit="1" customWidth="1"/>
    <col min="9224" max="9224" width="10.28515625" style="62" bestFit="1" customWidth="1"/>
    <col min="9225" max="9225" width="6.85546875" style="62" bestFit="1" customWidth="1"/>
    <col min="9226" max="9226" width="13.7109375" style="62" bestFit="1" customWidth="1"/>
    <col min="9227" max="9227" width="4.42578125" style="62" bestFit="1" customWidth="1"/>
    <col min="9228" max="9228" width="9.5703125" style="62" bestFit="1" customWidth="1"/>
    <col min="9229" max="9229" width="10.5703125" style="62" bestFit="1" customWidth="1"/>
    <col min="9230" max="9230" width="45.7109375" style="62" bestFit="1" customWidth="1"/>
    <col min="9231" max="9231" width="16.5703125" style="62" bestFit="1" customWidth="1"/>
    <col min="9232" max="9232" width="8.7109375" style="62" bestFit="1" customWidth="1"/>
    <col min="9233" max="9236" width="13.85546875" style="62" bestFit="1" customWidth="1"/>
    <col min="9237" max="9237" width="16.85546875" style="62" bestFit="1" customWidth="1"/>
    <col min="9238" max="9238" width="7" style="62" bestFit="1" customWidth="1"/>
    <col min="9239" max="9239" width="9" style="62" bestFit="1" customWidth="1"/>
    <col min="9240" max="9240" width="9.5703125" style="62" bestFit="1" customWidth="1"/>
    <col min="9241" max="9241" width="8.7109375" style="62" bestFit="1" customWidth="1"/>
    <col min="9242" max="9242" width="7.85546875" style="62" bestFit="1" customWidth="1"/>
    <col min="9243" max="9243" width="8.7109375" style="62" bestFit="1" customWidth="1"/>
    <col min="9244" max="9244" width="7" style="62" bestFit="1" customWidth="1"/>
    <col min="9245" max="9472" width="11.42578125" style="62"/>
    <col min="9473" max="9473" width="10.28515625" style="62" bestFit="1" customWidth="1"/>
    <col min="9474" max="9474" width="9.140625" style="62" customWidth="1"/>
    <col min="9475" max="9475" width="11.5703125" style="62" customWidth="1"/>
    <col min="9476" max="9476" width="13.5703125" style="62" customWidth="1"/>
    <col min="9477" max="9477" width="10.28515625" style="62" bestFit="1" customWidth="1"/>
    <col min="9478" max="9478" width="9.5703125" style="62" bestFit="1" customWidth="1"/>
    <col min="9479" max="9479" width="16.42578125" style="62" bestFit="1" customWidth="1"/>
    <col min="9480" max="9480" width="10.28515625" style="62" bestFit="1" customWidth="1"/>
    <col min="9481" max="9481" width="6.85546875" style="62" bestFit="1" customWidth="1"/>
    <col min="9482" max="9482" width="13.7109375" style="62" bestFit="1" customWidth="1"/>
    <col min="9483" max="9483" width="4.42578125" style="62" bestFit="1" customWidth="1"/>
    <col min="9484" max="9484" width="9.5703125" style="62" bestFit="1" customWidth="1"/>
    <col min="9485" max="9485" width="10.5703125" style="62" bestFit="1" customWidth="1"/>
    <col min="9486" max="9486" width="45.7109375" style="62" bestFit="1" customWidth="1"/>
    <col min="9487" max="9487" width="16.5703125" style="62" bestFit="1" customWidth="1"/>
    <col min="9488" max="9488" width="8.7109375" style="62" bestFit="1" customWidth="1"/>
    <col min="9489" max="9492" width="13.85546875" style="62" bestFit="1" customWidth="1"/>
    <col min="9493" max="9493" width="16.85546875" style="62" bestFit="1" customWidth="1"/>
    <col min="9494" max="9494" width="7" style="62" bestFit="1" customWidth="1"/>
    <col min="9495" max="9495" width="9" style="62" bestFit="1" customWidth="1"/>
    <col min="9496" max="9496" width="9.5703125" style="62" bestFit="1" customWidth="1"/>
    <col min="9497" max="9497" width="8.7109375" style="62" bestFit="1" customWidth="1"/>
    <col min="9498" max="9498" width="7.85546875" style="62" bestFit="1" customWidth="1"/>
    <col min="9499" max="9499" width="8.7109375" style="62" bestFit="1" customWidth="1"/>
    <col min="9500" max="9500" width="7" style="62" bestFit="1" customWidth="1"/>
    <col min="9501" max="9728" width="11.42578125" style="62"/>
    <col min="9729" max="9729" width="10.28515625" style="62" bestFit="1" customWidth="1"/>
    <col min="9730" max="9730" width="9.140625" style="62" customWidth="1"/>
    <col min="9731" max="9731" width="11.5703125" style="62" customWidth="1"/>
    <col min="9732" max="9732" width="13.5703125" style="62" customWidth="1"/>
    <col min="9733" max="9733" width="10.28515625" style="62" bestFit="1" customWidth="1"/>
    <col min="9734" max="9734" width="9.5703125" style="62" bestFit="1" customWidth="1"/>
    <col min="9735" max="9735" width="16.42578125" style="62" bestFit="1" customWidth="1"/>
    <col min="9736" max="9736" width="10.28515625" style="62" bestFit="1" customWidth="1"/>
    <col min="9737" max="9737" width="6.85546875" style="62" bestFit="1" customWidth="1"/>
    <col min="9738" max="9738" width="13.7109375" style="62" bestFit="1" customWidth="1"/>
    <col min="9739" max="9739" width="4.42578125" style="62" bestFit="1" customWidth="1"/>
    <col min="9740" max="9740" width="9.5703125" style="62" bestFit="1" customWidth="1"/>
    <col min="9741" max="9741" width="10.5703125" style="62" bestFit="1" customWidth="1"/>
    <col min="9742" max="9742" width="45.7109375" style="62" bestFit="1" customWidth="1"/>
    <col min="9743" max="9743" width="16.5703125" style="62" bestFit="1" customWidth="1"/>
    <col min="9744" max="9744" width="8.7109375" style="62" bestFit="1" customWidth="1"/>
    <col min="9745" max="9748" width="13.85546875" style="62" bestFit="1" customWidth="1"/>
    <col min="9749" max="9749" width="16.85546875" style="62" bestFit="1" customWidth="1"/>
    <col min="9750" max="9750" width="7" style="62" bestFit="1" customWidth="1"/>
    <col min="9751" max="9751" width="9" style="62" bestFit="1" customWidth="1"/>
    <col min="9752" max="9752" width="9.5703125" style="62" bestFit="1" customWidth="1"/>
    <col min="9753" max="9753" width="8.7109375" style="62" bestFit="1" customWidth="1"/>
    <col min="9754" max="9754" width="7.85546875" style="62" bestFit="1" customWidth="1"/>
    <col min="9755" max="9755" width="8.7109375" style="62" bestFit="1" customWidth="1"/>
    <col min="9756" max="9756" width="7" style="62" bestFit="1" customWidth="1"/>
    <col min="9757" max="9984" width="11.42578125" style="62"/>
    <col min="9985" max="9985" width="10.28515625" style="62" bestFit="1" customWidth="1"/>
    <col min="9986" max="9986" width="9.140625" style="62" customWidth="1"/>
    <col min="9987" max="9987" width="11.5703125" style="62" customWidth="1"/>
    <col min="9988" max="9988" width="13.5703125" style="62" customWidth="1"/>
    <col min="9989" max="9989" width="10.28515625" style="62" bestFit="1" customWidth="1"/>
    <col min="9990" max="9990" width="9.5703125" style="62" bestFit="1" customWidth="1"/>
    <col min="9991" max="9991" width="16.42578125" style="62" bestFit="1" customWidth="1"/>
    <col min="9992" max="9992" width="10.28515625" style="62" bestFit="1" customWidth="1"/>
    <col min="9993" max="9993" width="6.85546875" style="62" bestFit="1" customWidth="1"/>
    <col min="9994" max="9994" width="13.7109375" style="62" bestFit="1" customWidth="1"/>
    <col min="9995" max="9995" width="4.42578125" style="62" bestFit="1" customWidth="1"/>
    <col min="9996" max="9996" width="9.5703125" style="62" bestFit="1" customWidth="1"/>
    <col min="9997" max="9997" width="10.5703125" style="62" bestFit="1" customWidth="1"/>
    <col min="9998" max="9998" width="45.7109375" style="62" bestFit="1" customWidth="1"/>
    <col min="9999" max="9999" width="16.5703125" style="62" bestFit="1" customWidth="1"/>
    <col min="10000" max="10000" width="8.7109375" style="62" bestFit="1" customWidth="1"/>
    <col min="10001" max="10004" width="13.85546875" style="62" bestFit="1" customWidth="1"/>
    <col min="10005" max="10005" width="16.85546875" style="62" bestFit="1" customWidth="1"/>
    <col min="10006" max="10006" width="7" style="62" bestFit="1" customWidth="1"/>
    <col min="10007" max="10007" width="9" style="62" bestFit="1" customWidth="1"/>
    <col min="10008" max="10008" width="9.5703125" style="62" bestFit="1" customWidth="1"/>
    <col min="10009" max="10009" width="8.7109375" style="62" bestFit="1" customWidth="1"/>
    <col min="10010" max="10010" width="7.85546875" style="62" bestFit="1" customWidth="1"/>
    <col min="10011" max="10011" width="8.7109375" style="62" bestFit="1" customWidth="1"/>
    <col min="10012" max="10012" width="7" style="62" bestFit="1" customWidth="1"/>
    <col min="10013" max="10240" width="11.42578125" style="62"/>
    <col min="10241" max="10241" width="10.28515625" style="62" bestFit="1" customWidth="1"/>
    <col min="10242" max="10242" width="9.140625" style="62" customWidth="1"/>
    <col min="10243" max="10243" width="11.5703125" style="62" customWidth="1"/>
    <col min="10244" max="10244" width="13.5703125" style="62" customWidth="1"/>
    <col min="10245" max="10245" width="10.28515625" style="62" bestFit="1" customWidth="1"/>
    <col min="10246" max="10246" width="9.5703125" style="62" bestFit="1" customWidth="1"/>
    <col min="10247" max="10247" width="16.42578125" style="62" bestFit="1" customWidth="1"/>
    <col min="10248" max="10248" width="10.28515625" style="62" bestFit="1" customWidth="1"/>
    <col min="10249" max="10249" width="6.85546875" style="62" bestFit="1" customWidth="1"/>
    <col min="10250" max="10250" width="13.7109375" style="62" bestFit="1" customWidth="1"/>
    <col min="10251" max="10251" width="4.42578125" style="62" bestFit="1" customWidth="1"/>
    <col min="10252" max="10252" width="9.5703125" style="62" bestFit="1" customWidth="1"/>
    <col min="10253" max="10253" width="10.5703125" style="62" bestFit="1" customWidth="1"/>
    <col min="10254" max="10254" width="45.7109375" style="62" bestFit="1" customWidth="1"/>
    <col min="10255" max="10255" width="16.5703125" style="62" bestFit="1" customWidth="1"/>
    <col min="10256" max="10256" width="8.7109375" style="62" bestFit="1" customWidth="1"/>
    <col min="10257" max="10260" width="13.85546875" style="62" bestFit="1" customWidth="1"/>
    <col min="10261" max="10261" width="16.85546875" style="62" bestFit="1" customWidth="1"/>
    <col min="10262" max="10262" width="7" style="62" bestFit="1" customWidth="1"/>
    <col min="10263" max="10263" width="9" style="62" bestFit="1" customWidth="1"/>
    <col min="10264" max="10264" width="9.5703125" style="62" bestFit="1" customWidth="1"/>
    <col min="10265" max="10265" width="8.7109375" style="62" bestFit="1" customWidth="1"/>
    <col min="10266" max="10266" width="7.85546875" style="62" bestFit="1" customWidth="1"/>
    <col min="10267" max="10267" width="8.7109375" style="62" bestFit="1" customWidth="1"/>
    <col min="10268" max="10268" width="7" style="62" bestFit="1" customWidth="1"/>
    <col min="10269" max="10496" width="11.42578125" style="62"/>
    <col min="10497" max="10497" width="10.28515625" style="62" bestFit="1" customWidth="1"/>
    <col min="10498" max="10498" width="9.140625" style="62" customWidth="1"/>
    <col min="10499" max="10499" width="11.5703125" style="62" customWidth="1"/>
    <col min="10500" max="10500" width="13.5703125" style="62" customWidth="1"/>
    <col min="10501" max="10501" width="10.28515625" style="62" bestFit="1" customWidth="1"/>
    <col min="10502" max="10502" width="9.5703125" style="62" bestFit="1" customWidth="1"/>
    <col min="10503" max="10503" width="16.42578125" style="62" bestFit="1" customWidth="1"/>
    <col min="10504" max="10504" width="10.28515625" style="62" bestFit="1" customWidth="1"/>
    <col min="10505" max="10505" width="6.85546875" style="62" bestFit="1" customWidth="1"/>
    <col min="10506" max="10506" width="13.7109375" style="62" bestFit="1" customWidth="1"/>
    <col min="10507" max="10507" width="4.42578125" style="62" bestFit="1" customWidth="1"/>
    <col min="10508" max="10508" width="9.5703125" style="62" bestFit="1" customWidth="1"/>
    <col min="10509" max="10509" width="10.5703125" style="62" bestFit="1" customWidth="1"/>
    <col min="10510" max="10510" width="45.7109375" style="62" bestFit="1" customWidth="1"/>
    <col min="10511" max="10511" width="16.5703125" style="62" bestFit="1" customWidth="1"/>
    <col min="10512" max="10512" width="8.7109375" style="62" bestFit="1" customWidth="1"/>
    <col min="10513" max="10516" width="13.85546875" style="62" bestFit="1" customWidth="1"/>
    <col min="10517" max="10517" width="16.85546875" style="62" bestFit="1" customWidth="1"/>
    <col min="10518" max="10518" width="7" style="62" bestFit="1" customWidth="1"/>
    <col min="10519" max="10519" width="9" style="62" bestFit="1" customWidth="1"/>
    <col min="10520" max="10520" width="9.5703125" style="62" bestFit="1" customWidth="1"/>
    <col min="10521" max="10521" width="8.7109375" style="62" bestFit="1" customWidth="1"/>
    <col min="10522" max="10522" width="7.85546875" style="62" bestFit="1" customWidth="1"/>
    <col min="10523" max="10523" width="8.7109375" style="62" bestFit="1" customWidth="1"/>
    <col min="10524" max="10524" width="7" style="62" bestFit="1" customWidth="1"/>
    <col min="10525" max="10752" width="11.42578125" style="62"/>
    <col min="10753" max="10753" width="10.28515625" style="62" bestFit="1" customWidth="1"/>
    <col min="10754" max="10754" width="9.140625" style="62" customWidth="1"/>
    <col min="10755" max="10755" width="11.5703125" style="62" customWidth="1"/>
    <col min="10756" max="10756" width="13.5703125" style="62" customWidth="1"/>
    <col min="10757" max="10757" width="10.28515625" style="62" bestFit="1" customWidth="1"/>
    <col min="10758" max="10758" width="9.5703125" style="62" bestFit="1" customWidth="1"/>
    <col min="10759" max="10759" width="16.42578125" style="62" bestFit="1" customWidth="1"/>
    <col min="10760" max="10760" width="10.28515625" style="62" bestFit="1" customWidth="1"/>
    <col min="10761" max="10761" width="6.85546875" style="62" bestFit="1" customWidth="1"/>
    <col min="10762" max="10762" width="13.7109375" style="62" bestFit="1" customWidth="1"/>
    <col min="10763" max="10763" width="4.42578125" style="62" bestFit="1" customWidth="1"/>
    <col min="10764" max="10764" width="9.5703125" style="62" bestFit="1" customWidth="1"/>
    <col min="10765" max="10765" width="10.5703125" style="62" bestFit="1" customWidth="1"/>
    <col min="10766" max="10766" width="45.7109375" style="62" bestFit="1" customWidth="1"/>
    <col min="10767" max="10767" width="16.5703125" style="62" bestFit="1" customWidth="1"/>
    <col min="10768" max="10768" width="8.7109375" style="62" bestFit="1" customWidth="1"/>
    <col min="10769" max="10772" width="13.85546875" style="62" bestFit="1" customWidth="1"/>
    <col min="10773" max="10773" width="16.85546875" style="62" bestFit="1" customWidth="1"/>
    <col min="10774" max="10774" width="7" style="62" bestFit="1" customWidth="1"/>
    <col min="10775" max="10775" width="9" style="62" bestFit="1" customWidth="1"/>
    <col min="10776" max="10776" width="9.5703125" style="62" bestFit="1" customWidth="1"/>
    <col min="10777" max="10777" width="8.7109375" style="62" bestFit="1" customWidth="1"/>
    <col min="10778" max="10778" width="7.85546875" style="62" bestFit="1" customWidth="1"/>
    <col min="10779" max="10779" width="8.7109375" style="62" bestFit="1" customWidth="1"/>
    <col min="10780" max="10780" width="7" style="62" bestFit="1" customWidth="1"/>
    <col min="10781" max="11008" width="11.42578125" style="62"/>
    <col min="11009" max="11009" width="10.28515625" style="62" bestFit="1" customWidth="1"/>
    <col min="11010" max="11010" width="9.140625" style="62" customWidth="1"/>
    <col min="11011" max="11011" width="11.5703125" style="62" customWidth="1"/>
    <col min="11012" max="11012" width="13.5703125" style="62" customWidth="1"/>
    <col min="11013" max="11013" width="10.28515625" style="62" bestFit="1" customWidth="1"/>
    <col min="11014" max="11014" width="9.5703125" style="62" bestFit="1" customWidth="1"/>
    <col min="11015" max="11015" width="16.42578125" style="62" bestFit="1" customWidth="1"/>
    <col min="11016" max="11016" width="10.28515625" style="62" bestFit="1" customWidth="1"/>
    <col min="11017" max="11017" width="6.85546875" style="62" bestFit="1" customWidth="1"/>
    <col min="11018" max="11018" width="13.7109375" style="62" bestFit="1" customWidth="1"/>
    <col min="11019" max="11019" width="4.42578125" style="62" bestFit="1" customWidth="1"/>
    <col min="11020" max="11020" width="9.5703125" style="62" bestFit="1" customWidth="1"/>
    <col min="11021" max="11021" width="10.5703125" style="62" bestFit="1" customWidth="1"/>
    <col min="11022" max="11022" width="45.7109375" style="62" bestFit="1" customWidth="1"/>
    <col min="11023" max="11023" width="16.5703125" style="62" bestFit="1" customWidth="1"/>
    <col min="11024" max="11024" width="8.7109375" style="62" bestFit="1" customWidth="1"/>
    <col min="11025" max="11028" width="13.85546875" style="62" bestFit="1" customWidth="1"/>
    <col min="11029" max="11029" width="16.85546875" style="62" bestFit="1" customWidth="1"/>
    <col min="11030" max="11030" width="7" style="62" bestFit="1" customWidth="1"/>
    <col min="11031" max="11031" width="9" style="62" bestFit="1" customWidth="1"/>
    <col min="11032" max="11032" width="9.5703125" style="62" bestFit="1" customWidth="1"/>
    <col min="11033" max="11033" width="8.7109375" style="62" bestFit="1" customWidth="1"/>
    <col min="11034" max="11034" width="7.85546875" style="62" bestFit="1" customWidth="1"/>
    <col min="11035" max="11035" width="8.7109375" style="62" bestFit="1" customWidth="1"/>
    <col min="11036" max="11036" width="7" style="62" bestFit="1" customWidth="1"/>
    <col min="11037" max="11264" width="11.42578125" style="62"/>
    <col min="11265" max="11265" width="10.28515625" style="62" bestFit="1" customWidth="1"/>
    <col min="11266" max="11266" width="9.140625" style="62" customWidth="1"/>
    <col min="11267" max="11267" width="11.5703125" style="62" customWidth="1"/>
    <col min="11268" max="11268" width="13.5703125" style="62" customWidth="1"/>
    <col min="11269" max="11269" width="10.28515625" style="62" bestFit="1" customWidth="1"/>
    <col min="11270" max="11270" width="9.5703125" style="62" bestFit="1" customWidth="1"/>
    <col min="11271" max="11271" width="16.42578125" style="62" bestFit="1" customWidth="1"/>
    <col min="11272" max="11272" width="10.28515625" style="62" bestFit="1" customWidth="1"/>
    <col min="11273" max="11273" width="6.85546875" style="62" bestFit="1" customWidth="1"/>
    <col min="11274" max="11274" width="13.7109375" style="62" bestFit="1" customWidth="1"/>
    <col min="11275" max="11275" width="4.42578125" style="62" bestFit="1" customWidth="1"/>
    <col min="11276" max="11276" width="9.5703125" style="62" bestFit="1" customWidth="1"/>
    <col min="11277" max="11277" width="10.5703125" style="62" bestFit="1" customWidth="1"/>
    <col min="11278" max="11278" width="45.7109375" style="62" bestFit="1" customWidth="1"/>
    <col min="11279" max="11279" width="16.5703125" style="62" bestFit="1" customWidth="1"/>
    <col min="11280" max="11280" width="8.7109375" style="62" bestFit="1" customWidth="1"/>
    <col min="11281" max="11284" width="13.85546875" style="62" bestFit="1" customWidth="1"/>
    <col min="11285" max="11285" width="16.85546875" style="62" bestFit="1" customWidth="1"/>
    <col min="11286" max="11286" width="7" style="62" bestFit="1" customWidth="1"/>
    <col min="11287" max="11287" width="9" style="62" bestFit="1" customWidth="1"/>
    <col min="11288" max="11288" width="9.5703125" style="62" bestFit="1" customWidth="1"/>
    <col min="11289" max="11289" width="8.7109375" style="62" bestFit="1" customWidth="1"/>
    <col min="11290" max="11290" width="7.85546875" style="62" bestFit="1" customWidth="1"/>
    <col min="11291" max="11291" width="8.7109375" style="62" bestFit="1" customWidth="1"/>
    <col min="11292" max="11292" width="7" style="62" bestFit="1" customWidth="1"/>
    <col min="11293" max="11520" width="11.42578125" style="62"/>
    <col min="11521" max="11521" width="10.28515625" style="62" bestFit="1" customWidth="1"/>
    <col min="11522" max="11522" width="9.140625" style="62" customWidth="1"/>
    <col min="11523" max="11523" width="11.5703125" style="62" customWidth="1"/>
    <col min="11524" max="11524" width="13.5703125" style="62" customWidth="1"/>
    <col min="11525" max="11525" width="10.28515625" style="62" bestFit="1" customWidth="1"/>
    <col min="11526" max="11526" width="9.5703125" style="62" bestFit="1" customWidth="1"/>
    <col min="11527" max="11527" width="16.42578125" style="62" bestFit="1" customWidth="1"/>
    <col min="11528" max="11528" width="10.28515625" style="62" bestFit="1" customWidth="1"/>
    <col min="11529" max="11529" width="6.85546875" style="62" bestFit="1" customWidth="1"/>
    <col min="11530" max="11530" width="13.7109375" style="62" bestFit="1" customWidth="1"/>
    <col min="11531" max="11531" width="4.42578125" style="62" bestFit="1" customWidth="1"/>
    <col min="11532" max="11532" width="9.5703125" style="62" bestFit="1" customWidth="1"/>
    <col min="11533" max="11533" width="10.5703125" style="62" bestFit="1" customWidth="1"/>
    <col min="11534" max="11534" width="45.7109375" style="62" bestFit="1" customWidth="1"/>
    <col min="11535" max="11535" width="16.5703125" style="62" bestFit="1" customWidth="1"/>
    <col min="11536" max="11536" width="8.7109375" style="62" bestFit="1" customWidth="1"/>
    <col min="11537" max="11540" width="13.85546875" style="62" bestFit="1" customWidth="1"/>
    <col min="11541" max="11541" width="16.85546875" style="62" bestFit="1" customWidth="1"/>
    <col min="11542" max="11542" width="7" style="62" bestFit="1" customWidth="1"/>
    <col min="11543" max="11543" width="9" style="62" bestFit="1" customWidth="1"/>
    <col min="11544" max="11544" width="9.5703125" style="62" bestFit="1" customWidth="1"/>
    <col min="11545" max="11545" width="8.7109375" style="62" bestFit="1" customWidth="1"/>
    <col min="11546" max="11546" width="7.85546875" style="62" bestFit="1" customWidth="1"/>
    <col min="11547" max="11547" width="8.7109375" style="62" bestFit="1" customWidth="1"/>
    <col min="11548" max="11548" width="7" style="62" bestFit="1" customWidth="1"/>
    <col min="11549" max="11776" width="11.42578125" style="62"/>
    <col min="11777" max="11777" width="10.28515625" style="62" bestFit="1" customWidth="1"/>
    <col min="11778" max="11778" width="9.140625" style="62" customWidth="1"/>
    <col min="11779" max="11779" width="11.5703125" style="62" customWidth="1"/>
    <col min="11780" max="11780" width="13.5703125" style="62" customWidth="1"/>
    <col min="11781" max="11781" width="10.28515625" style="62" bestFit="1" customWidth="1"/>
    <col min="11782" max="11782" width="9.5703125" style="62" bestFit="1" customWidth="1"/>
    <col min="11783" max="11783" width="16.42578125" style="62" bestFit="1" customWidth="1"/>
    <col min="11784" max="11784" width="10.28515625" style="62" bestFit="1" customWidth="1"/>
    <col min="11785" max="11785" width="6.85546875" style="62" bestFit="1" customWidth="1"/>
    <col min="11786" max="11786" width="13.7109375" style="62" bestFit="1" customWidth="1"/>
    <col min="11787" max="11787" width="4.42578125" style="62" bestFit="1" customWidth="1"/>
    <col min="11788" max="11788" width="9.5703125" style="62" bestFit="1" customWidth="1"/>
    <col min="11789" max="11789" width="10.5703125" style="62" bestFit="1" customWidth="1"/>
    <col min="11790" max="11790" width="45.7109375" style="62" bestFit="1" customWidth="1"/>
    <col min="11791" max="11791" width="16.5703125" style="62" bestFit="1" customWidth="1"/>
    <col min="11792" max="11792" width="8.7109375" style="62" bestFit="1" customWidth="1"/>
    <col min="11793" max="11796" width="13.85546875" style="62" bestFit="1" customWidth="1"/>
    <col min="11797" max="11797" width="16.85546875" style="62" bestFit="1" customWidth="1"/>
    <col min="11798" max="11798" width="7" style="62" bestFit="1" customWidth="1"/>
    <col min="11799" max="11799" width="9" style="62" bestFit="1" customWidth="1"/>
    <col min="11800" max="11800" width="9.5703125" style="62" bestFit="1" customWidth="1"/>
    <col min="11801" max="11801" width="8.7109375" style="62" bestFit="1" customWidth="1"/>
    <col min="11802" max="11802" width="7.85546875" style="62" bestFit="1" customWidth="1"/>
    <col min="11803" max="11803" width="8.7109375" style="62" bestFit="1" customWidth="1"/>
    <col min="11804" max="11804" width="7" style="62" bestFit="1" customWidth="1"/>
    <col min="11805" max="12032" width="11.42578125" style="62"/>
    <col min="12033" max="12033" width="10.28515625" style="62" bestFit="1" customWidth="1"/>
    <col min="12034" max="12034" width="9.140625" style="62" customWidth="1"/>
    <col min="12035" max="12035" width="11.5703125" style="62" customWidth="1"/>
    <col min="12036" max="12036" width="13.5703125" style="62" customWidth="1"/>
    <col min="12037" max="12037" width="10.28515625" style="62" bestFit="1" customWidth="1"/>
    <col min="12038" max="12038" width="9.5703125" style="62" bestFit="1" customWidth="1"/>
    <col min="12039" max="12039" width="16.42578125" style="62" bestFit="1" customWidth="1"/>
    <col min="12040" max="12040" width="10.28515625" style="62" bestFit="1" customWidth="1"/>
    <col min="12041" max="12041" width="6.85546875" style="62" bestFit="1" customWidth="1"/>
    <col min="12042" max="12042" width="13.7109375" style="62" bestFit="1" customWidth="1"/>
    <col min="12043" max="12043" width="4.42578125" style="62" bestFit="1" customWidth="1"/>
    <col min="12044" max="12044" width="9.5703125" style="62" bestFit="1" customWidth="1"/>
    <col min="12045" max="12045" width="10.5703125" style="62" bestFit="1" customWidth="1"/>
    <col min="12046" max="12046" width="45.7109375" style="62" bestFit="1" customWidth="1"/>
    <col min="12047" max="12047" width="16.5703125" style="62" bestFit="1" customWidth="1"/>
    <col min="12048" max="12048" width="8.7109375" style="62" bestFit="1" customWidth="1"/>
    <col min="12049" max="12052" width="13.85546875" style="62" bestFit="1" customWidth="1"/>
    <col min="12053" max="12053" width="16.85546875" style="62" bestFit="1" customWidth="1"/>
    <col min="12054" max="12054" width="7" style="62" bestFit="1" customWidth="1"/>
    <col min="12055" max="12055" width="9" style="62" bestFit="1" customWidth="1"/>
    <col min="12056" max="12056" width="9.5703125" style="62" bestFit="1" customWidth="1"/>
    <col min="12057" max="12057" width="8.7109375" style="62" bestFit="1" customWidth="1"/>
    <col min="12058" max="12058" width="7.85546875" style="62" bestFit="1" customWidth="1"/>
    <col min="12059" max="12059" width="8.7109375" style="62" bestFit="1" customWidth="1"/>
    <col min="12060" max="12060" width="7" style="62" bestFit="1" customWidth="1"/>
    <col min="12061" max="12288" width="11.42578125" style="62"/>
    <col min="12289" max="12289" width="10.28515625" style="62" bestFit="1" customWidth="1"/>
    <col min="12290" max="12290" width="9.140625" style="62" customWidth="1"/>
    <col min="12291" max="12291" width="11.5703125" style="62" customWidth="1"/>
    <col min="12292" max="12292" width="13.5703125" style="62" customWidth="1"/>
    <col min="12293" max="12293" width="10.28515625" style="62" bestFit="1" customWidth="1"/>
    <col min="12294" max="12294" width="9.5703125" style="62" bestFit="1" customWidth="1"/>
    <col min="12295" max="12295" width="16.42578125" style="62" bestFit="1" customWidth="1"/>
    <col min="12296" max="12296" width="10.28515625" style="62" bestFit="1" customWidth="1"/>
    <col min="12297" max="12297" width="6.85546875" style="62" bestFit="1" customWidth="1"/>
    <col min="12298" max="12298" width="13.7109375" style="62" bestFit="1" customWidth="1"/>
    <col min="12299" max="12299" width="4.42578125" style="62" bestFit="1" customWidth="1"/>
    <col min="12300" max="12300" width="9.5703125" style="62" bestFit="1" customWidth="1"/>
    <col min="12301" max="12301" width="10.5703125" style="62" bestFit="1" customWidth="1"/>
    <col min="12302" max="12302" width="45.7109375" style="62" bestFit="1" customWidth="1"/>
    <col min="12303" max="12303" width="16.5703125" style="62" bestFit="1" customWidth="1"/>
    <col min="12304" max="12304" width="8.7109375" style="62" bestFit="1" customWidth="1"/>
    <col min="12305" max="12308" width="13.85546875" style="62" bestFit="1" customWidth="1"/>
    <col min="12309" max="12309" width="16.85546875" style="62" bestFit="1" customWidth="1"/>
    <col min="12310" max="12310" width="7" style="62" bestFit="1" customWidth="1"/>
    <col min="12311" max="12311" width="9" style="62" bestFit="1" customWidth="1"/>
    <col min="12312" max="12312" width="9.5703125" style="62" bestFit="1" customWidth="1"/>
    <col min="12313" max="12313" width="8.7109375" style="62" bestFit="1" customWidth="1"/>
    <col min="12314" max="12314" width="7.85546875" style="62" bestFit="1" customWidth="1"/>
    <col min="12315" max="12315" width="8.7109375" style="62" bestFit="1" customWidth="1"/>
    <col min="12316" max="12316" width="7" style="62" bestFit="1" customWidth="1"/>
    <col min="12317" max="12544" width="11.42578125" style="62"/>
    <col min="12545" max="12545" width="10.28515625" style="62" bestFit="1" customWidth="1"/>
    <col min="12546" max="12546" width="9.140625" style="62" customWidth="1"/>
    <col min="12547" max="12547" width="11.5703125" style="62" customWidth="1"/>
    <col min="12548" max="12548" width="13.5703125" style="62" customWidth="1"/>
    <col min="12549" max="12549" width="10.28515625" style="62" bestFit="1" customWidth="1"/>
    <col min="12550" max="12550" width="9.5703125" style="62" bestFit="1" customWidth="1"/>
    <col min="12551" max="12551" width="16.42578125" style="62" bestFit="1" customWidth="1"/>
    <col min="12552" max="12552" width="10.28515625" style="62" bestFit="1" customWidth="1"/>
    <col min="12553" max="12553" width="6.85546875" style="62" bestFit="1" customWidth="1"/>
    <col min="12554" max="12554" width="13.7109375" style="62" bestFit="1" customWidth="1"/>
    <col min="12555" max="12555" width="4.42578125" style="62" bestFit="1" customWidth="1"/>
    <col min="12556" max="12556" width="9.5703125" style="62" bestFit="1" customWidth="1"/>
    <col min="12557" max="12557" width="10.5703125" style="62" bestFit="1" customWidth="1"/>
    <col min="12558" max="12558" width="45.7109375" style="62" bestFit="1" customWidth="1"/>
    <col min="12559" max="12559" width="16.5703125" style="62" bestFit="1" customWidth="1"/>
    <col min="12560" max="12560" width="8.7109375" style="62" bestFit="1" customWidth="1"/>
    <col min="12561" max="12564" width="13.85546875" style="62" bestFit="1" customWidth="1"/>
    <col min="12565" max="12565" width="16.85546875" style="62" bestFit="1" customWidth="1"/>
    <col min="12566" max="12566" width="7" style="62" bestFit="1" customWidth="1"/>
    <col min="12567" max="12567" width="9" style="62" bestFit="1" customWidth="1"/>
    <col min="12568" max="12568" width="9.5703125" style="62" bestFit="1" customWidth="1"/>
    <col min="12569" max="12569" width="8.7109375" style="62" bestFit="1" customWidth="1"/>
    <col min="12570" max="12570" width="7.85546875" style="62" bestFit="1" customWidth="1"/>
    <col min="12571" max="12571" width="8.7109375" style="62" bestFit="1" customWidth="1"/>
    <col min="12572" max="12572" width="7" style="62" bestFit="1" customWidth="1"/>
    <col min="12573" max="12800" width="11.42578125" style="62"/>
    <col min="12801" max="12801" width="10.28515625" style="62" bestFit="1" customWidth="1"/>
    <col min="12802" max="12802" width="9.140625" style="62" customWidth="1"/>
    <col min="12803" max="12803" width="11.5703125" style="62" customWidth="1"/>
    <col min="12804" max="12804" width="13.5703125" style="62" customWidth="1"/>
    <col min="12805" max="12805" width="10.28515625" style="62" bestFit="1" customWidth="1"/>
    <col min="12806" max="12806" width="9.5703125" style="62" bestFit="1" customWidth="1"/>
    <col min="12807" max="12807" width="16.42578125" style="62" bestFit="1" customWidth="1"/>
    <col min="12808" max="12808" width="10.28515625" style="62" bestFit="1" customWidth="1"/>
    <col min="12809" max="12809" width="6.85546875" style="62" bestFit="1" customWidth="1"/>
    <col min="12810" max="12810" width="13.7109375" style="62" bestFit="1" customWidth="1"/>
    <col min="12811" max="12811" width="4.42578125" style="62" bestFit="1" customWidth="1"/>
    <col min="12812" max="12812" width="9.5703125" style="62" bestFit="1" customWidth="1"/>
    <col min="12813" max="12813" width="10.5703125" style="62" bestFit="1" customWidth="1"/>
    <col min="12814" max="12814" width="45.7109375" style="62" bestFit="1" customWidth="1"/>
    <col min="12815" max="12815" width="16.5703125" style="62" bestFit="1" customWidth="1"/>
    <col min="12816" max="12816" width="8.7109375" style="62" bestFit="1" customWidth="1"/>
    <col min="12817" max="12820" width="13.85546875" style="62" bestFit="1" customWidth="1"/>
    <col min="12821" max="12821" width="16.85546875" style="62" bestFit="1" customWidth="1"/>
    <col min="12822" max="12822" width="7" style="62" bestFit="1" customWidth="1"/>
    <col min="12823" max="12823" width="9" style="62" bestFit="1" customWidth="1"/>
    <col min="12824" max="12824" width="9.5703125" style="62" bestFit="1" customWidth="1"/>
    <col min="12825" max="12825" width="8.7109375" style="62" bestFit="1" customWidth="1"/>
    <col min="12826" max="12826" width="7.85546875" style="62" bestFit="1" customWidth="1"/>
    <col min="12827" max="12827" width="8.7109375" style="62" bestFit="1" customWidth="1"/>
    <col min="12828" max="12828" width="7" style="62" bestFit="1" customWidth="1"/>
    <col min="12829" max="13056" width="11.42578125" style="62"/>
    <col min="13057" max="13057" width="10.28515625" style="62" bestFit="1" customWidth="1"/>
    <col min="13058" max="13058" width="9.140625" style="62" customWidth="1"/>
    <col min="13059" max="13059" width="11.5703125" style="62" customWidth="1"/>
    <col min="13060" max="13060" width="13.5703125" style="62" customWidth="1"/>
    <col min="13061" max="13061" width="10.28515625" style="62" bestFit="1" customWidth="1"/>
    <col min="13062" max="13062" width="9.5703125" style="62" bestFit="1" customWidth="1"/>
    <col min="13063" max="13063" width="16.42578125" style="62" bestFit="1" customWidth="1"/>
    <col min="13064" max="13064" width="10.28515625" style="62" bestFit="1" customWidth="1"/>
    <col min="13065" max="13065" width="6.85546875" style="62" bestFit="1" customWidth="1"/>
    <col min="13066" max="13066" width="13.7109375" style="62" bestFit="1" customWidth="1"/>
    <col min="13067" max="13067" width="4.42578125" style="62" bestFit="1" customWidth="1"/>
    <col min="13068" max="13068" width="9.5703125" style="62" bestFit="1" customWidth="1"/>
    <col min="13069" max="13069" width="10.5703125" style="62" bestFit="1" customWidth="1"/>
    <col min="13070" max="13070" width="45.7109375" style="62" bestFit="1" customWidth="1"/>
    <col min="13071" max="13071" width="16.5703125" style="62" bestFit="1" customWidth="1"/>
    <col min="13072" max="13072" width="8.7109375" style="62" bestFit="1" customWidth="1"/>
    <col min="13073" max="13076" width="13.85546875" style="62" bestFit="1" customWidth="1"/>
    <col min="13077" max="13077" width="16.85546875" style="62" bestFit="1" customWidth="1"/>
    <col min="13078" max="13078" width="7" style="62" bestFit="1" customWidth="1"/>
    <col min="13079" max="13079" width="9" style="62" bestFit="1" customWidth="1"/>
    <col min="13080" max="13080" width="9.5703125" style="62" bestFit="1" customWidth="1"/>
    <col min="13081" max="13081" width="8.7109375" style="62" bestFit="1" customWidth="1"/>
    <col min="13082" max="13082" width="7.85546875" style="62" bestFit="1" customWidth="1"/>
    <col min="13083" max="13083" width="8.7109375" style="62" bestFit="1" customWidth="1"/>
    <col min="13084" max="13084" width="7" style="62" bestFit="1" customWidth="1"/>
    <col min="13085" max="13312" width="11.42578125" style="62"/>
    <col min="13313" max="13313" width="10.28515625" style="62" bestFit="1" customWidth="1"/>
    <col min="13314" max="13314" width="9.140625" style="62" customWidth="1"/>
    <col min="13315" max="13315" width="11.5703125" style="62" customWidth="1"/>
    <col min="13316" max="13316" width="13.5703125" style="62" customWidth="1"/>
    <col min="13317" max="13317" width="10.28515625" style="62" bestFit="1" customWidth="1"/>
    <col min="13318" max="13318" width="9.5703125" style="62" bestFit="1" customWidth="1"/>
    <col min="13319" max="13319" width="16.42578125" style="62" bestFit="1" customWidth="1"/>
    <col min="13320" max="13320" width="10.28515625" style="62" bestFit="1" customWidth="1"/>
    <col min="13321" max="13321" width="6.85546875" style="62" bestFit="1" customWidth="1"/>
    <col min="13322" max="13322" width="13.7109375" style="62" bestFit="1" customWidth="1"/>
    <col min="13323" max="13323" width="4.42578125" style="62" bestFit="1" customWidth="1"/>
    <col min="13324" max="13324" width="9.5703125" style="62" bestFit="1" customWidth="1"/>
    <col min="13325" max="13325" width="10.5703125" style="62" bestFit="1" customWidth="1"/>
    <col min="13326" max="13326" width="45.7109375" style="62" bestFit="1" customWidth="1"/>
    <col min="13327" max="13327" width="16.5703125" style="62" bestFit="1" customWidth="1"/>
    <col min="13328" max="13328" width="8.7109375" style="62" bestFit="1" customWidth="1"/>
    <col min="13329" max="13332" width="13.85546875" style="62" bestFit="1" customWidth="1"/>
    <col min="13333" max="13333" width="16.85546875" style="62" bestFit="1" customWidth="1"/>
    <col min="13334" max="13334" width="7" style="62" bestFit="1" customWidth="1"/>
    <col min="13335" max="13335" width="9" style="62" bestFit="1" customWidth="1"/>
    <col min="13336" max="13336" width="9.5703125" style="62" bestFit="1" customWidth="1"/>
    <col min="13337" max="13337" width="8.7109375" style="62" bestFit="1" customWidth="1"/>
    <col min="13338" max="13338" width="7.85546875" style="62" bestFit="1" customWidth="1"/>
    <col min="13339" max="13339" width="8.7109375" style="62" bestFit="1" customWidth="1"/>
    <col min="13340" max="13340" width="7" style="62" bestFit="1" customWidth="1"/>
    <col min="13341" max="13568" width="11.42578125" style="62"/>
    <col min="13569" max="13569" width="10.28515625" style="62" bestFit="1" customWidth="1"/>
    <col min="13570" max="13570" width="9.140625" style="62" customWidth="1"/>
    <col min="13571" max="13571" width="11.5703125" style="62" customWidth="1"/>
    <col min="13572" max="13572" width="13.5703125" style="62" customWidth="1"/>
    <col min="13573" max="13573" width="10.28515625" style="62" bestFit="1" customWidth="1"/>
    <col min="13574" max="13574" width="9.5703125" style="62" bestFit="1" customWidth="1"/>
    <col min="13575" max="13575" width="16.42578125" style="62" bestFit="1" customWidth="1"/>
    <col min="13576" max="13576" width="10.28515625" style="62" bestFit="1" customWidth="1"/>
    <col min="13577" max="13577" width="6.85546875" style="62" bestFit="1" customWidth="1"/>
    <col min="13578" max="13578" width="13.7109375" style="62" bestFit="1" customWidth="1"/>
    <col min="13579" max="13579" width="4.42578125" style="62" bestFit="1" customWidth="1"/>
    <col min="13580" max="13580" width="9.5703125" style="62" bestFit="1" customWidth="1"/>
    <col min="13581" max="13581" width="10.5703125" style="62" bestFit="1" customWidth="1"/>
    <col min="13582" max="13582" width="45.7109375" style="62" bestFit="1" customWidth="1"/>
    <col min="13583" max="13583" width="16.5703125" style="62" bestFit="1" customWidth="1"/>
    <col min="13584" max="13584" width="8.7109375" style="62" bestFit="1" customWidth="1"/>
    <col min="13585" max="13588" width="13.85546875" style="62" bestFit="1" customWidth="1"/>
    <col min="13589" max="13589" width="16.85546875" style="62" bestFit="1" customWidth="1"/>
    <col min="13590" max="13590" width="7" style="62" bestFit="1" customWidth="1"/>
    <col min="13591" max="13591" width="9" style="62" bestFit="1" customWidth="1"/>
    <col min="13592" max="13592" width="9.5703125" style="62" bestFit="1" customWidth="1"/>
    <col min="13593" max="13593" width="8.7109375" style="62" bestFit="1" customWidth="1"/>
    <col min="13594" max="13594" width="7.85546875" style="62" bestFit="1" customWidth="1"/>
    <col min="13595" max="13595" width="8.7109375" style="62" bestFit="1" customWidth="1"/>
    <col min="13596" max="13596" width="7" style="62" bestFit="1" customWidth="1"/>
    <col min="13597" max="13824" width="11.42578125" style="62"/>
    <col min="13825" max="13825" width="10.28515625" style="62" bestFit="1" customWidth="1"/>
    <col min="13826" max="13826" width="9.140625" style="62" customWidth="1"/>
    <col min="13827" max="13827" width="11.5703125" style="62" customWidth="1"/>
    <col min="13828" max="13828" width="13.5703125" style="62" customWidth="1"/>
    <col min="13829" max="13829" width="10.28515625" style="62" bestFit="1" customWidth="1"/>
    <col min="13830" max="13830" width="9.5703125" style="62" bestFit="1" customWidth="1"/>
    <col min="13831" max="13831" width="16.42578125" style="62" bestFit="1" customWidth="1"/>
    <col min="13832" max="13832" width="10.28515625" style="62" bestFit="1" customWidth="1"/>
    <col min="13833" max="13833" width="6.85546875" style="62" bestFit="1" customWidth="1"/>
    <col min="13834" max="13834" width="13.7109375" style="62" bestFit="1" customWidth="1"/>
    <col min="13835" max="13835" width="4.42578125" style="62" bestFit="1" customWidth="1"/>
    <col min="13836" max="13836" width="9.5703125" style="62" bestFit="1" customWidth="1"/>
    <col min="13837" max="13837" width="10.5703125" style="62" bestFit="1" customWidth="1"/>
    <col min="13838" max="13838" width="45.7109375" style="62" bestFit="1" customWidth="1"/>
    <col min="13839" max="13839" width="16.5703125" style="62" bestFit="1" customWidth="1"/>
    <col min="13840" max="13840" width="8.7109375" style="62" bestFit="1" customWidth="1"/>
    <col min="13841" max="13844" width="13.85546875" style="62" bestFit="1" customWidth="1"/>
    <col min="13845" max="13845" width="16.85546875" style="62" bestFit="1" customWidth="1"/>
    <col min="13846" max="13846" width="7" style="62" bestFit="1" customWidth="1"/>
    <col min="13847" max="13847" width="9" style="62" bestFit="1" customWidth="1"/>
    <col min="13848" max="13848" width="9.5703125" style="62" bestFit="1" customWidth="1"/>
    <col min="13849" max="13849" width="8.7109375" style="62" bestFit="1" customWidth="1"/>
    <col min="13850" max="13850" width="7.85546875" style="62" bestFit="1" customWidth="1"/>
    <col min="13851" max="13851" width="8.7109375" style="62" bestFit="1" customWidth="1"/>
    <col min="13852" max="13852" width="7" style="62" bestFit="1" customWidth="1"/>
    <col min="13853" max="14080" width="11.42578125" style="62"/>
    <col min="14081" max="14081" width="10.28515625" style="62" bestFit="1" customWidth="1"/>
    <col min="14082" max="14082" width="9.140625" style="62" customWidth="1"/>
    <col min="14083" max="14083" width="11.5703125" style="62" customWidth="1"/>
    <col min="14084" max="14084" width="13.5703125" style="62" customWidth="1"/>
    <col min="14085" max="14085" width="10.28515625" style="62" bestFit="1" customWidth="1"/>
    <col min="14086" max="14086" width="9.5703125" style="62" bestFit="1" customWidth="1"/>
    <col min="14087" max="14087" width="16.42578125" style="62" bestFit="1" customWidth="1"/>
    <col min="14088" max="14088" width="10.28515625" style="62" bestFit="1" customWidth="1"/>
    <col min="14089" max="14089" width="6.85546875" style="62" bestFit="1" customWidth="1"/>
    <col min="14090" max="14090" width="13.7109375" style="62" bestFit="1" customWidth="1"/>
    <col min="14091" max="14091" width="4.42578125" style="62" bestFit="1" customWidth="1"/>
    <col min="14092" max="14092" width="9.5703125" style="62" bestFit="1" customWidth="1"/>
    <col min="14093" max="14093" width="10.5703125" style="62" bestFit="1" customWidth="1"/>
    <col min="14094" max="14094" width="45.7109375" style="62" bestFit="1" customWidth="1"/>
    <col min="14095" max="14095" width="16.5703125" style="62" bestFit="1" customWidth="1"/>
    <col min="14096" max="14096" width="8.7109375" style="62" bestFit="1" customWidth="1"/>
    <col min="14097" max="14100" width="13.85546875" style="62" bestFit="1" customWidth="1"/>
    <col min="14101" max="14101" width="16.85546875" style="62" bestFit="1" customWidth="1"/>
    <col min="14102" max="14102" width="7" style="62" bestFit="1" customWidth="1"/>
    <col min="14103" max="14103" width="9" style="62" bestFit="1" customWidth="1"/>
    <col min="14104" max="14104" width="9.5703125" style="62" bestFit="1" customWidth="1"/>
    <col min="14105" max="14105" width="8.7109375" style="62" bestFit="1" customWidth="1"/>
    <col min="14106" max="14106" width="7.85546875" style="62" bestFit="1" customWidth="1"/>
    <col min="14107" max="14107" width="8.7109375" style="62" bestFit="1" customWidth="1"/>
    <col min="14108" max="14108" width="7" style="62" bestFit="1" customWidth="1"/>
    <col min="14109" max="14336" width="11.42578125" style="62"/>
    <col min="14337" max="14337" width="10.28515625" style="62" bestFit="1" customWidth="1"/>
    <col min="14338" max="14338" width="9.140625" style="62" customWidth="1"/>
    <col min="14339" max="14339" width="11.5703125" style="62" customWidth="1"/>
    <col min="14340" max="14340" width="13.5703125" style="62" customWidth="1"/>
    <col min="14341" max="14341" width="10.28515625" style="62" bestFit="1" customWidth="1"/>
    <col min="14342" max="14342" width="9.5703125" style="62" bestFit="1" customWidth="1"/>
    <col min="14343" max="14343" width="16.42578125" style="62" bestFit="1" customWidth="1"/>
    <col min="14344" max="14344" width="10.28515625" style="62" bestFit="1" customWidth="1"/>
    <col min="14345" max="14345" width="6.85546875" style="62" bestFit="1" customWidth="1"/>
    <col min="14346" max="14346" width="13.7109375" style="62" bestFit="1" customWidth="1"/>
    <col min="14347" max="14347" width="4.42578125" style="62" bestFit="1" customWidth="1"/>
    <col min="14348" max="14348" width="9.5703125" style="62" bestFit="1" customWidth="1"/>
    <col min="14349" max="14349" width="10.5703125" style="62" bestFit="1" customWidth="1"/>
    <col min="14350" max="14350" width="45.7109375" style="62" bestFit="1" customWidth="1"/>
    <col min="14351" max="14351" width="16.5703125" style="62" bestFit="1" customWidth="1"/>
    <col min="14352" max="14352" width="8.7109375" style="62" bestFit="1" customWidth="1"/>
    <col min="14353" max="14356" width="13.85546875" style="62" bestFit="1" customWidth="1"/>
    <col min="14357" max="14357" width="16.85546875" style="62" bestFit="1" customWidth="1"/>
    <col min="14358" max="14358" width="7" style="62" bestFit="1" customWidth="1"/>
    <col min="14359" max="14359" width="9" style="62" bestFit="1" customWidth="1"/>
    <col min="14360" max="14360" width="9.5703125" style="62" bestFit="1" customWidth="1"/>
    <col min="14361" max="14361" width="8.7109375" style="62" bestFit="1" customWidth="1"/>
    <col min="14362" max="14362" width="7.85546875" style="62" bestFit="1" customWidth="1"/>
    <col min="14363" max="14363" width="8.7109375" style="62" bestFit="1" customWidth="1"/>
    <col min="14364" max="14364" width="7" style="62" bestFit="1" customWidth="1"/>
    <col min="14365" max="14592" width="11.42578125" style="62"/>
    <col min="14593" max="14593" width="10.28515625" style="62" bestFit="1" customWidth="1"/>
    <col min="14594" max="14594" width="9.140625" style="62" customWidth="1"/>
    <col min="14595" max="14595" width="11.5703125" style="62" customWidth="1"/>
    <col min="14596" max="14596" width="13.5703125" style="62" customWidth="1"/>
    <col min="14597" max="14597" width="10.28515625" style="62" bestFit="1" customWidth="1"/>
    <col min="14598" max="14598" width="9.5703125" style="62" bestFit="1" customWidth="1"/>
    <col min="14599" max="14599" width="16.42578125" style="62" bestFit="1" customWidth="1"/>
    <col min="14600" max="14600" width="10.28515625" style="62" bestFit="1" customWidth="1"/>
    <col min="14601" max="14601" width="6.85546875" style="62" bestFit="1" customWidth="1"/>
    <col min="14602" max="14602" width="13.7109375" style="62" bestFit="1" customWidth="1"/>
    <col min="14603" max="14603" width="4.42578125" style="62" bestFit="1" customWidth="1"/>
    <col min="14604" max="14604" width="9.5703125" style="62" bestFit="1" customWidth="1"/>
    <col min="14605" max="14605" width="10.5703125" style="62" bestFit="1" customWidth="1"/>
    <col min="14606" max="14606" width="45.7109375" style="62" bestFit="1" customWidth="1"/>
    <col min="14607" max="14607" width="16.5703125" style="62" bestFit="1" customWidth="1"/>
    <col min="14608" max="14608" width="8.7109375" style="62" bestFit="1" customWidth="1"/>
    <col min="14609" max="14612" width="13.85546875" style="62" bestFit="1" customWidth="1"/>
    <col min="14613" max="14613" width="16.85546875" style="62" bestFit="1" customWidth="1"/>
    <col min="14614" max="14614" width="7" style="62" bestFit="1" customWidth="1"/>
    <col min="14615" max="14615" width="9" style="62" bestFit="1" customWidth="1"/>
    <col min="14616" max="14616" width="9.5703125" style="62" bestFit="1" customWidth="1"/>
    <col min="14617" max="14617" width="8.7109375" style="62" bestFit="1" customWidth="1"/>
    <col min="14618" max="14618" width="7.85546875" style="62" bestFit="1" customWidth="1"/>
    <col min="14619" max="14619" width="8.7109375" style="62" bestFit="1" customWidth="1"/>
    <col min="14620" max="14620" width="7" style="62" bestFit="1" customWidth="1"/>
    <col min="14621" max="14848" width="11.42578125" style="62"/>
    <col min="14849" max="14849" width="10.28515625" style="62" bestFit="1" customWidth="1"/>
    <col min="14850" max="14850" width="9.140625" style="62" customWidth="1"/>
    <col min="14851" max="14851" width="11.5703125" style="62" customWidth="1"/>
    <col min="14852" max="14852" width="13.5703125" style="62" customWidth="1"/>
    <col min="14853" max="14853" width="10.28515625" style="62" bestFit="1" customWidth="1"/>
    <col min="14854" max="14854" width="9.5703125" style="62" bestFit="1" customWidth="1"/>
    <col min="14855" max="14855" width="16.42578125" style="62" bestFit="1" customWidth="1"/>
    <col min="14856" max="14856" width="10.28515625" style="62" bestFit="1" customWidth="1"/>
    <col min="14857" max="14857" width="6.85546875" style="62" bestFit="1" customWidth="1"/>
    <col min="14858" max="14858" width="13.7109375" style="62" bestFit="1" customWidth="1"/>
    <col min="14859" max="14859" width="4.42578125" style="62" bestFit="1" customWidth="1"/>
    <col min="14860" max="14860" width="9.5703125" style="62" bestFit="1" customWidth="1"/>
    <col min="14861" max="14861" width="10.5703125" style="62" bestFit="1" customWidth="1"/>
    <col min="14862" max="14862" width="45.7109375" style="62" bestFit="1" customWidth="1"/>
    <col min="14863" max="14863" width="16.5703125" style="62" bestFit="1" customWidth="1"/>
    <col min="14864" max="14864" width="8.7109375" style="62" bestFit="1" customWidth="1"/>
    <col min="14865" max="14868" width="13.85546875" style="62" bestFit="1" customWidth="1"/>
    <col min="14869" max="14869" width="16.85546875" style="62" bestFit="1" customWidth="1"/>
    <col min="14870" max="14870" width="7" style="62" bestFit="1" customWidth="1"/>
    <col min="14871" max="14871" width="9" style="62" bestFit="1" customWidth="1"/>
    <col min="14872" max="14872" width="9.5703125" style="62" bestFit="1" customWidth="1"/>
    <col min="14873" max="14873" width="8.7109375" style="62" bestFit="1" customWidth="1"/>
    <col min="14874" max="14874" width="7.85546875" style="62" bestFit="1" customWidth="1"/>
    <col min="14875" max="14875" width="8.7109375" style="62" bestFit="1" customWidth="1"/>
    <col min="14876" max="14876" width="7" style="62" bestFit="1" customWidth="1"/>
    <col min="14877" max="15104" width="11.42578125" style="62"/>
    <col min="15105" max="15105" width="10.28515625" style="62" bestFit="1" customWidth="1"/>
    <col min="15106" max="15106" width="9.140625" style="62" customWidth="1"/>
    <col min="15107" max="15107" width="11.5703125" style="62" customWidth="1"/>
    <col min="15108" max="15108" width="13.5703125" style="62" customWidth="1"/>
    <col min="15109" max="15109" width="10.28515625" style="62" bestFit="1" customWidth="1"/>
    <col min="15110" max="15110" width="9.5703125" style="62" bestFit="1" customWidth="1"/>
    <col min="15111" max="15111" width="16.42578125" style="62" bestFit="1" customWidth="1"/>
    <col min="15112" max="15112" width="10.28515625" style="62" bestFit="1" customWidth="1"/>
    <col min="15113" max="15113" width="6.85546875" style="62" bestFit="1" customWidth="1"/>
    <col min="15114" max="15114" width="13.7109375" style="62" bestFit="1" customWidth="1"/>
    <col min="15115" max="15115" width="4.42578125" style="62" bestFit="1" customWidth="1"/>
    <col min="15116" max="15116" width="9.5703125" style="62" bestFit="1" customWidth="1"/>
    <col min="15117" max="15117" width="10.5703125" style="62" bestFit="1" customWidth="1"/>
    <col min="15118" max="15118" width="45.7109375" style="62" bestFit="1" customWidth="1"/>
    <col min="15119" max="15119" width="16.5703125" style="62" bestFit="1" customWidth="1"/>
    <col min="15120" max="15120" width="8.7109375" style="62" bestFit="1" customWidth="1"/>
    <col min="15121" max="15124" width="13.85546875" style="62" bestFit="1" customWidth="1"/>
    <col min="15125" max="15125" width="16.85546875" style="62" bestFit="1" customWidth="1"/>
    <col min="15126" max="15126" width="7" style="62" bestFit="1" customWidth="1"/>
    <col min="15127" max="15127" width="9" style="62" bestFit="1" customWidth="1"/>
    <col min="15128" max="15128" width="9.5703125" style="62" bestFit="1" customWidth="1"/>
    <col min="15129" max="15129" width="8.7109375" style="62" bestFit="1" customWidth="1"/>
    <col min="15130" max="15130" width="7.85546875" style="62" bestFit="1" customWidth="1"/>
    <col min="15131" max="15131" width="8.7109375" style="62" bestFit="1" customWidth="1"/>
    <col min="15132" max="15132" width="7" style="62" bestFit="1" customWidth="1"/>
    <col min="15133" max="15360" width="11.42578125" style="62"/>
    <col min="15361" max="15361" width="10.28515625" style="62" bestFit="1" customWidth="1"/>
    <col min="15362" max="15362" width="9.140625" style="62" customWidth="1"/>
    <col min="15363" max="15363" width="11.5703125" style="62" customWidth="1"/>
    <col min="15364" max="15364" width="13.5703125" style="62" customWidth="1"/>
    <col min="15365" max="15365" width="10.28515625" style="62" bestFit="1" customWidth="1"/>
    <col min="15366" max="15366" width="9.5703125" style="62" bestFit="1" customWidth="1"/>
    <col min="15367" max="15367" width="16.42578125" style="62" bestFit="1" customWidth="1"/>
    <col min="15368" max="15368" width="10.28515625" style="62" bestFit="1" customWidth="1"/>
    <col min="15369" max="15369" width="6.85546875" style="62" bestFit="1" customWidth="1"/>
    <col min="15370" max="15370" width="13.7109375" style="62" bestFit="1" customWidth="1"/>
    <col min="15371" max="15371" width="4.42578125" style="62" bestFit="1" customWidth="1"/>
    <col min="15372" max="15372" width="9.5703125" style="62" bestFit="1" customWidth="1"/>
    <col min="15373" max="15373" width="10.5703125" style="62" bestFit="1" customWidth="1"/>
    <col min="15374" max="15374" width="45.7109375" style="62" bestFit="1" customWidth="1"/>
    <col min="15375" max="15375" width="16.5703125" style="62" bestFit="1" customWidth="1"/>
    <col min="15376" max="15376" width="8.7109375" style="62" bestFit="1" customWidth="1"/>
    <col min="15377" max="15380" width="13.85546875" style="62" bestFit="1" customWidth="1"/>
    <col min="15381" max="15381" width="16.85546875" style="62" bestFit="1" customWidth="1"/>
    <col min="15382" max="15382" width="7" style="62" bestFit="1" customWidth="1"/>
    <col min="15383" max="15383" width="9" style="62" bestFit="1" customWidth="1"/>
    <col min="15384" max="15384" width="9.5703125" style="62" bestFit="1" customWidth="1"/>
    <col min="15385" max="15385" width="8.7109375" style="62" bestFit="1" customWidth="1"/>
    <col min="15386" max="15386" width="7.85546875" style="62" bestFit="1" customWidth="1"/>
    <col min="15387" max="15387" width="8.7109375" style="62" bestFit="1" customWidth="1"/>
    <col min="15388" max="15388" width="7" style="62" bestFit="1" customWidth="1"/>
    <col min="15389" max="15616" width="11.42578125" style="62"/>
    <col min="15617" max="15617" width="10.28515625" style="62" bestFit="1" customWidth="1"/>
    <col min="15618" max="15618" width="9.140625" style="62" customWidth="1"/>
    <col min="15619" max="15619" width="11.5703125" style="62" customWidth="1"/>
    <col min="15620" max="15620" width="13.5703125" style="62" customWidth="1"/>
    <col min="15621" max="15621" width="10.28515625" style="62" bestFit="1" customWidth="1"/>
    <col min="15622" max="15622" width="9.5703125" style="62" bestFit="1" customWidth="1"/>
    <col min="15623" max="15623" width="16.42578125" style="62" bestFit="1" customWidth="1"/>
    <col min="15624" max="15624" width="10.28515625" style="62" bestFit="1" customWidth="1"/>
    <col min="15625" max="15625" width="6.85546875" style="62" bestFit="1" customWidth="1"/>
    <col min="15626" max="15626" width="13.7109375" style="62" bestFit="1" customWidth="1"/>
    <col min="15627" max="15627" width="4.42578125" style="62" bestFit="1" customWidth="1"/>
    <col min="15628" max="15628" width="9.5703125" style="62" bestFit="1" customWidth="1"/>
    <col min="15629" max="15629" width="10.5703125" style="62" bestFit="1" customWidth="1"/>
    <col min="15630" max="15630" width="45.7109375" style="62" bestFit="1" customWidth="1"/>
    <col min="15631" max="15631" width="16.5703125" style="62" bestFit="1" customWidth="1"/>
    <col min="15632" max="15632" width="8.7109375" style="62" bestFit="1" customWidth="1"/>
    <col min="15633" max="15636" width="13.85546875" style="62" bestFit="1" customWidth="1"/>
    <col min="15637" max="15637" width="16.85546875" style="62" bestFit="1" customWidth="1"/>
    <col min="15638" max="15638" width="7" style="62" bestFit="1" customWidth="1"/>
    <col min="15639" max="15639" width="9" style="62" bestFit="1" customWidth="1"/>
    <col min="15640" max="15640" width="9.5703125" style="62" bestFit="1" customWidth="1"/>
    <col min="15641" max="15641" width="8.7109375" style="62" bestFit="1" customWidth="1"/>
    <col min="15642" max="15642" width="7.85546875" style="62" bestFit="1" customWidth="1"/>
    <col min="15643" max="15643" width="8.7109375" style="62" bestFit="1" customWidth="1"/>
    <col min="15644" max="15644" width="7" style="62" bestFit="1" customWidth="1"/>
    <col min="15645" max="15872" width="11.42578125" style="62"/>
    <col min="15873" max="15873" width="10.28515625" style="62" bestFit="1" customWidth="1"/>
    <col min="15874" max="15874" width="9.140625" style="62" customWidth="1"/>
    <col min="15875" max="15875" width="11.5703125" style="62" customWidth="1"/>
    <col min="15876" max="15876" width="13.5703125" style="62" customWidth="1"/>
    <col min="15877" max="15877" width="10.28515625" style="62" bestFit="1" customWidth="1"/>
    <col min="15878" max="15878" width="9.5703125" style="62" bestFit="1" customWidth="1"/>
    <col min="15879" max="15879" width="16.42578125" style="62" bestFit="1" customWidth="1"/>
    <col min="15880" max="15880" width="10.28515625" style="62" bestFit="1" customWidth="1"/>
    <col min="15881" max="15881" width="6.85546875" style="62" bestFit="1" customWidth="1"/>
    <col min="15882" max="15882" width="13.7109375" style="62" bestFit="1" customWidth="1"/>
    <col min="15883" max="15883" width="4.42578125" style="62" bestFit="1" customWidth="1"/>
    <col min="15884" max="15884" width="9.5703125" style="62" bestFit="1" customWidth="1"/>
    <col min="15885" max="15885" width="10.5703125" style="62" bestFit="1" customWidth="1"/>
    <col min="15886" max="15886" width="45.7109375" style="62" bestFit="1" customWidth="1"/>
    <col min="15887" max="15887" width="16.5703125" style="62" bestFit="1" customWidth="1"/>
    <col min="15888" max="15888" width="8.7109375" style="62" bestFit="1" customWidth="1"/>
    <col min="15889" max="15892" width="13.85546875" style="62" bestFit="1" customWidth="1"/>
    <col min="15893" max="15893" width="16.85546875" style="62" bestFit="1" customWidth="1"/>
    <col min="15894" max="15894" width="7" style="62" bestFit="1" customWidth="1"/>
    <col min="15895" max="15895" width="9" style="62" bestFit="1" customWidth="1"/>
    <col min="15896" max="15896" width="9.5703125" style="62" bestFit="1" customWidth="1"/>
    <col min="15897" max="15897" width="8.7109375" style="62" bestFit="1" customWidth="1"/>
    <col min="15898" max="15898" width="7.85546875" style="62" bestFit="1" customWidth="1"/>
    <col min="15899" max="15899" width="8.7109375" style="62" bestFit="1" customWidth="1"/>
    <col min="15900" max="15900" width="7" style="62" bestFit="1" customWidth="1"/>
    <col min="15901" max="16128" width="11.42578125" style="62"/>
    <col min="16129" max="16129" width="10.28515625" style="62" bestFit="1" customWidth="1"/>
    <col min="16130" max="16130" width="9.140625" style="62" customWidth="1"/>
    <col min="16131" max="16131" width="11.5703125" style="62" customWidth="1"/>
    <col min="16132" max="16132" width="13.5703125" style="62" customWidth="1"/>
    <col min="16133" max="16133" width="10.28515625" style="62" bestFit="1" customWidth="1"/>
    <col min="16134" max="16134" width="9.5703125" style="62" bestFit="1" customWidth="1"/>
    <col min="16135" max="16135" width="16.42578125" style="62" bestFit="1" customWidth="1"/>
    <col min="16136" max="16136" width="10.28515625" style="62" bestFit="1" customWidth="1"/>
    <col min="16137" max="16137" width="6.85546875" style="62" bestFit="1" customWidth="1"/>
    <col min="16138" max="16138" width="13.7109375" style="62" bestFit="1" customWidth="1"/>
    <col min="16139" max="16139" width="4.42578125" style="62" bestFit="1" customWidth="1"/>
    <col min="16140" max="16140" width="9.5703125" style="62" bestFit="1" customWidth="1"/>
    <col min="16141" max="16141" width="10.5703125" style="62" bestFit="1" customWidth="1"/>
    <col min="16142" max="16142" width="45.7109375" style="62" bestFit="1" customWidth="1"/>
    <col min="16143" max="16143" width="16.5703125" style="62" bestFit="1" customWidth="1"/>
    <col min="16144" max="16144" width="8.7109375" style="62" bestFit="1" customWidth="1"/>
    <col min="16145" max="16148" width="13.85546875" style="62" bestFit="1" customWidth="1"/>
    <col min="16149" max="16149" width="16.85546875" style="62" bestFit="1" customWidth="1"/>
    <col min="16150" max="16150" width="7" style="62" bestFit="1" customWidth="1"/>
    <col min="16151" max="16151" width="9" style="62" bestFit="1" customWidth="1"/>
    <col min="16152" max="16152" width="9.5703125" style="62" bestFit="1" customWidth="1"/>
    <col min="16153" max="16153" width="8.7109375" style="62" bestFit="1" customWidth="1"/>
    <col min="16154" max="16154" width="7.85546875" style="62" bestFit="1" customWidth="1"/>
    <col min="16155" max="16155" width="8.7109375" style="62" bestFit="1" customWidth="1"/>
    <col min="16156" max="16156" width="7" style="62" bestFit="1" customWidth="1"/>
    <col min="16157" max="16384" width="11.42578125" style="62"/>
  </cols>
  <sheetData>
    <row r="5" spans="1:3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2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3"/>
      <c r="AA8" s="3"/>
      <c r="AB8" s="4"/>
    </row>
    <row r="9" spans="1:32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</row>
    <row r="10" spans="1:32">
      <c r="A10" s="5">
        <v>57040</v>
      </c>
      <c r="B10" s="9" t="s">
        <v>1958</v>
      </c>
      <c r="C10" s="6">
        <v>42221</v>
      </c>
      <c r="D10" s="6">
        <v>42221</v>
      </c>
      <c r="E10" s="5" t="s">
        <v>30</v>
      </c>
      <c r="F10" s="6">
        <v>42195</v>
      </c>
      <c r="G10" s="5" t="s">
        <v>75</v>
      </c>
      <c r="H10" s="5">
        <v>57040</v>
      </c>
      <c r="I10" s="5" t="s">
        <v>386</v>
      </c>
      <c r="J10" s="5" t="s">
        <v>232</v>
      </c>
      <c r="K10" s="5">
        <v>2015</v>
      </c>
      <c r="L10" s="7" t="s">
        <v>1959</v>
      </c>
      <c r="M10" s="5" t="s">
        <v>1960</v>
      </c>
      <c r="N10" s="5" t="s">
        <v>389</v>
      </c>
      <c r="O10" s="5" t="s">
        <v>1886</v>
      </c>
      <c r="P10" s="8" t="s">
        <v>1961</v>
      </c>
      <c r="Q10" s="5"/>
      <c r="R10" s="5"/>
      <c r="S10" s="5"/>
      <c r="T10" s="5"/>
      <c r="U10" s="8">
        <v>316683.27</v>
      </c>
      <c r="V10" s="8">
        <v>3668.52</v>
      </c>
      <c r="W10" s="8">
        <v>2320</v>
      </c>
      <c r="X10" s="8">
        <v>360</v>
      </c>
      <c r="Y10" s="8">
        <v>320351.79000000004</v>
      </c>
      <c r="Z10" s="8">
        <v>51256.29</v>
      </c>
      <c r="AA10" s="8">
        <v>374288.08</v>
      </c>
      <c r="AB10" s="7" t="s">
        <v>237</v>
      </c>
      <c r="AC10" s="7" t="s">
        <v>2109</v>
      </c>
      <c r="AD10" s="8">
        <v>374290.08</v>
      </c>
      <c r="AE10" s="71">
        <f>+AA10-AD10</f>
        <v>-2</v>
      </c>
    </row>
    <row r="11" spans="1:32">
      <c r="A11" s="5">
        <v>57040</v>
      </c>
      <c r="B11" s="9" t="s">
        <v>1962</v>
      </c>
      <c r="C11" s="6">
        <v>42221</v>
      </c>
      <c r="D11" s="6">
        <v>42221</v>
      </c>
      <c r="E11" s="5" t="s">
        <v>30</v>
      </c>
      <c r="F11" s="6">
        <v>42198</v>
      </c>
      <c r="G11" s="5" t="s">
        <v>75</v>
      </c>
      <c r="H11" s="5">
        <v>57040</v>
      </c>
      <c r="I11" s="5" t="s">
        <v>386</v>
      </c>
      <c r="J11" s="5" t="s">
        <v>232</v>
      </c>
      <c r="K11" s="5">
        <v>2015</v>
      </c>
      <c r="L11" s="7" t="s">
        <v>1963</v>
      </c>
      <c r="M11" s="5" t="s">
        <v>1964</v>
      </c>
      <c r="N11" s="5" t="s">
        <v>1965</v>
      </c>
      <c r="O11" s="5" t="s">
        <v>1885</v>
      </c>
      <c r="P11" s="8" t="s">
        <v>1966</v>
      </c>
      <c r="Q11" s="5"/>
      <c r="R11" s="5"/>
      <c r="S11" s="5"/>
      <c r="T11" s="5"/>
      <c r="U11" s="8">
        <v>316683.27</v>
      </c>
      <c r="V11" s="8">
        <v>3668.52</v>
      </c>
      <c r="W11" s="8">
        <v>2320</v>
      </c>
      <c r="X11" s="8">
        <v>360</v>
      </c>
      <c r="Y11" s="8">
        <v>320351.79000000004</v>
      </c>
      <c r="Z11" s="8">
        <v>51256.29</v>
      </c>
      <c r="AA11" s="8">
        <v>374288.08</v>
      </c>
      <c r="AB11" s="7" t="s">
        <v>237</v>
      </c>
      <c r="AC11" s="7" t="s">
        <v>2110</v>
      </c>
      <c r="AD11" s="8">
        <v>374290.08</v>
      </c>
      <c r="AE11" s="71">
        <f t="shared" ref="AE11:AE42" si="0">+AA11-AD11</f>
        <v>-2</v>
      </c>
    </row>
    <row r="12" spans="1:32">
      <c r="A12" s="5">
        <v>57040</v>
      </c>
      <c r="B12" s="9" t="s">
        <v>1967</v>
      </c>
      <c r="C12" s="6">
        <v>42221</v>
      </c>
      <c r="D12" s="6">
        <v>42221</v>
      </c>
      <c r="E12" s="5" t="s">
        <v>30</v>
      </c>
      <c r="F12" s="6">
        <v>42198</v>
      </c>
      <c r="G12" s="5" t="s">
        <v>176</v>
      </c>
      <c r="H12" s="5">
        <v>57040</v>
      </c>
      <c r="I12" s="5" t="s">
        <v>177</v>
      </c>
      <c r="J12" s="5" t="s">
        <v>178</v>
      </c>
      <c r="K12" s="5">
        <v>2015</v>
      </c>
      <c r="L12" s="7" t="s">
        <v>1968</v>
      </c>
      <c r="M12" s="5" t="s">
        <v>1969</v>
      </c>
      <c r="N12" s="5" t="s">
        <v>208</v>
      </c>
      <c r="O12" s="5" t="s">
        <v>1892</v>
      </c>
      <c r="P12" s="8" t="s">
        <v>1970</v>
      </c>
      <c r="Q12" s="5"/>
      <c r="R12" s="5"/>
      <c r="S12" s="5"/>
      <c r="T12" s="5"/>
      <c r="U12" s="8">
        <v>297496.24</v>
      </c>
      <c r="V12" s="8">
        <v>3668.52</v>
      </c>
      <c r="W12" s="8">
        <v>2900</v>
      </c>
      <c r="X12" s="8">
        <v>360</v>
      </c>
      <c r="Y12" s="8">
        <v>301164.76</v>
      </c>
      <c r="Z12" s="8">
        <v>48186.36</v>
      </c>
      <c r="AA12" s="8">
        <v>352611.12</v>
      </c>
      <c r="AB12" s="7" t="s">
        <v>184</v>
      </c>
      <c r="AC12" s="7" t="s">
        <v>2112</v>
      </c>
      <c r="AD12" s="8">
        <v>352613.12</v>
      </c>
      <c r="AE12" s="71">
        <f t="shared" si="0"/>
        <v>-2</v>
      </c>
    </row>
    <row r="13" spans="1:32">
      <c r="A13" s="5">
        <v>57040</v>
      </c>
      <c r="B13" s="9" t="s">
        <v>1971</v>
      </c>
      <c r="C13" s="6">
        <v>42221</v>
      </c>
      <c r="D13" s="6">
        <v>42221</v>
      </c>
      <c r="E13" s="5" t="s">
        <v>30</v>
      </c>
      <c r="F13" s="6">
        <v>42198</v>
      </c>
      <c r="G13" s="5" t="s">
        <v>176</v>
      </c>
      <c r="H13" s="5">
        <v>57040</v>
      </c>
      <c r="I13" s="5" t="s">
        <v>177</v>
      </c>
      <c r="J13" s="5" t="s">
        <v>178</v>
      </c>
      <c r="K13" s="5">
        <v>2015</v>
      </c>
      <c r="L13" s="7" t="s">
        <v>1972</v>
      </c>
      <c r="M13" s="5" t="s">
        <v>1973</v>
      </c>
      <c r="N13" s="5" t="s">
        <v>208</v>
      </c>
      <c r="O13" s="5" t="s">
        <v>1893</v>
      </c>
      <c r="P13" s="8" t="s">
        <v>1974</v>
      </c>
      <c r="Q13" s="5"/>
      <c r="R13" s="5"/>
      <c r="S13" s="5"/>
      <c r="T13" s="5"/>
      <c r="U13" s="8">
        <v>297496.24</v>
      </c>
      <c r="V13" s="8">
        <v>3668.52</v>
      </c>
      <c r="W13" s="8">
        <v>2900</v>
      </c>
      <c r="X13" s="8">
        <v>360</v>
      </c>
      <c r="Y13" s="8">
        <v>301164.76</v>
      </c>
      <c r="Z13" s="8">
        <v>48186.36</v>
      </c>
      <c r="AA13" s="8">
        <v>352611.12</v>
      </c>
      <c r="AB13" s="7" t="s">
        <v>184</v>
      </c>
      <c r="AC13" s="7" t="s">
        <v>2111</v>
      </c>
      <c r="AD13" s="8">
        <v>352611.12</v>
      </c>
      <c r="AE13" s="71">
        <f t="shared" si="0"/>
        <v>0</v>
      </c>
    </row>
    <row r="14" spans="1:32">
      <c r="A14" s="5">
        <v>57040</v>
      </c>
      <c r="B14" s="9" t="s">
        <v>1975</v>
      </c>
      <c r="C14" s="6">
        <v>42221</v>
      </c>
      <c r="D14" s="6">
        <v>42221</v>
      </c>
      <c r="E14" s="5" t="s">
        <v>30</v>
      </c>
      <c r="F14" s="6">
        <v>42180</v>
      </c>
      <c r="G14" s="5" t="s">
        <v>176</v>
      </c>
      <c r="H14" s="5">
        <v>57040</v>
      </c>
      <c r="I14" s="5" t="s">
        <v>212</v>
      </c>
      <c r="J14" s="5" t="s">
        <v>178</v>
      </c>
      <c r="K14" s="5">
        <v>2015</v>
      </c>
      <c r="L14" s="7" t="s">
        <v>1976</v>
      </c>
      <c r="M14" s="5" t="s">
        <v>1977</v>
      </c>
      <c r="N14" s="5" t="s">
        <v>208</v>
      </c>
      <c r="O14" s="5" t="s">
        <v>1978</v>
      </c>
      <c r="P14" s="8" t="s">
        <v>1979</v>
      </c>
      <c r="Q14" s="5"/>
      <c r="R14" s="5"/>
      <c r="S14" s="5"/>
      <c r="T14" s="5"/>
      <c r="U14" s="8">
        <v>325890.33</v>
      </c>
      <c r="V14" s="8">
        <v>3668.52</v>
      </c>
      <c r="W14" s="8">
        <v>2900</v>
      </c>
      <c r="X14" s="8">
        <v>360</v>
      </c>
      <c r="Y14" s="8">
        <v>329558.85000000003</v>
      </c>
      <c r="Z14" s="8">
        <v>52729.42</v>
      </c>
      <c r="AA14" s="8">
        <v>385548.27</v>
      </c>
      <c r="AB14" s="7" t="s">
        <v>184</v>
      </c>
      <c r="AC14" s="7" t="s">
        <v>2113</v>
      </c>
      <c r="AD14" s="8">
        <v>385550.27</v>
      </c>
      <c r="AE14" s="71">
        <f t="shared" si="0"/>
        <v>-2</v>
      </c>
      <c r="AF14" s="62" t="s">
        <v>572</v>
      </c>
    </row>
    <row r="15" spans="1:32">
      <c r="A15" s="5">
        <v>57040</v>
      </c>
      <c r="B15" s="9" t="s">
        <v>1980</v>
      </c>
      <c r="C15" s="6">
        <v>42227</v>
      </c>
      <c r="D15" s="6">
        <v>42227</v>
      </c>
      <c r="E15" s="5" t="s">
        <v>30</v>
      </c>
      <c r="F15" s="6">
        <v>42222</v>
      </c>
      <c r="G15" s="5" t="s">
        <v>31</v>
      </c>
      <c r="H15" s="5">
        <v>57040</v>
      </c>
      <c r="I15" s="5" t="s">
        <v>109</v>
      </c>
      <c r="J15" s="5" t="s">
        <v>110</v>
      </c>
      <c r="K15" s="5">
        <v>2015</v>
      </c>
      <c r="L15" s="7" t="s">
        <v>1981</v>
      </c>
      <c r="M15" s="5" t="s">
        <v>1982</v>
      </c>
      <c r="N15" s="5" t="s">
        <v>1515</v>
      </c>
      <c r="O15" s="5" t="s">
        <v>1882</v>
      </c>
      <c r="P15" s="8" t="s">
        <v>1983</v>
      </c>
      <c r="Q15" s="5"/>
      <c r="R15" s="5"/>
      <c r="S15" s="5"/>
      <c r="T15" s="5"/>
      <c r="U15" s="8">
        <v>142816.87</v>
      </c>
      <c r="V15" s="8">
        <v>4988.7299999999996</v>
      </c>
      <c r="W15" s="8">
        <v>1160</v>
      </c>
      <c r="X15" s="8">
        <v>360</v>
      </c>
      <c r="Y15" s="8">
        <v>147805.6</v>
      </c>
      <c r="Z15" s="8">
        <v>23648.9</v>
      </c>
      <c r="AA15" s="8">
        <v>172974.5</v>
      </c>
      <c r="AB15" s="7" t="s">
        <v>116</v>
      </c>
      <c r="AC15" s="7" t="s">
        <v>2114</v>
      </c>
      <c r="AD15" s="8">
        <v>172974.5</v>
      </c>
      <c r="AE15" s="71">
        <f t="shared" si="0"/>
        <v>0</v>
      </c>
    </row>
    <row r="16" spans="1:32">
      <c r="A16" s="5">
        <v>57040</v>
      </c>
      <c r="B16" s="9" t="s">
        <v>1984</v>
      </c>
      <c r="C16" s="6">
        <v>42227</v>
      </c>
      <c r="D16" s="6">
        <v>42227</v>
      </c>
      <c r="E16" s="5" t="s">
        <v>30</v>
      </c>
      <c r="F16" s="6">
        <v>42222</v>
      </c>
      <c r="G16" s="5" t="s">
        <v>31</v>
      </c>
      <c r="H16" s="5">
        <v>57040</v>
      </c>
      <c r="I16" s="5" t="s">
        <v>109</v>
      </c>
      <c r="J16" s="5" t="s">
        <v>110</v>
      </c>
      <c r="K16" s="5">
        <v>2015</v>
      </c>
      <c r="L16" s="7" t="s">
        <v>1981</v>
      </c>
      <c r="M16" s="5" t="s">
        <v>1985</v>
      </c>
      <c r="N16" s="5" t="s">
        <v>290</v>
      </c>
      <c r="O16" s="5" t="s">
        <v>1986</v>
      </c>
      <c r="P16" s="8" t="s">
        <v>1987</v>
      </c>
      <c r="Q16" s="5"/>
      <c r="R16" s="5"/>
      <c r="S16" s="5"/>
      <c r="T16" s="5"/>
      <c r="U16" s="8">
        <v>142816.87</v>
      </c>
      <c r="V16" s="8">
        <v>4988.7299999999996</v>
      </c>
      <c r="W16" s="8">
        <v>1160</v>
      </c>
      <c r="X16" s="8">
        <v>360</v>
      </c>
      <c r="Y16" s="8">
        <v>147805.6</v>
      </c>
      <c r="Z16" s="8">
        <v>23648.9</v>
      </c>
      <c r="AA16" s="8">
        <v>172974.5</v>
      </c>
      <c r="AB16" s="7" t="s">
        <v>116</v>
      </c>
      <c r="AC16" s="7" t="s">
        <v>2116</v>
      </c>
      <c r="AD16" s="8">
        <v>172974.5</v>
      </c>
      <c r="AE16" s="71">
        <f t="shared" si="0"/>
        <v>0</v>
      </c>
    </row>
    <row r="17" spans="1:33">
      <c r="A17" s="5">
        <v>57040</v>
      </c>
      <c r="B17" s="9" t="s">
        <v>1988</v>
      </c>
      <c r="C17" s="6">
        <v>42227</v>
      </c>
      <c r="D17" s="6">
        <v>42227</v>
      </c>
      <c r="E17" s="5" t="s">
        <v>30</v>
      </c>
      <c r="F17" s="6">
        <v>42222</v>
      </c>
      <c r="G17" s="5" t="s">
        <v>31</v>
      </c>
      <c r="H17" s="5">
        <v>57040</v>
      </c>
      <c r="I17" s="5" t="s">
        <v>118</v>
      </c>
      <c r="J17" s="5" t="s">
        <v>110</v>
      </c>
      <c r="K17" s="5">
        <v>2015</v>
      </c>
      <c r="L17" s="7" t="s">
        <v>1981</v>
      </c>
      <c r="M17" s="5" t="s">
        <v>1989</v>
      </c>
      <c r="N17" s="5" t="s">
        <v>120</v>
      </c>
      <c r="O17" s="5" t="s">
        <v>1883</v>
      </c>
      <c r="P17" s="8" t="s">
        <v>1990</v>
      </c>
      <c r="Q17" s="5"/>
      <c r="R17" s="5"/>
      <c r="S17" s="5"/>
      <c r="T17" s="5"/>
      <c r="U17" s="8">
        <v>150575.49</v>
      </c>
      <c r="V17" s="8">
        <v>4988.7299999999996</v>
      </c>
      <c r="W17" s="8">
        <v>1160</v>
      </c>
      <c r="X17" s="8">
        <v>360</v>
      </c>
      <c r="Y17" s="8">
        <v>155564.22</v>
      </c>
      <c r="Z17" s="8">
        <v>24890.28</v>
      </c>
      <c r="AA17" s="8">
        <v>181974.5</v>
      </c>
      <c r="AB17" s="7" t="s">
        <v>123</v>
      </c>
      <c r="AC17" s="7" t="s">
        <v>2115</v>
      </c>
      <c r="AD17" s="8">
        <v>181974.5</v>
      </c>
      <c r="AE17" s="71">
        <f t="shared" si="0"/>
        <v>0</v>
      </c>
    </row>
    <row r="18" spans="1:33">
      <c r="A18" s="5">
        <v>57040</v>
      </c>
      <c r="B18" s="9" t="s">
        <v>1991</v>
      </c>
      <c r="C18" s="6">
        <v>42227</v>
      </c>
      <c r="D18" s="6">
        <v>42227</v>
      </c>
      <c r="E18" s="5" t="s">
        <v>30</v>
      </c>
      <c r="F18" s="6">
        <v>42222</v>
      </c>
      <c r="G18" s="5" t="s">
        <v>31</v>
      </c>
      <c r="H18" s="5">
        <v>57040</v>
      </c>
      <c r="I18" s="5" t="s">
        <v>32</v>
      </c>
      <c r="J18" s="5" t="s">
        <v>33</v>
      </c>
      <c r="K18" s="5">
        <v>2015</v>
      </c>
      <c r="L18" s="7" t="s">
        <v>1981</v>
      </c>
      <c r="M18" s="5" t="s">
        <v>1992</v>
      </c>
      <c r="N18" s="5" t="s">
        <v>36</v>
      </c>
      <c r="O18" s="5" t="s">
        <v>1993</v>
      </c>
      <c r="P18" s="8" t="s">
        <v>1994</v>
      </c>
      <c r="Q18" s="5"/>
      <c r="R18" s="5"/>
      <c r="S18" s="5"/>
      <c r="T18" s="5"/>
      <c r="U18" s="8">
        <v>257023.76</v>
      </c>
      <c r="V18" s="8">
        <v>4988.7299999999996</v>
      </c>
      <c r="W18" s="8">
        <v>2900</v>
      </c>
      <c r="X18" s="8">
        <v>360</v>
      </c>
      <c r="Y18" s="8">
        <v>262012.49000000002</v>
      </c>
      <c r="Z18" s="8">
        <v>41922</v>
      </c>
      <c r="AA18" s="8">
        <v>307194.49</v>
      </c>
      <c r="AB18" s="7" t="s">
        <v>39</v>
      </c>
      <c r="AC18" s="7" t="s">
        <v>2117</v>
      </c>
      <c r="AD18" s="8">
        <v>307194.49</v>
      </c>
      <c r="AE18" s="71">
        <f t="shared" si="0"/>
        <v>0</v>
      </c>
    </row>
    <row r="19" spans="1:33">
      <c r="A19" s="5">
        <v>57040</v>
      </c>
      <c r="B19" s="9" t="s">
        <v>1995</v>
      </c>
      <c r="C19" s="6">
        <v>42227</v>
      </c>
      <c r="D19" s="6">
        <v>42227</v>
      </c>
      <c r="E19" s="5" t="s">
        <v>30</v>
      </c>
      <c r="F19" s="6">
        <v>42222</v>
      </c>
      <c r="G19" s="5" t="s">
        <v>31</v>
      </c>
      <c r="H19" s="5">
        <v>57040</v>
      </c>
      <c r="I19" s="5" t="s">
        <v>1290</v>
      </c>
      <c r="J19" s="5" t="s">
        <v>48</v>
      </c>
      <c r="K19" s="5">
        <v>2015</v>
      </c>
      <c r="L19" s="7" t="s">
        <v>1981</v>
      </c>
      <c r="M19" s="5" t="s">
        <v>1996</v>
      </c>
      <c r="N19" s="5" t="s">
        <v>1292</v>
      </c>
      <c r="O19" s="5" t="s">
        <v>1888</v>
      </c>
      <c r="P19" s="8" t="s">
        <v>1997</v>
      </c>
      <c r="Q19" s="5"/>
      <c r="R19" s="5"/>
      <c r="S19" s="5"/>
      <c r="T19" s="5"/>
      <c r="U19" s="8">
        <v>257680.93</v>
      </c>
      <c r="V19" s="8">
        <v>4988.7299999999996</v>
      </c>
      <c r="W19" s="8">
        <v>2320</v>
      </c>
      <c r="X19" s="8">
        <v>360</v>
      </c>
      <c r="Y19" s="8">
        <v>262669.65999999997</v>
      </c>
      <c r="Z19" s="8">
        <v>42027.15</v>
      </c>
      <c r="AA19" s="8">
        <v>307376.81</v>
      </c>
      <c r="AB19" s="7" t="s">
        <v>1295</v>
      </c>
      <c r="AC19" s="7" t="s">
        <v>2118</v>
      </c>
      <c r="AD19" s="8">
        <v>307376.81</v>
      </c>
      <c r="AE19" s="71">
        <f t="shared" si="0"/>
        <v>0</v>
      </c>
    </row>
    <row r="20" spans="1:33">
      <c r="A20" s="5">
        <v>57040</v>
      </c>
      <c r="B20" s="9" t="s">
        <v>1998</v>
      </c>
      <c r="C20" s="6">
        <v>42227</v>
      </c>
      <c r="D20" s="6">
        <v>42227</v>
      </c>
      <c r="E20" s="5" t="s">
        <v>30</v>
      </c>
      <c r="F20" s="6">
        <v>42222</v>
      </c>
      <c r="G20" s="5" t="s">
        <v>31</v>
      </c>
      <c r="H20" s="5">
        <v>57040</v>
      </c>
      <c r="I20" s="5" t="s">
        <v>47</v>
      </c>
      <c r="J20" s="5" t="s">
        <v>48</v>
      </c>
      <c r="K20" s="5">
        <v>2015</v>
      </c>
      <c r="L20" s="7" t="s">
        <v>1981</v>
      </c>
      <c r="M20" s="5" t="s">
        <v>1999</v>
      </c>
      <c r="N20" s="5" t="s">
        <v>140</v>
      </c>
      <c r="O20" s="5" t="s">
        <v>2000</v>
      </c>
      <c r="P20" s="8" t="s">
        <v>2001</v>
      </c>
      <c r="Q20" s="5"/>
      <c r="R20" s="5"/>
      <c r="S20" s="5"/>
      <c r="T20" s="5"/>
      <c r="U20" s="8">
        <v>310981.62</v>
      </c>
      <c r="V20" s="8">
        <v>4988.7299999999996</v>
      </c>
      <c r="W20" s="8">
        <v>2320</v>
      </c>
      <c r="X20" s="8">
        <v>360</v>
      </c>
      <c r="Y20" s="8">
        <v>315970.34999999998</v>
      </c>
      <c r="Z20" s="8">
        <v>50555.26</v>
      </c>
      <c r="AA20" s="8">
        <v>369205.61</v>
      </c>
      <c r="AB20" s="7" t="s">
        <v>53</v>
      </c>
      <c r="AC20" s="7" t="s">
        <v>2119</v>
      </c>
      <c r="AD20" s="8">
        <v>369555.26</v>
      </c>
      <c r="AE20" s="71">
        <f t="shared" si="0"/>
        <v>-349.65000000002328</v>
      </c>
      <c r="AF20" s="62" t="s">
        <v>2141</v>
      </c>
      <c r="AG20" s="65">
        <v>42241</v>
      </c>
    </row>
    <row r="21" spans="1:33">
      <c r="A21" s="5">
        <v>57040</v>
      </c>
      <c r="B21" s="9" t="s">
        <v>2002</v>
      </c>
      <c r="C21" s="6">
        <v>42227</v>
      </c>
      <c r="D21" s="6">
        <v>42227</v>
      </c>
      <c r="E21" s="5" t="s">
        <v>30</v>
      </c>
      <c r="F21" s="6">
        <v>42222</v>
      </c>
      <c r="G21" s="5" t="s">
        <v>31</v>
      </c>
      <c r="H21" s="5">
        <v>57040</v>
      </c>
      <c r="I21" s="5" t="s">
        <v>47</v>
      </c>
      <c r="J21" s="5" t="s">
        <v>48</v>
      </c>
      <c r="K21" s="5">
        <v>2015</v>
      </c>
      <c r="L21" s="7" t="s">
        <v>1981</v>
      </c>
      <c r="M21" s="5" t="s">
        <v>2003</v>
      </c>
      <c r="N21" s="5" t="s">
        <v>140</v>
      </c>
      <c r="O21" s="5" t="s">
        <v>1889</v>
      </c>
      <c r="P21" s="8" t="s">
        <v>2004</v>
      </c>
      <c r="Q21" s="5"/>
      <c r="R21" s="5"/>
      <c r="S21" s="5"/>
      <c r="T21" s="5"/>
      <c r="U21" s="8">
        <v>310981.62</v>
      </c>
      <c r="V21" s="8">
        <v>4988.7299999999996</v>
      </c>
      <c r="W21" s="8">
        <v>2320</v>
      </c>
      <c r="X21" s="8">
        <v>360</v>
      </c>
      <c r="Y21" s="8">
        <v>315970.34999999998</v>
      </c>
      <c r="Z21" s="8">
        <v>50555.26</v>
      </c>
      <c r="AA21" s="8">
        <v>369205.61</v>
      </c>
      <c r="AB21" s="7" t="s">
        <v>53</v>
      </c>
      <c r="AC21" s="7" t="s">
        <v>2120</v>
      </c>
      <c r="AD21" s="8">
        <v>369205.61</v>
      </c>
      <c r="AE21" s="71">
        <f t="shared" si="0"/>
        <v>0</v>
      </c>
    </row>
    <row r="22" spans="1:33">
      <c r="A22" s="5">
        <v>57040</v>
      </c>
      <c r="B22" s="9" t="s">
        <v>2005</v>
      </c>
      <c r="C22" s="6">
        <v>42228</v>
      </c>
      <c r="D22" s="6">
        <v>42228</v>
      </c>
      <c r="E22" s="5" t="s">
        <v>30</v>
      </c>
      <c r="F22" s="6">
        <v>42207</v>
      </c>
      <c r="G22" s="5" t="s">
        <v>186</v>
      </c>
      <c r="H22" s="5">
        <v>57040</v>
      </c>
      <c r="I22" s="5" t="s">
        <v>187</v>
      </c>
      <c r="J22" s="5" t="s">
        <v>110</v>
      </c>
      <c r="K22" s="5">
        <v>2015</v>
      </c>
      <c r="L22" s="7" t="s">
        <v>2006</v>
      </c>
      <c r="M22" s="5" t="s">
        <v>2007</v>
      </c>
      <c r="N22" s="5" t="s">
        <v>190</v>
      </c>
      <c r="O22" s="5" t="s">
        <v>2008</v>
      </c>
      <c r="P22" s="8" t="s">
        <v>2009</v>
      </c>
      <c r="Q22" s="5"/>
      <c r="R22" s="5"/>
      <c r="S22" s="5"/>
      <c r="T22" s="5"/>
      <c r="U22" s="8">
        <v>171843.05</v>
      </c>
      <c r="V22" s="8">
        <v>4978.8</v>
      </c>
      <c r="W22" s="8">
        <v>1160</v>
      </c>
      <c r="X22" s="8">
        <v>360</v>
      </c>
      <c r="Y22" s="8">
        <v>176821.84999999998</v>
      </c>
      <c r="Z22" s="8">
        <v>28291.5</v>
      </c>
      <c r="AA22" s="8">
        <v>206633.34999999998</v>
      </c>
      <c r="AB22" s="7" t="s">
        <v>123</v>
      </c>
      <c r="AC22" s="7" t="s">
        <v>2121</v>
      </c>
      <c r="AD22" s="8">
        <v>206633.35</v>
      </c>
      <c r="AE22" s="71">
        <f t="shared" si="0"/>
        <v>0</v>
      </c>
    </row>
    <row r="23" spans="1:33">
      <c r="A23" s="5">
        <v>57040</v>
      </c>
      <c r="B23" s="9" t="s">
        <v>2010</v>
      </c>
      <c r="C23" s="6">
        <v>42228</v>
      </c>
      <c r="D23" s="6">
        <v>42228</v>
      </c>
      <c r="E23" s="5" t="s">
        <v>30</v>
      </c>
      <c r="F23" s="6">
        <v>42207</v>
      </c>
      <c r="G23" s="5" t="s">
        <v>186</v>
      </c>
      <c r="H23" s="5">
        <v>57040</v>
      </c>
      <c r="I23" s="5" t="s">
        <v>187</v>
      </c>
      <c r="J23" s="5" t="s">
        <v>110</v>
      </c>
      <c r="K23" s="5">
        <v>2015</v>
      </c>
      <c r="L23" s="7" t="s">
        <v>2006</v>
      </c>
      <c r="M23" s="5" t="s">
        <v>2011</v>
      </c>
      <c r="N23" s="5" t="s">
        <v>190</v>
      </c>
      <c r="O23" s="5" t="s">
        <v>2012</v>
      </c>
      <c r="P23" s="8" t="s">
        <v>2013</v>
      </c>
      <c r="Q23" s="5"/>
      <c r="R23" s="5"/>
      <c r="S23" s="5"/>
      <c r="T23" s="5"/>
      <c r="U23" s="8">
        <v>171843.05</v>
      </c>
      <c r="V23" s="8">
        <v>4978.8</v>
      </c>
      <c r="W23" s="8">
        <v>1160</v>
      </c>
      <c r="X23" s="8">
        <v>360</v>
      </c>
      <c r="Y23" s="8">
        <v>176821.84999999998</v>
      </c>
      <c r="Z23" s="8">
        <v>28291.5</v>
      </c>
      <c r="AA23" s="8">
        <v>206633.34999999998</v>
      </c>
      <c r="AB23" s="7" t="s">
        <v>123</v>
      </c>
      <c r="AC23" s="7" t="s">
        <v>2122</v>
      </c>
      <c r="AD23" s="8">
        <v>206633.35</v>
      </c>
      <c r="AE23" s="71">
        <f t="shared" si="0"/>
        <v>0</v>
      </c>
    </row>
    <row r="24" spans="1:33">
      <c r="A24" s="5">
        <v>57040</v>
      </c>
      <c r="B24" s="9" t="s">
        <v>2021</v>
      </c>
      <c r="C24" s="6">
        <v>42237</v>
      </c>
      <c r="D24" s="6">
        <v>42237</v>
      </c>
      <c r="E24" s="5" t="s">
        <v>30</v>
      </c>
      <c r="F24" s="6">
        <v>42221</v>
      </c>
      <c r="G24" s="5" t="s">
        <v>75</v>
      </c>
      <c r="H24" s="5">
        <v>57040</v>
      </c>
      <c r="I24" s="5" t="s">
        <v>2022</v>
      </c>
      <c r="J24" s="5" t="s">
        <v>219</v>
      </c>
      <c r="K24" s="5">
        <v>2016</v>
      </c>
      <c r="L24" s="7" t="s">
        <v>2023</v>
      </c>
      <c r="M24" s="5" t="s">
        <v>2024</v>
      </c>
      <c r="N24" s="5" t="s">
        <v>811</v>
      </c>
      <c r="O24" s="5" t="s">
        <v>2025</v>
      </c>
      <c r="P24" s="8" t="s">
        <v>2026</v>
      </c>
      <c r="Q24" s="5"/>
      <c r="R24" s="5"/>
      <c r="S24" s="5"/>
      <c r="T24" s="5"/>
      <c r="U24" s="8">
        <v>208087.08</v>
      </c>
      <c r="V24" s="8">
        <v>3907.2</v>
      </c>
      <c r="W24" s="8">
        <v>1160</v>
      </c>
      <c r="X24" s="8">
        <v>360</v>
      </c>
      <c r="Y24" s="8">
        <v>211994.28</v>
      </c>
      <c r="Z24" s="8">
        <v>33919.08</v>
      </c>
      <c r="AA24" s="8">
        <v>247433.36</v>
      </c>
      <c r="AB24" s="7" t="s">
        <v>224</v>
      </c>
      <c r="AC24" s="7" t="s">
        <v>2123</v>
      </c>
      <c r="AD24" s="8">
        <v>247433.36</v>
      </c>
      <c r="AE24" s="71">
        <f t="shared" si="0"/>
        <v>0</v>
      </c>
    </row>
    <row r="25" spans="1:33">
      <c r="A25" s="5">
        <v>57040</v>
      </c>
      <c r="B25" s="9" t="s">
        <v>2027</v>
      </c>
      <c r="C25" s="6">
        <v>42237</v>
      </c>
      <c r="D25" s="6">
        <v>42237</v>
      </c>
      <c r="E25" s="5" t="s">
        <v>30</v>
      </c>
      <c r="F25" s="6">
        <v>42213</v>
      </c>
      <c r="G25" s="5" t="s">
        <v>75</v>
      </c>
      <c r="H25" s="5">
        <v>57040</v>
      </c>
      <c r="I25" s="5" t="s">
        <v>231</v>
      </c>
      <c r="J25" s="5" t="s">
        <v>232</v>
      </c>
      <c r="K25" s="5">
        <v>2015</v>
      </c>
      <c r="L25" s="7" t="s">
        <v>2028</v>
      </c>
      <c r="M25" s="5" t="s">
        <v>2029</v>
      </c>
      <c r="N25" s="5" t="s">
        <v>235</v>
      </c>
      <c r="O25" s="5" t="s">
        <v>2030</v>
      </c>
      <c r="P25" s="8" t="s">
        <v>2031</v>
      </c>
      <c r="Q25" s="5"/>
      <c r="R25" s="5"/>
      <c r="S25" s="5"/>
      <c r="T25" s="5"/>
      <c r="U25" s="8">
        <v>269507.84999999998</v>
      </c>
      <c r="V25" s="8">
        <v>3668.52</v>
      </c>
      <c r="W25" s="8">
        <v>2320</v>
      </c>
      <c r="X25" s="8">
        <v>360</v>
      </c>
      <c r="Y25" s="8">
        <v>273176.37</v>
      </c>
      <c r="Z25" s="8">
        <v>43708.22</v>
      </c>
      <c r="AA25" s="8">
        <v>319564.58999999997</v>
      </c>
      <c r="AB25" s="7" t="s">
        <v>224</v>
      </c>
      <c r="AC25" s="7" t="s">
        <v>2124</v>
      </c>
      <c r="AD25" s="8">
        <v>319564.59000000003</v>
      </c>
      <c r="AE25" s="71">
        <f t="shared" si="0"/>
        <v>0</v>
      </c>
    </row>
    <row r="26" spans="1:33">
      <c r="A26" s="5">
        <v>57040</v>
      </c>
      <c r="B26" s="9" t="s">
        <v>2032</v>
      </c>
      <c r="C26" s="6">
        <v>42237</v>
      </c>
      <c r="D26" s="6">
        <v>42237</v>
      </c>
      <c r="E26" s="5" t="s">
        <v>30</v>
      </c>
      <c r="F26" s="6">
        <v>42214</v>
      </c>
      <c r="G26" s="5" t="s">
        <v>75</v>
      </c>
      <c r="H26" s="5">
        <v>57040</v>
      </c>
      <c r="I26" s="5" t="s">
        <v>386</v>
      </c>
      <c r="J26" s="5" t="s">
        <v>232</v>
      </c>
      <c r="K26" s="5">
        <v>2015</v>
      </c>
      <c r="L26" s="7" t="s">
        <v>2033</v>
      </c>
      <c r="M26" s="5" t="s">
        <v>2034</v>
      </c>
      <c r="N26" s="5" t="s">
        <v>1965</v>
      </c>
      <c r="O26" s="5" t="s">
        <v>2035</v>
      </c>
      <c r="P26" s="8" t="s">
        <v>2036</v>
      </c>
      <c r="Q26" s="5"/>
      <c r="R26" s="5"/>
      <c r="S26" s="5"/>
      <c r="T26" s="5"/>
      <c r="U26" s="8">
        <v>316683.27</v>
      </c>
      <c r="V26" s="8">
        <v>3668.52</v>
      </c>
      <c r="W26" s="8">
        <v>2320</v>
      </c>
      <c r="X26" s="8">
        <v>360</v>
      </c>
      <c r="Y26" s="8">
        <v>320351.79000000004</v>
      </c>
      <c r="Z26" s="8">
        <v>51256.29</v>
      </c>
      <c r="AA26" s="8">
        <v>374288.08</v>
      </c>
      <c r="AB26" s="7" t="s">
        <v>224</v>
      </c>
      <c r="AC26" s="7" t="s">
        <v>2125</v>
      </c>
      <c r="AD26" s="8">
        <v>374288.08</v>
      </c>
      <c r="AE26" s="71">
        <f t="shared" si="0"/>
        <v>0</v>
      </c>
    </row>
    <row r="27" spans="1:33">
      <c r="A27" s="5">
        <v>57040</v>
      </c>
      <c r="B27" s="9" t="s">
        <v>2037</v>
      </c>
      <c r="C27" s="6">
        <v>42237</v>
      </c>
      <c r="D27" s="6">
        <v>42237</v>
      </c>
      <c r="E27" s="5" t="s">
        <v>30</v>
      </c>
      <c r="F27" s="6">
        <v>42234</v>
      </c>
      <c r="G27" s="5" t="s">
        <v>31</v>
      </c>
      <c r="H27" s="5">
        <v>57040</v>
      </c>
      <c r="I27" s="5" t="s">
        <v>2038</v>
      </c>
      <c r="J27" s="5" t="s">
        <v>110</v>
      </c>
      <c r="K27" s="5">
        <v>2016</v>
      </c>
      <c r="L27" s="7" t="s">
        <v>2039</v>
      </c>
      <c r="M27" s="5" t="s">
        <v>2040</v>
      </c>
      <c r="N27" s="5" t="s">
        <v>120</v>
      </c>
      <c r="O27" s="5" t="s">
        <v>2041</v>
      </c>
      <c r="P27" s="8"/>
      <c r="Q27" s="5"/>
      <c r="R27" s="5"/>
      <c r="S27" s="5"/>
      <c r="T27" s="5"/>
      <c r="U27" s="8">
        <v>142681.96</v>
      </c>
      <c r="V27" s="8">
        <v>5311.04</v>
      </c>
      <c r="W27" s="8">
        <v>1160</v>
      </c>
      <c r="X27" s="8">
        <v>360</v>
      </c>
      <c r="Y27" s="8">
        <v>147993</v>
      </c>
      <c r="Z27" s="8">
        <v>23678.880000000001</v>
      </c>
      <c r="AA27" s="8">
        <v>173191.88</v>
      </c>
      <c r="AB27" s="7" t="s">
        <v>116</v>
      </c>
      <c r="AC27" s="7" t="s">
        <v>2126</v>
      </c>
      <c r="AD27" s="8">
        <v>173191.88</v>
      </c>
      <c r="AE27" s="71">
        <f t="shared" si="0"/>
        <v>0</v>
      </c>
    </row>
    <row r="28" spans="1:33">
      <c r="A28" s="5">
        <v>57040</v>
      </c>
      <c r="B28" s="9" t="s">
        <v>2042</v>
      </c>
      <c r="C28" s="6">
        <v>42237</v>
      </c>
      <c r="D28" s="6">
        <v>42237</v>
      </c>
      <c r="E28" s="5" t="s">
        <v>30</v>
      </c>
      <c r="F28" s="6">
        <v>42234</v>
      </c>
      <c r="G28" s="5" t="s">
        <v>31</v>
      </c>
      <c r="H28" s="5">
        <v>57040</v>
      </c>
      <c r="I28" s="5" t="s">
        <v>2038</v>
      </c>
      <c r="J28" s="5" t="s">
        <v>110</v>
      </c>
      <c r="K28" s="5">
        <v>2016</v>
      </c>
      <c r="L28" s="7" t="s">
        <v>2039</v>
      </c>
      <c r="M28" s="5" t="s">
        <v>2043</v>
      </c>
      <c r="N28" s="5" t="s">
        <v>113</v>
      </c>
      <c r="O28" s="5" t="s">
        <v>2044</v>
      </c>
      <c r="P28" s="8"/>
      <c r="Q28" s="5"/>
      <c r="R28" s="5"/>
      <c r="S28" s="5"/>
      <c r="T28" s="5"/>
      <c r="U28" s="8">
        <v>142681.96</v>
      </c>
      <c r="V28" s="8">
        <v>5311.04</v>
      </c>
      <c r="W28" s="8">
        <v>1160</v>
      </c>
      <c r="X28" s="8">
        <v>360</v>
      </c>
      <c r="Y28" s="8">
        <v>147993</v>
      </c>
      <c r="Z28" s="8">
        <v>23678.880000000001</v>
      </c>
      <c r="AA28" s="8">
        <v>173191.88</v>
      </c>
      <c r="AB28" s="7" t="s">
        <v>116</v>
      </c>
      <c r="AC28" s="7" t="s">
        <v>2127</v>
      </c>
      <c r="AD28" s="8">
        <v>172974.5</v>
      </c>
      <c r="AE28" s="71">
        <f t="shared" si="0"/>
        <v>217.38000000000466</v>
      </c>
      <c r="AF28" s="62" t="s">
        <v>2142</v>
      </c>
      <c r="AG28" s="65">
        <v>42251</v>
      </c>
    </row>
    <row r="29" spans="1:33">
      <c r="A29" s="5">
        <v>57040</v>
      </c>
      <c r="B29" s="9" t="s">
        <v>2045</v>
      </c>
      <c r="C29" s="6">
        <v>42237</v>
      </c>
      <c r="D29" s="6">
        <v>42237</v>
      </c>
      <c r="E29" s="5" t="s">
        <v>30</v>
      </c>
      <c r="F29" s="6">
        <v>42234</v>
      </c>
      <c r="G29" s="5" t="s">
        <v>31</v>
      </c>
      <c r="H29" s="5">
        <v>57040</v>
      </c>
      <c r="I29" s="5" t="s">
        <v>2046</v>
      </c>
      <c r="J29" s="5" t="s">
        <v>110</v>
      </c>
      <c r="K29" s="5">
        <v>2016</v>
      </c>
      <c r="L29" s="7" t="s">
        <v>2039</v>
      </c>
      <c r="M29" s="5" t="s">
        <v>2047</v>
      </c>
      <c r="N29" s="5" t="s">
        <v>113</v>
      </c>
      <c r="O29" s="5" t="s">
        <v>2048</v>
      </c>
      <c r="P29" s="8"/>
      <c r="Q29" s="5"/>
      <c r="R29" s="5"/>
      <c r="S29" s="5"/>
      <c r="T29" s="5"/>
      <c r="U29" s="8">
        <v>150440.57999999999</v>
      </c>
      <c r="V29" s="8">
        <v>5311.04</v>
      </c>
      <c r="W29" s="8">
        <v>1160</v>
      </c>
      <c r="X29" s="8">
        <v>360</v>
      </c>
      <c r="Y29" s="8">
        <v>155751.62</v>
      </c>
      <c r="Z29" s="8">
        <v>24920.26</v>
      </c>
      <c r="AA29" s="8">
        <v>182191.88</v>
      </c>
      <c r="AB29" s="7" t="s">
        <v>123</v>
      </c>
      <c r="AC29" s="7" t="s">
        <v>2128</v>
      </c>
      <c r="AD29" s="8">
        <v>183353.88</v>
      </c>
      <c r="AE29" s="71">
        <f t="shared" si="0"/>
        <v>-1162</v>
      </c>
      <c r="AF29" s="62" t="s">
        <v>2143</v>
      </c>
      <c r="AG29" s="65">
        <v>42244</v>
      </c>
    </row>
    <row r="30" spans="1:33">
      <c r="A30" s="5">
        <v>57040</v>
      </c>
      <c r="B30" s="9" t="s">
        <v>2049</v>
      </c>
      <c r="C30" s="6">
        <v>42238</v>
      </c>
      <c r="D30" s="6">
        <v>42238</v>
      </c>
      <c r="E30" s="5" t="s">
        <v>30</v>
      </c>
      <c r="F30" s="6">
        <v>42234</v>
      </c>
      <c r="G30" s="5" t="s">
        <v>31</v>
      </c>
      <c r="H30" s="5">
        <v>57040</v>
      </c>
      <c r="I30" s="5" t="s">
        <v>2046</v>
      </c>
      <c r="J30" s="5" t="s">
        <v>110</v>
      </c>
      <c r="K30" s="5">
        <v>2016</v>
      </c>
      <c r="L30" s="7" t="s">
        <v>2039</v>
      </c>
      <c r="M30" s="5" t="s">
        <v>2050</v>
      </c>
      <c r="N30" s="5" t="s">
        <v>120</v>
      </c>
      <c r="O30" s="5" t="s">
        <v>2051</v>
      </c>
      <c r="P30" s="8"/>
      <c r="Q30" s="5"/>
      <c r="R30" s="5"/>
      <c r="S30" s="5"/>
      <c r="T30" s="5"/>
      <c r="U30" s="8">
        <v>150440.57999999999</v>
      </c>
      <c r="V30" s="8">
        <v>5311.04</v>
      </c>
      <c r="W30" s="8">
        <v>1160</v>
      </c>
      <c r="X30" s="8">
        <v>360</v>
      </c>
      <c r="Y30" s="8">
        <v>155751.62</v>
      </c>
      <c r="Z30" s="8">
        <v>24920.26</v>
      </c>
      <c r="AA30" s="8">
        <v>182191.88</v>
      </c>
      <c r="AB30" s="7" t="s">
        <v>123</v>
      </c>
      <c r="AC30" s="7" t="s">
        <v>2129</v>
      </c>
      <c r="AD30" s="8">
        <v>183353.88</v>
      </c>
      <c r="AE30" s="71">
        <f t="shared" si="0"/>
        <v>-1162</v>
      </c>
      <c r="AF30" s="62" t="s">
        <v>2144</v>
      </c>
      <c r="AG30" s="65">
        <v>42243</v>
      </c>
    </row>
    <row r="31" spans="1:33">
      <c r="A31" s="5">
        <v>57040</v>
      </c>
      <c r="B31" s="9" t="s">
        <v>2052</v>
      </c>
      <c r="C31" s="6">
        <v>42237</v>
      </c>
      <c r="D31" s="6">
        <v>42237</v>
      </c>
      <c r="E31" s="5" t="s">
        <v>30</v>
      </c>
      <c r="F31" s="6">
        <v>42234</v>
      </c>
      <c r="G31" s="5" t="s">
        <v>31</v>
      </c>
      <c r="H31" s="5">
        <v>57040</v>
      </c>
      <c r="I31" s="5" t="s">
        <v>2046</v>
      </c>
      <c r="J31" s="5" t="s">
        <v>110</v>
      </c>
      <c r="K31" s="5">
        <v>2016</v>
      </c>
      <c r="L31" s="7" t="s">
        <v>2053</v>
      </c>
      <c r="M31" s="5" t="s">
        <v>2054</v>
      </c>
      <c r="N31" s="5" t="s">
        <v>113</v>
      </c>
      <c r="O31" s="5" t="s">
        <v>2055</v>
      </c>
      <c r="P31" s="8"/>
      <c r="Q31" s="5"/>
      <c r="R31" s="5"/>
      <c r="S31" s="5"/>
      <c r="T31" s="5"/>
      <c r="U31" s="8">
        <v>150440.57999999999</v>
      </c>
      <c r="V31" s="8">
        <v>5311.04</v>
      </c>
      <c r="W31" s="8">
        <v>1160</v>
      </c>
      <c r="X31" s="8">
        <v>360</v>
      </c>
      <c r="Y31" s="8">
        <v>155751.62</v>
      </c>
      <c r="Z31" s="8">
        <v>24920.26</v>
      </c>
      <c r="AA31" s="8">
        <v>182191.88</v>
      </c>
      <c r="AB31" s="7" t="s">
        <v>123</v>
      </c>
      <c r="AC31" s="62" t="s">
        <v>3734</v>
      </c>
      <c r="AD31" s="63">
        <v>182191.88</v>
      </c>
      <c r="AE31" s="71">
        <f t="shared" si="0"/>
        <v>0</v>
      </c>
    </row>
    <row r="32" spans="1:33">
      <c r="A32" s="5">
        <v>57040</v>
      </c>
      <c r="B32" s="9" t="s">
        <v>2056</v>
      </c>
      <c r="C32" s="6">
        <v>42237</v>
      </c>
      <c r="D32" s="6">
        <v>42237</v>
      </c>
      <c r="E32" s="5" t="s">
        <v>30</v>
      </c>
      <c r="F32" s="6">
        <v>42234</v>
      </c>
      <c r="G32" s="5" t="s">
        <v>31</v>
      </c>
      <c r="H32" s="5">
        <v>57040</v>
      </c>
      <c r="I32" s="5" t="s">
        <v>1290</v>
      </c>
      <c r="J32" s="5" t="s">
        <v>48</v>
      </c>
      <c r="K32" s="5">
        <v>2015</v>
      </c>
      <c r="L32" s="7" t="s">
        <v>2053</v>
      </c>
      <c r="M32" s="5" t="s">
        <v>2057</v>
      </c>
      <c r="N32" s="5" t="s">
        <v>1292</v>
      </c>
      <c r="O32" s="5" t="s">
        <v>2058</v>
      </c>
      <c r="P32" s="8" t="s">
        <v>2059</v>
      </c>
      <c r="Q32" s="5"/>
      <c r="R32" s="5"/>
      <c r="S32" s="5"/>
      <c r="T32" s="5"/>
      <c r="U32" s="8">
        <v>257680.93</v>
      </c>
      <c r="V32" s="8">
        <v>4988.7299999999996</v>
      </c>
      <c r="W32" s="8">
        <v>2320</v>
      </c>
      <c r="X32" s="8">
        <v>360</v>
      </c>
      <c r="Y32" s="8">
        <v>262669.65999999997</v>
      </c>
      <c r="Z32" s="8">
        <v>42027.15</v>
      </c>
      <c r="AA32" s="8">
        <v>307376.81</v>
      </c>
      <c r="AB32" s="7" t="s">
        <v>403</v>
      </c>
      <c r="AC32" s="7" t="s">
        <v>2130</v>
      </c>
      <c r="AD32" s="8">
        <v>307376.81</v>
      </c>
      <c r="AE32" s="71">
        <f t="shared" si="0"/>
        <v>0</v>
      </c>
    </row>
    <row r="33" spans="1:31">
      <c r="A33" s="5">
        <v>57040</v>
      </c>
      <c r="B33" s="9" t="s">
        <v>2060</v>
      </c>
      <c r="C33" s="6">
        <v>42238</v>
      </c>
      <c r="D33" s="6">
        <v>42238</v>
      </c>
      <c r="E33" s="5" t="s">
        <v>30</v>
      </c>
      <c r="F33" s="6">
        <v>42234</v>
      </c>
      <c r="G33" s="5" t="s">
        <v>31</v>
      </c>
      <c r="H33" s="5">
        <v>57040</v>
      </c>
      <c r="I33" s="5" t="s">
        <v>981</v>
      </c>
      <c r="J33" s="5" t="s">
        <v>48</v>
      </c>
      <c r="K33" s="5">
        <v>2015</v>
      </c>
      <c r="L33" s="7" t="s">
        <v>2053</v>
      </c>
      <c r="M33" s="5" t="s">
        <v>2061</v>
      </c>
      <c r="N33" s="5" t="s">
        <v>984</v>
      </c>
      <c r="O33" s="5" t="s">
        <v>2062</v>
      </c>
      <c r="P33" s="8" t="s">
        <v>2063</v>
      </c>
      <c r="Q33" s="5"/>
      <c r="R33" s="5"/>
      <c r="S33" s="5"/>
      <c r="T33" s="5"/>
      <c r="U33" s="8">
        <v>255441.19</v>
      </c>
      <c r="V33" s="8">
        <v>4988.7299999999996</v>
      </c>
      <c r="W33" s="8">
        <v>2320</v>
      </c>
      <c r="X33" s="8">
        <v>360</v>
      </c>
      <c r="Y33" s="8">
        <v>260429.92</v>
      </c>
      <c r="Z33" s="8">
        <v>41668.79</v>
      </c>
      <c r="AA33" s="8">
        <v>304778.71000000002</v>
      </c>
      <c r="AB33" s="7" t="s">
        <v>403</v>
      </c>
      <c r="AC33" s="7" t="s">
        <v>2131</v>
      </c>
      <c r="AD33" s="8">
        <v>304778.71000000002</v>
      </c>
      <c r="AE33" s="71">
        <f t="shared" si="0"/>
        <v>0</v>
      </c>
    </row>
    <row r="34" spans="1:31">
      <c r="A34" s="5">
        <v>57040</v>
      </c>
      <c r="B34" s="9" t="s">
        <v>2064</v>
      </c>
      <c r="C34" s="6">
        <v>42238</v>
      </c>
      <c r="D34" s="6">
        <v>42238</v>
      </c>
      <c r="E34" s="5" t="s">
        <v>30</v>
      </c>
      <c r="F34" s="6">
        <v>42234</v>
      </c>
      <c r="G34" s="5" t="s">
        <v>31</v>
      </c>
      <c r="H34" s="5">
        <v>57040</v>
      </c>
      <c r="I34" s="5" t="s">
        <v>47</v>
      </c>
      <c r="J34" s="5" t="s">
        <v>48</v>
      </c>
      <c r="K34" s="5">
        <v>2015</v>
      </c>
      <c r="L34" s="7" t="s">
        <v>2053</v>
      </c>
      <c r="M34" s="5" t="s">
        <v>2065</v>
      </c>
      <c r="N34" s="5" t="s">
        <v>50</v>
      </c>
      <c r="O34" s="5" t="s">
        <v>2066</v>
      </c>
      <c r="P34" s="8" t="s">
        <v>2067</v>
      </c>
      <c r="Q34" s="5"/>
      <c r="R34" s="5"/>
      <c r="S34" s="5"/>
      <c r="T34" s="5"/>
      <c r="U34" s="8">
        <v>310981.62</v>
      </c>
      <c r="V34" s="8">
        <v>4988.7299999999996</v>
      </c>
      <c r="W34" s="8">
        <v>2320</v>
      </c>
      <c r="X34" s="8">
        <v>360</v>
      </c>
      <c r="Y34" s="8">
        <v>315970.34999999998</v>
      </c>
      <c r="Z34" s="8">
        <v>50555.26</v>
      </c>
      <c r="AA34" s="8">
        <v>369205.61</v>
      </c>
      <c r="AB34" s="7" t="s">
        <v>224</v>
      </c>
      <c r="AC34" s="7" t="s">
        <v>2132</v>
      </c>
      <c r="AD34" s="8">
        <v>369207.6</v>
      </c>
      <c r="AE34" s="71">
        <f t="shared" si="0"/>
        <v>-1.9899999999906868</v>
      </c>
    </row>
    <row r="35" spans="1:31">
      <c r="A35" s="5">
        <v>57040</v>
      </c>
      <c r="B35" s="9" t="s">
        <v>2068</v>
      </c>
      <c r="C35" s="6">
        <v>42237</v>
      </c>
      <c r="D35" s="6">
        <v>42237</v>
      </c>
      <c r="E35" s="5" t="s">
        <v>30</v>
      </c>
      <c r="F35" s="6">
        <v>42234</v>
      </c>
      <c r="G35" s="5" t="s">
        <v>31</v>
      </c>
      <c r="H35" s="5">
        <v>57040</v>
      </c>
      <c r="I35" s="5" t="s">
        <v>2069</v>
      </c>
      <c r="J35" s="5" t="s">
        <v>60</v>
      </c>
      <c r="K35" s="5">
        <v>2016</v>
      </c>
      <c r="L35" s="7" t="s">
        <v>2070</v>
      </c>
      <c r="M35" s="5" t="s">
        <v>2071</v>
      </c>
      <c r="N35" s="5" t="s">
        <v>2072</v>
      </c>
      <c r="O35" s="5" t="s">
        <v>2073</v>
      </c>
      <c r="P35" s="8" t="s">
        <v>2074</v>
      </c>
      <c r="Q35" s="5"/>
      <c r="R35" s="5"/>
      <c r="S35" s="5"/>
      <c r="T35" s="5"/>
      <c r="U35" s="8">
        <v>236194.68</v>
      </c>
      <c r="V35" s="8">
        <v>5311.04</v>
      </c>
      <c r="W35" s="8">
        <v>2320</v>
      </c>
      <c r="X35" s="8">
        <v>360</v>
      </c>
      <c r="Y35" s="8">
        <v>241505.72</v>
      </c>
      <c r="Z35" s="8">
        <v>38640.92</v>
      </c>
      <c r="AA35" s="8">
        <v>282826.64</v>
      </c>
      <c r="AB35" s="7" t="s">
        <v>224</v>
      </c>
      <c r="AC35" s="7" t="s">
        <v>2133</v>
      </c>
      <c r="AD35" s="8">
        <v>282826.64</v>
      </c>
      <c r="AE35" s="71">
        <f t="shared" si="0"/>
        <v>0</v>
      </c>
    </row>
    <row r="36" spans="1:31">
      <c r="A36" s="5">
        <v>57040</v>
      </c>
      <c r="B36" s="9" t="s">
        <v>2075</v>
      </c>
      <c r="C36" s="6">
        <v>42243</v>
      </c>
      <c r="D36" s="6">
        <v>42243</v>
      </c>
      <c r="E36" s="5" t="s">
        <v>30</v>
      </c>
      <c r="F36" s="6">
        <v>42223</v>
      </c>
      <c r="G36" s="5" t="s">
        <v>75</v>
      </c>
      <c r="H36" s="5">
        <v>57040</v>
      </c>
      <c r="I36" s="5" t="s">
        <v>398</v>
      </c>
      <c r="J36" s="5" t="s">
        <v>232</v>
      </c>
      <c r="K36" s="5">
        <v>2015</v>
      </c>
      <c r="L36" s="7" t="s">
        <v>2076</v>
      </c>
      <c r="M36" s="5" t="s">
        <v>2077</v>
      </c>
      <c r="N36" s="5" t="s">
        <v>36</v>
      </c>
      <c r="O36" s="5" t="s">
        <v>2078</v>
      </c>
      <c r="P36" s="8" t="s">
        <v>2079</v>
      </c>
      <c r="Q36" s="5"/>
      <c r="R36" s="5"/>
      <c r="S36" s="5"/>
      <c r="T36" s="5"/>
      <c r="U36" s="8">
        <v>239844.49</v>
      </c>
      <c r="V36" s="8">
        <v>3668.52</v>
      </c>
      <c r="W36" s="8">
        <v>2320</v>
      </c>
      <c r="X36" s="8">
        <v>360</v>
      </c>
      <c r="Y36" s="8">
        <v>243513.00999999998</v>
      </c>
      <c r="Z36" s="8">
        <v>38962.080000000002</v>
      </c>
      <c r="AA36" s="8">
        <v>285155.08999999997</v>
      </c>
      <c r="AB36" s="7" t="s">
        <v>403</v>
      </c>
      <c r="AC36" s="7" t="s">
        <v>2134</v>
      </c>
      <c r="AD36" s="8">
        <v>285157.09000000003</v>
      </c>
      <c r="AE36" s="71">
        <f t="shared" si="0"/>
        <v>-2.0000000000582077</v>
      </c>
    </row>
    <row r="37" spans="1:31">
      <c r="A37" s="5">
        <v>57040</v>
      </c>
      <c r="B37" s="9" t="s">
        <v>2080</v>
      </c>
      <c r="C37" s="6">
        <v>42243</v>
      </c>
      <c r="D37" s="6">
        <v>42243</v>
      </c>
      <c r="E37" s="5" t="s">
        <v>30</v>
      </c>
      <c r="F37" s="6">
        <v>42221</v>
      </c>
      <c r="G37" s="5" t="s">
        <v>75</v>
      </c>
      <c r="H37" s="5">
        <v>57040</v>
      </c>
      <c r="I37" s="5" t="s">
        <v>498</v>
      </c>
      <c r="J37" s="5" t="s">
        <v>232</v>
      </c>
      <c r="K37" s="5">
        <v>2015</v>
      </c>
      <c r="L37" s="7" t="s">
        <v>2081</v>
      </c>
      <c r="M37" s="5" t="s">
        <v>2082</v>
      </c>
      <c r="N37" s="5" t="s">
        <v>389</v>
      </c>
      <c r="O37" s="5" t="s">
        <v>2083</v>
      </c>
      <c r="P37" s="8" t="s">
        <v>2084</v>
      </c>
      <c r="Q37" s="5"/>
      <c r="R37" s="5"/>
      <c r="S37" s="5"/>
      <c r="T37" s="5"/>
      <c r="U37" s="8">
        <v>296335.42</v>
      </c>
      <c r="V37" s="8">
        <v>3668.52</v>
      </c>
      <c r="W37" s="8">
        <v>2320</v>
      </c>
      <c r="X37" s="8">
        <v>360</v>
      </c>
      <c r="Y37" s="8">
        <v>300003.94</v>
      </c>
      <c r="Z37" s="8">
        <v>48000.63</v>
      </c>
      <c r="AA37" s="8">
        <v>350684.57</v>
      </c>
      <c r="AB37" s="7" t="s">
        <v>237</v>
      </c>
      <c r="AC37" s="7" t="s">
        <v>2135</v>
      </c>
      <c r="AD37" s="8">
        <v>350684.57</v>
      </c>
      <c r="AE37" s="71">
        <f t="shared" si="0"/>
        <v>0</v>
      </c>
    </row>
    <row r="38" spans="1:31">
      <c r="A38" s="5">
        <v>57040</v>
      </c>
      <c r="B38" s="9" t="s">
        <v>2085</v>
      </c>
      <c r="C38" s="6">
        <v>42243</v>
      </c>
      <c r="D38" s="6">
        <v>42243</v>
      </c>
      <c r="E38" s="5" t="s">
        <v>30</v>
      </c>
      <c r="F38" s="6">
        <v>42226</v>
      </c>
      <c r="G38" s="5" t="s">
        <v>75</v>
      </c>
      <c r="H38" s="5">
        <v>57040</v>
      </c>
      <c r="I38" s="5" t="s">
        <v>360</v>
      </c>
      <c r="J38" s="5" t="s">
        <v>86</v>
      </c>
      <c r="K38" s="5">
        <v>2015</v>
      </c>
      <c r="L38" s="7" t="s">
        <v>2086</v>
      </c>
      <c r="M38" s="5" t="s">
        <v>2087</v>
      </c>
      <c r="N38" s="5" t="s">
        <v>363</v>
      </c>
      <c r="O38" s="5" t="s">
        <v>2088</v>
      </c>
      <c r="P38" s="8" t="s">
        <v>2089</v>
      </c>
      <c r="Q38" s="5"/>
      <c r="R38" s="5"/>
      <c r="S38" s="5"/>
      <c r="T38" s="5"/>
      <c r="U38" s="8">
        <v>475614.71</v>
      </c>
      <c r="V38" s="8">
        <v>3668.52</v>
      </c>
      <c r="W38" s="8">
        <v>2900</v>
      </c>
      <c r="X38" s="8">
        <v>360</v>
      </c>
      <c r="Y38" s="8">
        <v>479283.23000000004</v>
      </c>
      <c r="Z38" s="8">
        <v>76685.320000000007</v>
      </c>
      <c r="AA38" s="8">
        <v>559228.55000000005</v>
      </c>
      <c r="AB38" s="7" t="s">
        <v>366</v>
      </c>
      <c r="AC38" s="7" t="s">
        <v>2136</v>
      </c>
      <c r="AD38" s="8">
        <v>559228.55000000005</v>
      </c>
      <c r="AE38" s="71">
        <f t="shared" si="0"/>
        <v>0</v>
      </c>
    </row>
    <row r="39" spans="1:31">
      <c r="A39" s="5">
        <v>57040</v>
      </c>
      <c r="B39" s="9" t="s">
        <v>2090</v>
      </c>
      <c r="C39" s="6">
        <v>42243</v>
      </c>
      <c r="D39" s="6">
        <v>42243</v>
      </c>
      <c r="E39" s="5" t="s">
        <v>30</v>
      </c>
      <c r="F39" s="6">
        <v>42223</v>
      </c>
      <c r="G39" s="5" t="s">
        <v>75</v>
      </c>
      <c r="H39" s="5">
        <v>57040</v>
      </c>
      <c r="I39" s="5" t="s">
        <v>94</v>
      </c>
      <c r="J39" s="5" t="s">
        <v>95</v>
      </c>
      <c r="K39" s="5">
        <v>2015</v>
      </c>
      <c r="L39" s="7" t="s">
        <v>2091</v>
      </c>
      <c r="M39" s="5" t="s">
        <v>2092</v>
      </c>
      <c r="N39" s="5" t="s">
        <v>97</v>
      </c>
      <c r="O39" s="5" t="s">
        <v>2093</v>
      </c>
      <c r="P39" s="8" t="s">
        <v>2094</v>
      </c>
      <c r="Q39" s="5"/>
      <c r="R39" s="5"/>
      <c r="S39" s="5"/>
      <c r="T39" s="5"/>
      <c r="U39" s="8">
        <v>381727.3</v>
      </c>
      <c r="V39" s="8">
        <v>3668.52</v>
      </c>
      <c r="W39" s="8">
        <v>2900</v>
      </c>
      <c r="X39" s="8">
        <v>360</v>
      </c>
      <c r="Y39" s="8">
        <v>385395.82</v>
      </c>
      <c r="Z39" s="8">
        <v>61663.33</v>
      </c>
      <c r="AA39" s="8">
        <v>450319.15</v>
      </c>
      <c r="AB39" s="7" t="s">
        <v>100</v>
      </c>
      <c r="AC39" s="7" t="s">
        <v>2137</v>
      </c>
      <c r="AD39" s="8">
        <v>450319.15</v>
      </c>
      <c r="AE39" s="71">
        <f t="shared" si="0"/>
        <v>0</v>
      </c>
    </row>
    <row r="40" spans="1:31">
      <c r="A40" s="5">
        <v>57040</v>
      </c>
      <c r="B40" s="9" t="s">
        <v>2095</v>
      </c>
      <c r="C40" s="6">
        <v>42247</v>
      </c>
      <c r="D40" s="6">
        <v>42247</v>
      </c>
      <c r="E40" s="5" t="s">
        <v>30</v>
      </c>
      <c r="F40" s="6">
        <v>42237</v>
      </c>
      <c r="G40" s="5" t="s">
        <v>31</v>
      </c>
      <c r="H40" s="5">
        <v>57040</v>
      </c>
      <c r="I40" s="5" t="s">
        <v>2096</v>
      </c>
      <c r="J40" s="5" t="s">
        <v>60</v>
      </c>
      <c r="K40" s="5">
        <v>2016</v>
      </c>
      <c r="L40" s="7" t="s">
        <v>2097</v>
      </c>
      <c r="M40" s="5" t="s">
        <v>2098</v>
      </c>
      <c r="N40" s="5" t="s">
        <v>2099</v>
      </c>
      <c r="O40" s="5" t="s">
        <v>2100</v>
      </c>
      <c r="P40" s="8"/>
      <c r="Q40" s="5"/>
      <c r="R40" s="5"/>
      <c r="S40" s="5"/>
      <c r="T40" s="5"/>
      <c r="U40" s="8">
        <v>188051.78</v>
      </c>
      <c r="V40" s="8">
        <v>5311.04</v>
      </c>
      <c r="W40" s="8">
        <v>2320</v>
      </c>
      <c r="X40" s="8">
        <v>360</v>
      </c>
      <c r="Y40" s="8">
        <v>193362.82</v>
      </c>
      <c r="Z40" s="8">
        <v>30938.05</v>
      </c>
      <c r="AA40" s="8">
        <v>226980.87</v>
      </c>
      <c r="AB40" s="7" t="s">
        <v>2101</v>
      </c>
      <c r="AC40" s="7" t="s">
        <v>2138</v>
      </c>
      <c r="AD40" s="8">
        <v>226982.87</v>
      </c>
      <c r="AE40" s="71">
        <f t="shared" si="0"/>
        <v>-2</v>
      </c>
    </row>
    <row r="41" spans="1:31">
      <c r="A41" s="5">
        <v>57040</v>
      </c>
      <c r="B41" s="9" t="s">
        <v>2102</v>
      </c>
      <c r="C41" s="6">
        <v>42247</v>
      </c>
      <c r="D41" s="6">
        <v>42247</v>
      </c>
      <c r="E41" s="5" t="s">
        <v>30</v>
      </c>
      <c r="F41" s="6">
        <v>42237</v>
      </c>
      <c r="G41" s="5" t="s">
        <v>31</v>
      </c>
      <c r="H41" s="5">
        <v>57040</v>
      </c>
      <c r="I41" s="5" t="s">
        <v>2069</v>
      </c>
      <c r="J41" s="5" t="s">
        <v>60</v>
      </c>
      <c r="K41" s="5">
        <v>2016</v>
      </c>
      <c r="L41" s="7" t="s">
        <v>2097</v>
      </c>
      <c r="M41" s="5" t="s">
        <v>2103</v>
      </c>
      <c r="N41" s="5" t="s">
        <v>2104</v>
      </c>
      <c r="O41" s="5" t="s">
        <v>2105</v>
      </c>
      <c r="P41" s="8"/>
      <c r="Q41" s="5"/>
      <c r="R41" s="5"/>
      <c r="S41" s="5"/>
      <c r="T41" s="5"/>
      <c r="U41" s="8">
        <v>236194.68</v>
      </c>
      <c r="V41" s="8">
        <v>5311.04</v>
      </c>
      <c r="W41" s="8">
        <v>2320</v>
      </c>
      <c r="X41" s="8">
        <v>360</v>
      </c>
      <c r="Y41" s="8">
        <v>241505.72</v>
      </c>
      <c r="Z41" s="8">
        <v>38640.92</v>
      </c>
      <c r="AA41" s="8">
        <v>282826.64</v>
      </c>
      <c r="AB41" s="7" t="s">
        <v>66</v>
      </c>
      <c r="AC41" s="7" t="s">
        <v>2139</v>
      </c>
      <c r="AD41" s="8">
        <v>282828.64</v>
      </c>
      <c r="AE41" s="71">
        <f t="shared" si="0"/>
        <v>-2</v>
      </c>
    </row>
    <row r="42" spans="1:31">
      <c r="A42" s="5">
        <v>57040</v>
      </c>
      <c r="B42" s="9" t="s">
        <v>2106</v>
      </c>
      <c r="C42" s="6">
        <v>42247</v>
      </c>
      <c r="D42" s="6">
        <v>42247</v>
      </c>
      <c r="E42" s="5" t="s">
        <v>30</v>
      </c>
      <c r="F42" s="6">
        <v>42237</v>
      </c>
      <c r="G42" s="5" t="s">
        <v>31</v>
      </c>
      <c r="H42" s="5">
        <v>57040</v>
      </c>
      <c r="I42" s="5" t="s">
        <v>2069</v>
      </c>
      <c r="J42" s="5" t="s">
        <v>60</v>
      </c>
      <c r="K42" s="5">
        <v>2016</v>
      </c>
      <c r="L42" s="7" t="s">
        <v>2097</v>
      </c>
      <c r="M42" s="5" t="s">
        <v>2107</v>
      </c>
      <c r="N42" s="5" t="s">
        <v>2104</v>
      </c>
      <c r="O42" s="5" t="s">
        <v>2108</v>
      </c>
      <c r="P42" s="8"/>
      <c r="Q42" s="5"/>
      <c r="R42" s="5"/>
      <c r="S42" s="5"/>
      <c r="T42" s="5"/>
      <c r="U42" s="8">
        <v>236194.68</v>
      </c>
      <c r="V42" s="8">
        <v>5311.04</v>
      </c>
      <c r="W42" s="8">
        <v>2320</v>
      </c>
      <c r="X42" s="8">
        <v>360</v>
      </c>
      <c r="Y42" s="8">
        <v>241505.72</v>
      </c>
      <c r="Z42" s="8">
        <v>38640.92</v>
      </c>
      <c r="AA42" s="8">
        <v>282826.64</v>
      </c>
      <c r="AB42" s="7" t="s">
        <v>66</v>
      </c>
      <c r="AC42" s="7" t="s">
        <v>2140</v>
      </c>
      <c r="AD42" s="8">
        <v>282828.64</v>
      </c>
      <c r="AE42" s="71">
        <f t="shared" si="0"/>
        <v>-2</v>
      </c>
    </row>
    <row r="43" spans="1:31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</row>
    <row r="44" spans="1:31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</row>
    <row r="45" spans="1:31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</row>
    <row r="46" spans="1:3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3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3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2" thickBot="1">
      <c r="A49" s="10"/>
      <c r="B49" s="10"/>
      <c r="C49" s="10"/>
      <c r="D49" s="10"/>
      <c r="E49" s="10"/>
      <c r="F49" s="10"/>
      <c r="G49" s="10"/>
      <c r="H49" s="10"/>
      <c r="I49" s="10"/>
      <c r="J49" s="106" t="s">
        <v>1894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"/>
      <c r="Y49" s="10"/>
      <c r="Z49" s="10"/>
      <c r="AA49" s="10"/>
      <c r="AB49" s="10"/>
    </row>
    <row r="50" spans="1:28" ht="12" thickBot="1">
      <c r="A50" s="10"/>
      <c r="B50" s="10"/>
      <c r="C50" s="10"/>
      <c r="D50" s="10"/>
      <c r="E50" s="10"/>
      <c r="F50" s="10"/>
      <c r="G50" s="10"/>
      <c r="H50" s="10"/>
      <c r="I50" s="10"/>
      <c r="J50" s="103" t="s">
        <v>3735</v>
      </c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5"/>
      <c r="X50" s="72"/>
      <c r="Y50" s="72"/>
      <c r="Z50" s="72"/>
      <c r="AA50" s="72"/>
      <c r="AB50" s="72"/>
    </row>
    <row r="51" spans="1:28" ht="12" thickBot="1">
      <c r="A51" s="10"/>
      <c r="B51" s="10"/>
      <c r="C51" s="10"/>
      <c r="D51" s="10"/>
      <c r="E51" s="10"/>
      <c r="F51" s="10"/>
      <c r="G51" s="10"/>
      <c r="H51" s="10"/>
      <c r="I51" s="10"/>
      <c r="J51" s="73" t="s">
        <v>3736</v>
      </c>
      <c r="K51" s="74"/>
      <c r="L51" s="74"/>
      <c r="M51" s="74"/>
      <c r="N51" s="74"/>
      <c r="O51" s="75" t="s">
        <v>3737</v>
      </c>
      <c r="P51" s="74"/>
      <c r="Q51" s="74"/>
      <c r="R51" s="74"/>
      <c r="S51" s="74"/>
      <c r="T51" s="74"/>
      <c r="U51" s="74"/>
      <c r="V51" s="75" t="s">
        <v>3738</v>
      </c>
      <c r="W51" s="76" t="s">
        <v>3739</v>
      </c>
      <c r="X51" s="10"/>
      <c r="Y51" s="10"/>
      <c r="Z51" s="10"/>
      <c r="AA51" s="10"/>
      <c r="AB51" s="10"/>
    </row>
    <row r="52" spans="1:28">
      <c r="A52" s="10"/>
      <c r="B52" s="10"/>
      <c r="C52" s="10"/>
      <c r="D52" s="10"/>
      <c r="E52" s="10"/>
      <c r="F52" s="10"/>
      <c r="G52" s="10"/>
      <c r="H52" s="10"/>
      <c r="I52" s="10"/>
      <c r="J52" s="5" t="s">
        <v>110</v>
      </c>
      <c r="K52" s="10"/>
      <c r="L52" s="10"/>
      <c r="M52" s="10"/>
      <c r="N52" s="10"/>
      <c r="O52" s="5" t="s">
        <v>2048</v>
      </c>
      <c r="P52" s="10"/>
      <c r="Q52" s="10"/>
      <c r="R52" s="10"/>
      <c r="S52" s="10"/>
      <c r="T52" s="10"/>
      <c r="U52" s="10"/>
      <c r="V52" s="7" t="s">
        <v>2128</v>
      </c>
      <c r="W52" s="77">
        <v>-1162</v>
      </c>
      <c r="X52" s="10"/>
      <c r="Y52" s="10"/>
      <c r="Z52" s="10"/>
      <c r="AA52" s="10"/>
      <c r="AB52" s="10"/>
    </row>
    <row r="53" spans="1:28">
      <c r="A53" s="10"/>
      <c r="B53" s="10"/>
      <c r="C53" s="10"/>
      <c r="D53" s="10"/>
      <c r="E53" s="10"/>
      <c r="F53" s="10"/>
      <c r="G53" s="10"/>
      <c r="H53" s="10"/>
      <c r="I53" s="10"/>
      <c r="J53" s="5" t="s">
        <v>110</v>
      </c>
      <c r="K53" s="10"/>
      <c r="L53" s="10"/>
      <c r="M53" s="10"/>
      <c r="N53" s="10"/>
      <c r="O53" s="5" t="s">
        <v>2051</v>
      </c>
      <c r="P53" s="10"/>
      <c r="Q53" s="10"/>
      <c r="R53" s="10"/>
      <c r="S53" s="10"/>
      <c r="T53" s="10"/>
      <c r="U53" s="10"/>
      <c r="V53" s="7" t="s">
        <v>2129</v>
      </c>
      <c r="W53" s="77">
        <v>-1162</v>
      </c>
      <c r="X53" s="10"/>
      <c r="Y53" s="10"/>
      <c r="Z53" s="10"/>
      <c r="AA53" s="10"/>
      <c r="AB53" s="10"/>
    </row>
    <row r="54" spans="1:28">
      <c r="A54" s="10"/>
      <c r="B54" s="10"/>
      <c r="C54" s="10"/>
      <c r="D54" s="10"/>
      <c r="E54" s="10"/>
      <c r="F54" s="10"/>
      <c r="G54" s="10"/>
      <c r="H54" s="10"/>
      <c r="I54" s="10"/>
      <c r="J54" s="5" t="s">
        <v>110</v>
      </c>
      <c r="K54" s="5" t="s">
        <v>2044</v>
      </c>
      <c r="L54" s="10"/>
      <c r="M54" s="10"/>
      <c r="N54" s="10"/>
      <c r="O54" s="5" t="s">
        <v>2044</v>
      </c>
      <c r="P54" s="10"/>
      <c r="Q54" s="10"/>
      <c r="R54" s="10"/>
      <c r="S54" s="10"/>
      <c r="T54" s="10"/>
      <c r="U54" s="10"/>
      <c r="V54" s="7" t="s">
        <v>2127</v>
      </c>
      <c r="W54" s="77">
        <v>217.38000000000466</v>
      </c>
      <c r="X54" s="10"/>
      <c r="Y54" s="10"/>
      <c r="Z54" s="10"/>
      <c r="AA54" s="10"/>
      <c r="AB54" s="10"/>
    </row>
    <row r="55" spans="1:2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78">
        <f>SUBTOTAL(9,W52:W54)</f>
        <v>-2106.6199999999953</v>
      </c>
      <c r="X55" s="10"/>
      <c r="Y55" s="10"/>
      <c r="Z55" s="10"/>
      <c r="AA55" s="10"/>
      <c r="AB55" s="10"/>
    </row>
    <row r="56" spans="1:2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77"/>
      <c r="X56" s="10"/>
      <c r="Y56" s="10"/>
      <c r="Z56" s="10"/>
      <c r="AA56" s="10"/>
      <c r="AB56" s="10"/>
    </row>
    <row r="57" spans="1:28">
      <c r="A57" s="10"/>
      <c r="B57" s="10"/>
      <c r="C57" s="10"/>
      <c r="D57" s="10"/>
      <c r="E57" s="10"/>
      <c r="F57" s="10"/>
      <c r="G57" s="10"/>
      <c r="H57" s="10"/>
      <c r="I57" s="10"/>
      <c r="J57" s="5" t="s">
        <v>48</v>
      </c>
      <c r="K57" s="10"/>
      <c r="L57" s="10"/>
      <c r="M57" s="10"/>
      <c r="N57" s="10"/>
      <c r="O57" s="5" t="s">
        <v>2000</v>
      </c>
      <c r="P57" s="10"/>
      <c r="Q57" s="10"/>
      <c r="R57" s="10"/>
      <c r="S57" s="10"/>
      <c r="T57" s="10"/>
      <c r="U57" s="10"/>
      <c r="V57" s="7" t="s">
        <v>2119</v>
      </c>
      <c r="W57" s="77">
        <v>-349.65000000002328</v>
      </c>
      <c r="X57" s="10"/>
      <c r="Y57" s="10"/>
      <c r="Z57" s="10"/>
      <c r="AA57" s="10"/>
      <c r="AB57" s="10"/>
    </row>
    <row r="58" spans="1:28">
      <c r="A58" s="10"/>
      <c r="B58" s="10"/>
      <c r="C58" s="10"/>
      <c r="D58" s="10"/>
      <c r="E58" s="10"/>
      <c r="F58" s="10"/>
      <c r="G58" s="10"/>
      <c r="H58" s="10"/>
      <c r="I58" s="10"/>
      <c r="J58" s="5" t="s">
        <v>48</v>
      </c>
      <c r="K58" s="10"/>
      <c r="L58" s="10"/>
      <c r="M58" s="10"/>
      <c r="N58" s="10"/>
      <c r="O58" s="5" t="s">
        <v>2066</v>
      </c>
      <c r="P58" s="10"/>
      <c r="Q58" s="10"/>
      <c r="R58" s="10"/>
      <c r="S58" s="10"/>
      <c r="T58" s="10"/>
      <c r="U58" s="10"/>
      <c r="V58" s="7" t="s">
        <v>2132</v>
      </c>
      <c r="W58" s="78">
        <v>-1.9899999999906868</v>
      </c>
      <c r="X58" s="10"/>
      <c r="Y58" s="10"/>
      <c r="Z58" s="10"/>
      <c r="AA58" s="10"/>
      <c r="AB58" s="10"/>
    </row>
    <row r="59" spans="1:28">
      <c r="A59" s="10"/>
      <c r="B59" s="10"/>
      <c r="C59" s="10"/>
      <c r="D59" s="10"/>
      <c r="E59" s="10"/>
      <c r="F59" s="10"/>
      <c r="G59" s="10"/>
      <c r="H59" s="10"/>
      <c r="I59" s="10"/>
      <c r="J59" s="5"/>
      <c r="K59" s="10"/>
      <c r="L59" s="10"/>
      <c r="M59" s="10"/>
      <c r="N59" s="10"/>
      <c r="O59" s="5"/>
      <c r="P59" s="10"/>
      <c r="Q59" s="10"/>
      <c r="R59" s="10"/>
      <c r="S59" s="10"/>
      <c r="T59" s="10"/>
      <c r="U59" s="10"/>
      <c r="V59" s="7"/>
      <c r="W59" s="78">
        <f>SUBTOTAL(9,W57:W58)</f>
        <v>-351.64000000001397</v>
      </c>
      <c r="X59" s="10"/>
      <c r="Y59" s="10"/>
      <c r="Z59" s="10"/>
      <c r="AA59" s="10"/>
      <c r="AB59" s="10"/>
    </row>
    <row r="60" spans="1:2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77"/>
      <c r="X60" s="10"/>
      <c r="Y60" s="10"/>
      <c r="Z60" s="10"/>
      <c r="AA60" s="10"/>
      <c r="AB60" s="10"/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5" t="s">
        <v>232</v>
      </c>
      <c r="K61" s="10"/>
      <c r="L61" s="10"/>
      <c r="M61" s="10"/>
      <c r="N61" s="10"/>
      <c r="O61" s="5" t="s">
        <v>1886</v>
      </c>
      <c r="P61" s="10"/>
      <c r="Q61" s="10"/>
      <c r="R61" s="10"/>
      <c r="S61" s="10"/>
      <c r="T61" s="10"/>
      <c r="U61" s="10"/>
      <c r="V61" s="7" t="s">
        <v>2109</v>
      </c>
      <c r="W61" s="77">
        <v>-2</v>
      </c>
      <c r="X61" s="10"/>
      <c r="Y61" s="10"/>
      <c r="Z61" s="10"/>
      <c r="AA61" s="10"/>
      <c r="AB61" s="10"/>
    </row>
    <row r="62" spans="1:28">
      <c r="A62" s="10"/>
      <c r="B62" s="10"/>
      <c r="C62" s="10"/>
      <c r="D62" s="10"/>
      <c r="E62" s="10"/>
      <c r="F62" s="10"/>
      <c r="G62" s="10"/>
      <c r="H62" s="10"/>
      <c r="I62" s="10"/>
      <c r="J62" s="5" t="s">
        <v>232</v>
      </c>
      <c r="K62" s="10"/>
      <c r="L62" s="10"/>
      <c r="M62" s="10"/>
      <c r="N62" s="10"/>
      <c r="O62" s="5" t="s">
        <v>1885</v>
      </c>
      <c r="P62" s="10"/>
      <c r="Q62" s="10"/>
      <c r="R62" s="10"/>
      <c r="S62" s="10"/>
      <c r="T62" s="10"/>
      <c r="U62" s="10"/>
      <c r="V62" s="7" t="s">
        <v>2110</v>
      </c>
      <c r="W62" s="77">
        <v>-2</v>
      </c>
      <c r="X62" s="10"/>
      <c r="Y62" s="10"/>
      <c r="Z62" s="10"/>
      <c r="AA62" s="10"/>
      <c r="AB62" s="10"/>
    </row>
    <row r="63" spans="1:28">
      <c r="A63" s="10"/>
      <c r="B63" s="10"/>
      <c r="C63" s="10"/>
      <c r="D63" s="10"/>
      <c r="E63" s="10"/>
      <c r="F63" s="10"/>
      <c r="G63" s="10"/>
      <c r="H63" s="10"/>
      <c r="I63" s="10"/>
      <c r="J63" s="5" t="s">
        <v>232</v>
      </c>
      <c r="K63" s="10"/>
      <c r="L63" s="10"/>
      <c r="M63" s="10"/>
      <c r="N63" s="10"/>
      <c r="O63" s="5" t="s">
        <v>2078</v>
      </c>
      <c r="P63" s="10"/>
      <c r="Q63" s="10"/>
      <c r="R63" s="10"/>
      <c r="S63" s="10"/>
      <c r="T63" s="10"/>
      <c r="U63" s="10"/>
      <c r="V63" s="7" t="s">
        <v>2134</v>
      </c>
      <c r="W63" s="77">
        <v>-2</v>
      </c>
      <c r="X63" s="10"/>
      <c r="Y63" s="10"/>
      <c r="Z63" s="10"/>
      <c r="AA63" s="10"/>
      <c r="AB63" s="10"/>
    </row>
    <row r="64" spans="1:2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78">
        <f>SUBTOTAL(9,W61:W63)</f>
        <v>-6</v>
      </c>
      <c r="X64" s="10"/>
      <c r="Y64" s="10"/>
      <c r="Z64" s="10"/>
      <c r="AA64" s="10"/>
      <c r="AB64" s="10"/>
    </row>
    <row r="65" spans="1:2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77"/>
      <c r="X65" s="10"/>
      <c r="Y65" s="10"/>
      <c r="Z65" s="10"/>
      <c r="AA65" s="10"/>
      <c r="AB65" s="10"/>
    </row>
    <row r="66" spans="1:28">
      <c r="A66" s="10"/>
      <c r="B66" s="10"/>
      <c r="C66" s="10"/>
      <c r="D66" s="10"/>
      <c r="E66" s="10"/>
      <c r="F66" s="10"/>
      <c r="G66" s="10"/>
      <c r="H66" s="10"/>
      <c r="I66" s="10"/>
      <c r="J66" s="5" t="s">
        <v>178</v>
      </c>
      <c r="K66" s="10"/>
      <c r="L66" s="10"/>
      <c r="M66" s="10"/>
      <c r="N66" s="10"/>
      <c r="O66" s="5" t="s">
        <v>1892</v>
      </c>
      <c r="P66" s="10"/>
      <c r="Q66" s="10"/>
      <c r="R66" s="10"/>
      <c r="S66" s="10"/>
      <c r="T66" s="10"/>
      <c r="U66" s="10"/>
      <c r="V66" s="7" t="s">
        <v>2112</v>
      </c>
      <c r="W66" s="71">
        <v>-2</v>
      </c>
      <c r="X66" s="10"/>
      <c r="Y66" s="10"/>
      <c r="Z66" s="10"/>
      <c r="AA66" s="10"/>
      <c r="AB66" s="10"/>
    </row>
    <row r="67" spans="1:28">
      <c r="A67" s="10"/>
      <c r="B67" s="10"/>
      <c r="C67" s="10"/>
      <c r="D67" s="10"/>
      <c r="E67" s="10"/>
      <c r="F67" s="10"/>
      <c r="G67" s="10"/>
      <c r="H67" s="10"/>
      <c r="I67" s="10"/>
      <c r="J67" s="5" t="s">
        <v>178</v>
      </c>
      <c r="K67" s="10"/>
      <c r="L67" s="10"/>
      <c r="M67" s="10"/>
      <c r="N67" s="10"/>
      <c r="O67" s="5" t="s">
        <v>1978</v>
      </c>
      <c r="P67" s="10"/>
      <c r="Q67" s="10"/>
      <c r="R67" s="10"/>
      <c r="S67" s="10"/>
      <c r="T67" s="10"/>
      <c r="U67" s="10"/>
      <c r="V67" s="7" t="s">
        <v>2113</v>
      </c>
      <c r="W67" s="71">
        <v>-2</v>
      </c>
      <c r="X67" s="10"/>
      <c r="Y67" s="10"/>
      <c r="Z67" s="10"/>
      <c r="AA67" s="10"/>
      <c r="AB67" s="10"/>
    </row>
    <row r="68" spans="1:2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78">
        <f>SUBTOTAL(9,W66:W67)</f>
        <v>-4</v>
      </c>
      <c r="X68" s="10"/>
      <c r="Y68" s="10"/>
      <c r="Z68" s="10"/>
      <c r="AA68" s="10"/>
      <c r="AB68" s="10"/>
    </row>
    <row r="69" spans="1:2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77"/>
      <c r="X69" s="10"/>
      <c r="Y69" s="10"/>
      <c r="Z69" s="10"/>
      <c r="AA69" s="10"/>
      <c r="AB69" s="10"/>
    </row>
    <row r="70" spans="1:28">
      <c r="A70" s="10"/>
      <c r="B70" s="10"/>
      <c r="C70" s="10"/>
      <c r="D70" s="10"/>
      <c r="E70" s="10"/>
      <c r="F70" s="10"/>
      <c r="G70" s="10"/>
      <c r="H70" s="10"/>
      <c r="I70" s="10"/>
      <c r="J70" s="5" t="s">
        <v>60</v>
      </c>
      <c r="K70" s="5" t="s">
        <v>2100</v>
      </c>
      <c r="L70" s="10"/>
      <c r="M70" s="10"/>
      <c r="N70" s="10"/>
      <c r="O70" s="5" t="s">
        <v>2100</v>
      </c>
      <c r="P70" s="10"/>
      <c r="Q70" s="10"/>
      <c r="R70" s="10"/>
      <c r="S70" s="10"/>
      <c r="T70" s="10"/>
      <c r="U70" s="10"/>
      <c r="V70" s="7" t="s">
        <v>2138</v>
      </c>
      <c r="W70" s="77">
        <v>-2</v>
      </c>
      <c r="X70" s="10"/>
      <c r="Y70" s="10"/>
      <c r="Z70" s="10"/>
      <c r="AA70" s="10"/>
      <c r="AB70" s="10"/>
    </row>
    <row r="71" spans="1:28">
      <c r="A71" s="10"/>
      <c r="B71" s="10"/>
      <c r="C71" s="10"/>
      <c r="D71" s="10"/>
      <c r="E71" s="10"/>
      <c r="F71" s="10"/>
      <c r="G71" s="10"/>
      <c r="H71" s="10"/>
      <c r="I71" s="10"/>
      <c r="J71" s="5" t="s">
        <v>60</v>
      </c>
      <c r="K71" s="5" t="s">
        <v>2105</v>
      </c>
      <c r="L71" s="10"/>
      <c r="M71" s="10"/>
      <c r="N71" s="10"/>
      <c r="O71" s="5" t="s">
        <v>2105</v>
      </c>
      <c r="P71" s="10"/>
      <c r="Q71" s="10"/>
      <c r="R71" s="10"/>
      <c r="S71" s="10"/>
      <c r="T71" s="10"/>
      <c r="U71" s="10"/>
      <c r="V71" s="7" t="s">
        <v>2139</v>
      </c>
      <c r="W71" s="77">
        <v>-2</v>
      </c>
      <c r="X71" s="10"/>
      <c r="Y71" s="10"/>
      <c r="Z71" s="10"/>
      <c r="AA71" s="10"/>
      <c r="AB71" s="10"/>
    </row>
    <row r="72" spans="1:28">
      <c r="A72" s="10"/>
      <c r="B72" s="10"/>
      <c r="C72" s="10"/>
      <c r="D72" s="10"/>
      <c r="E72" s="10"/>
      <c r="F72" s="10"/>
      <c r="G72" s="10"/>
      <c r="H72" s="10"/>
      <c r="I72" s="10"/>
      <c r="J72" s="5" t="s">
        <v>60</v>
      </c>
      <c r="K72" s="5" t="s">
        <v>2108</v>
      </c>
      <c r="L72" s="10"/>
      <c r="M72" s="10"/>
      <c r="N72" s="10"/>
      <c r="O72" s="5" t="s">
        <v>2108</v>
      </c>
      <c r="P72" s="10"/>
      <c r="Q72" s="10"/>
      <c r="R72" s="10"/>
      <c r="S72" s="10"/>
      <c r="T72" s="10"/>
      <c r="U72" s="10"/>
      <c r="V72" s="7" t="s">
        <v>2140</v>
      </c>
      <c r="W72" s="77">
        <v>-2</v>
      </c>
      <c r="X72" s="10"/>
      <c r="Y72" s="10"/>
      <c r="Z72" s="10"/>
      <c r="AA72" s="10"/>
      <c r="AB72" s="10"/>
    </row>
    <row r="73" spans="1:2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78">
        <v>-6</v>
      </c>
      <c r="X73" s="10"/>
      <c r="Y73" s="10"/>
      <c r="Z73" s="10"/>
      <c r="AA73" s="10"/>
      <c r="AB73" s="10"/>
    </row>
    <row r="74" spans="1:2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87">
        <f>+W55+W59+W64+W68+W73</f>
        <v>-2474.2600000000093</v>
      </c>
      <c r="X74" s="10"/>
      <c r="Y74" s="10"/>
      <c r="Z74" s="10"/>
      <c r="AA74" s="10"/>
      <c r="AB74" s="10"/>
    </row>
    <row r="75" spans="1:2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>
      <c r="A78" s="10"/>
      <c r="B78" s="11"/>
      <c r="C78" s="10"/>
      <c r="D78" s="10"/>
      <c r="E78" s="10"/>
      <c r="F78" s="10"/>
      <c r="G78" s="10"/>
      <c r="H78" s="10"/>
      <c r="I78" s="10"/>
      <c r="J78" s="10" t="s">
        <v>3740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86">
        <f>W55/1.16</f>
        <v>-1816.0517241379271</v>
      </c>
      <c r="X78" s="10"/>
      <c r="Y78" s="10"/>
      <c r="Z78" s="10"/>
      <c r="AA78" s="10"/>
      <c r="AB78" s="10"/>
    </row>
    <row r="79" spans="1:28">
      <c r="A79" s="10"/>
      <c r="B79" s="11"/>
      <c r="C79" s="10"/>
      <c r="D79" s="10"/>
      <c r="E79" s="10"/>
      <c r="F79" s="10"/>
      <c r="G79" s="10"/>
      <c r="H79" s="10"/>
      <c r="I79" s="10"/>
      <c r="J79" s="10" t="s">
        <v>3742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86">
        <f>W59/1.16</f>
        <v>-303.13793103449484</v>
      </c>
      <c r="X79" s="10"/>
      <c r="Y79" s="10"/>
      <c r="Z79" s="10"/>
      <c r="AA79" s="10"/>
      <c r="AB79" s="10"/>
    </row>
    <row r="80" spans="1:28">
      <c r="A80" s="10"/>
      <c r="B80" s="11"/>
      <c r="C80" s="10"/>
      <c r="D80" s="10"/>
      <c r="E80" s="10"/>
      <c r="F80" s="10"/>
      <c r="G80" s="10"/>
      <c r="H80" s="10"/>
      <c r="I80" s="10"/>
      <c r="J80" s="10" t="s">
        <v>3743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86">
        <f>W64/1.16</f>
        <v>-5.1724137931034484</v>
      </c>
      <c r="X80" s="10"/>
      <c r="Y80" s="10"/>
      <c r="Z80" s="10"/>
      <c r="AA80" s="10"/>
      <c r="AB80" s="10"/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 t="s">
        <v>3744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86">
        <f>W68/1.16</f>
        <v>-3.4482758620689657</v>
      </c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 t="s">
        <v>3741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86">
        <f>W73/1.16</f>
        <v>-5.1724137931034484</v>
      </c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 t="s">
        <v>3491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86">
        <f>W74/1.16*0.16</f>
        <v>-341.2772413793117</v>
      </c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 t="s">
        <v>3745</v>
      </c>
      <c r="K84" s="10"/>
      <c r="L84" s="10"/>
      <c r="M84" s="10"/>
      <c r="N84" s="10"/>
      <c r="O84" s="7" t="s">
        <v>2128</v>
      </c>
      <c r="P84" s="10"/>
      <c r="Q84" s="10"/>
      <c r="R84" s="10"/>
      <c r="S84" s="10"/>
      <c r="T84" s="10"/>
      <c r="U84" s="10"/>
      <c r="V84" s="10"/>
      <c r="W84" s="10"/>
      <c r="X84" s="77">
        <v>-1162</v>
      </c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7" t="s">
        <v>2129</v>
      </c>
      <c r="P85" s="10"/>
      <c r="Q85" s="10"/>
      <c r="R85" s="10"/>
      <c r="S85" s="10"/>
      <c r="T85" s="10"/>
      <c r="U85" s="10"/>
      <c r="V85" s="10"/>
      <c r="W85" s="10"/>
      <c r="X85" s="77">
        <v>-1162</v>
      </c>
      <c r="Y85" s="10"/>
      <c r="Z85" s="10"/>
      <c r="AA85" s="10"/>
      <c r="AB85" s="10"/>
    </row>
    <row r="86" spans="1:28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7" t="s">
        <v>2127</v>
      </c>
      <c r="P86" s="10"/>
      <c r="Q86" s="10"/>
      <c r="R86" s="10"/>
      <c r="S86" s="10"/>
      <c r="T86" s="10"/>
      <c r="U86" s="10"/>
      <c r="V86" s="10"/>
      <c r="W86" s="10"/>
      <c r="X86" s="77">
        <v>217.38000000000466</v>
      </c>
      <c r="Y86" s="10"/>
      <c r="Z86" s="10"/>
      <c r="AA86" s="10"/>
      <c r="AB86" s="10"/>
    </row>
    <row r="87" spans="1:2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7" t="s">
        <v>2119</v>
      </c>
      <c r="P87" s="10"/>
      <c r="Q87" s="10"/>
      <c r="R87" s="10"/>
      <c r="S87" s="10"/>
      <c r="T87" s="10"/>
      <c r="U87" s="10"/>
      <c r="V87" s="10"/>
      <c r="W87" s="10"/>
      <c r="X87" s="77">
        <v>-349.65000000002328</v>
      </c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7" t="s">
        <v>2132</v>
      </c>
      <c r="P88" s="10"/>
      <c r="Q88" s="10"/>
      <c r="R88" s="10"/>
      <c r="S88" s="10"/>
      <c r="T88" s="10"/>
      <c r="U88" s="10"/>
      <c r="V88" s="10"/>
      <c r="W88" s="10"/>
      <c r="X88" s="77">
        <v>-1.9899999999906868</v>
      </c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7" t="s">
        <v>2109</v>
      </c>
      <c r="P89" s="10"/>
      <c r="Q89" s="10"/>
      <c r="R89" s="10"/>
      <c r="S89" s="10"/>
      <c r="T89" s="10"/>
      <c r="U89" s="10"/>
      <c r="V89" s="10"/>
      <c r="W89" s="10"/>
      <c r="X89" s="77">
        <v>-2</v>
      </c>
      <c r="Y89" s="10"/>
      <c r="Z89" s="10"/>
      <c r="AA89" s="10"/>
      <c r="AB89" s="10"/>
    </row>
    <row r="90" spans="1:28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7" t="s">
        <v>2110</v>
      </c>
      <c r="P90" s="10"/>
      <c r="Q90" s="10"/>
      <c r="R90" s="10"/>
      <c r="S90" s="10"/>
      <c r="T90" s="10"/>
      <c r="U90" s="10"/>
      <c r="V90" s="10"/>
      <c r="W90" s="10"/>
      <c r="X90" s="77">
        <v>-2</v>
      </c>
      <c r="Y90" s="10"/>
      <c r="Z90" s="10"/>
      <c r="AA90" s="10"/>
      <c r="AB90" s="10"/>
    </row>
    <row r="91" spans="1:2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7" t="s">
        <v>2134</v>
      </c>
      <c r="P91" s="10"/>
      <c r="Q91" s="10"/>
      <c r="R91" s="10"/>
      <c r="S91" s="10"/>
      <c r="T91" s="10"/>
      <c r="U91" s="10"/>
      <c r="V91" s="10"/>
      <c r="W91" s="10"/>
      <c r="X91" s="77">
        <v>-2</v>
      </c>
      <c r="Y91" s="10"/>
      <c r="Z91" s="10"/>
      <c r="AA91" s="10"/>
      <c r="AB91" s="10"/>
    </row>
    <row r="92" spans="1:2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7" t="s">
        <v>2112</v>
      </c>
      <c r="P92" s="10"/>
      <c r="Q92" s="10"/>
      <c r="R92" s="10"/>
      <c r="S92" s="10"/>
      <c r="T92" s="10"/>
      <c r="U92" s="10"/>
      <c r="V92" s="10"/>
      <c r="W92" s="10"/>
      <c r="X92" s="71">
        <v>-2</v>
      </c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7" t="s">
        <v>2113</v>
      </c>
      <c r="P93" s="10"/>
      <c r="Q93" s="10"/>
      <c r="R93" s="10"/>
      <c r="S93" s="10"/>
      <c r="T93" s="10"/>
      <c r="U93" s="10"/>
      <c r="V93" s="10"/>
      <c r="W93" s="10"/>
      <c r="X93" s="71">
        <v>-2</v>
      </c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7" t="s">
        <v>2138</v>
      </c>
      <c r="P94" s="10"/>
      <c r="Q94" s="10"/>
      <c r="R94" s="10"/>
      <c r="S94" s="10"/>
      <c r="T94" s="10"/>
      <c r="U94" s="10"/>
      <c r="V94" s="10"/>
      <c r="W94" s="10"/>
      <c r="X94" s="77">
        <v>-2</v>
      </c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7" t="s">
        <v>2139</v>
      </c>
      <c r="P95" s="10"/>
      <c r="Q95" s="10"/>
      <c r="R95" s="10"/>
      <c r="S95" s="10"/>
      <c r="T95" s="10"/>
      <c r="U95" s="10"/>
      <c r="V95" s="10"/>
      <c r="W95" s="10"/>
      <c r="X95" s="77">
        <v>-2</v>
      </c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7" t="s">
        <v>2140</v>
      </c>
      <c r="P96" s="10"/>
      <c r="Q96" s="10"/>
      <c r="R96" s="10"/>
      <c r="S96" s="10"/>
      <c r="T96" s="10"/>
      <c r="U96" s="10"/>
      <c r="V96" s="10"/>
      <c r="W96" s="10"/>
      <c r="X96" s="77">
        <v>-2</v>
      </c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</sheetData>
  <autoFilter ref="A9:AG42"/>
  <mergeCells count="2">
    <mergeCell ref="J50:W50"/>
    <mergeCell ref="J49:W49"/>
  </mergeCells>
  <pageMargins left="0.7" right="0.7" top="0.75" bottom="0.75" header="0.3" footer="0.3"/>
  <pageSetup orientation="portrait" r:id="rId1"/>
  <ignoredErrors>
    <ignoredError sqref="AB10:AB42" numberStoredAsText="1"/>
    <ignoredError sqref="AE10:AE42 W64 W68 W59 W55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5:AH531"/>
  <sheetViews>
    <sheetView topLeftCell="B96" workbookViewId="0">
      <selection activeCell="J90" sqref="J90:V124"/>
    </sheetView>
  </sheetViews>
  <sheetFormatPr baseColWidth="10" defaultRowHeight="11.25"/>
  <cols>
    <col min="1" max="1" width="10.28515625" style="64" bestFit="1" customWidth="1"/>
    <col min="2" max="2" width="9.5703125" style="64" bestFit="1" customWidth="1"/>
    <col min="3" max="4" width="9" style="64" bestFit="1" customWidth="1"/>
    <col min="5" max="5" width="17.85546875" style="64" hidden="1" customWidth="1"/>
    <col min="6" max="6" width="9.5703125" style="64" hidden="1" customWidth="1"/>
    <col min="7" max="7" width="15" style="64" hidden="1" customWidth="1"/>
    <col min="8" max="8" width="10.28515625" style="64" hidden="1" customWidth="1"/>
    <col min="9" max="9" width="7.85546875" style="64" hidden="1" customWidth="1"/>
    <col min="10" max="10" width="10.7109375" style="64" customWidth="1"/>
    <col min="11" max="11" width="4.42578125" style="64" hidden="1" customWidth="1"/>
    <col min="12" max="12" width="13.85546875" style="64" hidden="1" customWidth="1"/>
    <col min="13" max="13" width="10.140625" style="64" hidden="1" customWidth="1"/>
    <col min="14" max="14" width="37.28515625" style="64" hidden="1" customWidth="1"/>
    <col min="15" max="15" width="16.42578125" style="64" bestFit="1" customWidth="1"/>
    <col min="16" max="16" width="12.85546875" style="64" hidden="1" customWidth="1"/>
    <col min="17" max="17" width="10" style="64" hidden="1" customWidth="1"/>
    <col min="18" max="20" width="11.42578125" style="64" hidden="1" customWidth="1"/>
    <col min="21" max="21" width="16.85546875" style="64" bestFit="1" customWidth="1"/>
    <col min="22" max="22" width="9.28515625" style="64" customWidth="1"/>
    <col min="23" max="23" width="9" style="64" bestFit="1" customWidth="1"/>
    <col min="24" max="24" width="9.5703125" style="64" bestFit="1" customWidth="1"/>
    <col min="25" max="25" width="8.7109375" style="64" bestFit="1" customWidth="1"/>
    <col min="26" max="26" width="7.85546875" style="64" bestFit="1" customWidth="1"/>
    <col min="27" max="27" width="11" style="64" bestFit="1" customWidth="1"/>
    <col min="28" max="28" width="8.5703125" style="64" bestFit="1" customWidth="1"/>
    <col min="29" max="29" width="13.42578125" style="64" bestFit="1" customWidth="1"/>
    <col min="30" max="30" width="15.28515625" style="64" bestFit="1" customWidth="1"/>
    <col min="31" max="31" width="10.140625" style="64" bestFit="1" customWidth="1"/>
    <col min="32" max="32" width="6.7109375" style="64" bestFit="1" customWidth="1"/>
    <col min="33" max="33" width="8.7109375" style="64" bestFit="1" customWidth="1"/>
    <col min="34" max="34" width="12.5703125" style="64" bestFit="1" customWidth="1"/>
    <col min="35" max="16384" width="11.42578125" style="64"/>
  </cols>
  <sheetData>
    <row r="5" spans="1:3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4" ht="12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4" ht="12" thickBot="1">
      <c r="A8" s="3" t="s">
        <v>0</v>
      </c>
      <c r="B8" s="3" t="s">
        <v>0</v>
      </c>
      <c r="C8" s="3" t="s">
        <v>1</v>
      </c>
      <c r="D8" s="3" t="s">
        <v>1</v>
      </c>
      <c r="E8" s="3"/>
      <c r="F8" s="3" t="s">
        <v>1</v>
      </c>
      <c r="G8" s="3"/>
      <c r="H8" s="3"/>
      <c r="I8" s="3"/>
      <c r="J8" s="3"/>
      <c r="K8" s="3"/>
      <c r="L8" s="3" t="s">
        <v>0</v>
      </c>
      <c r="M8" s="3" t="s">
        <v>0</v>
      </c>
      <c r="N8" s="3"/>
      <c r="O8" s="3"/>
      <c r="P8" s="3"/>
      <c r="Q8" s="3" t="s">
        <v>2</v>
      </c>
      <c r="R8" s="3" t="s">
        <v>3</v>
      </c>
      <c r="S8" s="3" t="s">
        <v>4</v>
      </c>
      <c r="T8" s="3" t="s">
        <v>5</v>
      </c>
      <c r="U8" s="3"/>
      <c r="V8" s="3" t="s">
        <v>6</v>
      </c>
      <c r="W8" s="3" t="s">
        <v>6</v>
      </c>
      <c r="X8" s="3" t="s">
        <v>7</v>
      </c>
      <c r="Y8" s="3"/>
      <c r="Z8" s="59" t="s">
        <v>3491</v>
      </c>
      <c r="AA8" s="59" t="s">
        <v>3492</v>
      </c>
      <c r="AB8" s="4"/>
    </row>
    <row r="9" spans="1:34">
      <c r="A9" s="3" t="s">
        <v>8</v>
      </c>
      <c r="B9" s="3" t="s">
        <v>9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8</v>
      </c>
      <c r="I9" s="3" t="s">
        <v>14</v>
      </c>
      <c r="J9" s="3" t="s">
        <v>15</v>
      </c>
      <c r="K9" s="3" t="s">
        <v>16</v>
      </c>
      <c r="L9" s="3" t="s">
        <v>12</v>
      </c>
      <c r="M9" s="3" t="s">
        <v>17</v>
      </c>
      <c r="N9" s="3" t="s">
        <v>18</v>
      </c>
      <c r="O9" s="3" t="s">
        <v>19</v>
      </c>
      <c r="P9" s="3" t="s">
        <v>20</v>
      </c>
      <c r="Q9" s="3" t="s">
        <v>21</v>
      </c>
      <c r="R9" s="3" t="s">
        <v>21</v>
      </c>
      <c r="S9" s="3" t="s">
        <v>21</v>
      </c>
      <c r="T9" s="3" t="s">
        <v>21</v>
      </c>
      <c r="U9" s="3" t="s">
        <v>22</v>
      </c>
      <c r="V9" s="3" t="s">
        <v>23</v>
      </c>
      <c r="W9" s="3" t="s">
        <v>24</v>
      </c>
      <c r="X9" s="3" t="s">
        <v>25</v>
      </c>
      <c r="Y9" s="3" t="s">
        <v>26</v>
      </c>
      <c r="Z9" s="3" t="s">
        <v>27</v>
      </c>
      <c r="AA9" s="3" t="s">
        <v>5</v>
      </c>
      <c r="AB9" s="4" t="s">
        <v>28</v>
      </c>
      <c r="AC9" s="3" t="s">
        <v>3644</v>
      </c>
      <c r="AD9" s="3" t="s">
        <v>3646</v>
      </c>
      <c r="AE9" s="81" t="s">
        <v>3645</v>
      </c>
    </row>
    <row r="10" spans="1:34">
      <c r="A10" s="34">
        <v>57040</v>
      </c>
      <c r="B10" s="9" t="s">
        <v>2273</v>
      </c>
      <c r="C10" s="35">
        <v>42261</v>
      </c>
      <c r="D10" s="35">
        <v>42261</v>
      </c>
      <c r="E10" s="34" t="s">
        <v>30</v>
      </c>
      <c r="F10" s="35">
        <v>42240</v>
      </c>
      <c r="G10" s="34" t="s">
        <v>75</v>
      </c>
      <c r="H10" s="34">
        <v>57040</v>
      </c>
      <c r="I10" s="34" t="s">
        <v>498</v>
      </c>
      <c r="J10" s="34" t="s">
        <v>232</v>
      </c>
      <c r="K10" s="34">
        <v>2015</v>
      </c>
      <c r="L10" s="36" t="s">
        <v>2274</v>
      </c>
      <c r="M10" s="34" t="s">
        <v>2275</v>
      </c>
      <c r="N10" s="34" t="s">
        <v>2276</v>
      </c>
      <c r="O10" s="34" t="s">
        <v>2277</v>
      </c>
      <c r="P10" s="37" t="s">
        <v>2278</v>
      </c>
      <c r="Q10" s="34"/>
      <c r="R10" s="34"/>
      <c r="S10" s="34"/>
      <c r="T10" s="34"/>
      <c r="U10" s="37">
        <v>298866.93</v>
      </c>
      <c r="V10" s="37">
        <v>3907.2</v>
      </c>
      <c r="W10" s="37">
        <v>2320</v>
      </c>
      <c r="X10" s="37">
        <v>360</v>
      </c>
      <c r="Y10" s="37">
        <v>302774.13</v>
      </c>
      <c r="Z10" s="37">
        <v>48443.86</v>
      </c>
      <c r="AA10" s="37">
        <v>353897.99</v>
      </c>
      <c r="AB10" s="36" t="s">
        <v>237</v>
      </c>
      <c r="AC10" s="62" t="s">
        <v>3499</v>
      </c>
      <c r="AD10" s="67">
        <v>354479.99</v>
      </c>
      <c r="AE10" s="80">
        <f t="shared" ref="AE10:AE19" si="0">+AA10-AD10</f>
        <v>-582</v>
      </c>
      <c r="AF10" s="69" t="s">
        <v>3718</v>
      </c>
      <c r="AH10" s="64" t="s">
        <v>1629</v>
      </c>
    </row>
    <row r="11" spans="1:34">
      <c r="A11" s="34">
        <v>57040</v>
      </c>
      <c r="B11" s="9" t="s">
        <v>2150</v>
      </c>
      <c r="C11" s="35">
        <v>42251</v>
      </c>
      <c r="D11" s="35">
        <v>42251</v>
      </c>
      <c r="E11" s="34" t="s">
        <v>30</v>
      </c>
      <c r="F11" s="35">
        <v>42230</v>
      </c>
      <c r="G11" s="34" t="s">
        <v>75</v>
      </c>
      <c r="H11" s="34">
        <v>57040</v>
      </c>
      <c r="I11" s="34" t="s">
        <v>231</v>
      </c>
      <c r="J11" s="34" t="s">
        <v>232</v>
      </c>
      <c r="K11" s="34">
        <v>2015</v>
      </c>
      <c r="L11" s="36" t="s">
        <v>2151</v>
      </c>
      <c r="M11" s="34" t="s">
        <v>2152</v>
      </c>
      <c r="N11" s="34" t="s">
        <v>1494</v>
      </c>
      <c r="O11" s="34" t="s">
        <v>2153</v>
      </c>
      <c r="P11" s="37" t="s">
        <v>2154</v>
      </c>
      <c r="Q11" s="34"/>
      <c r="R11" s="34"/>
      <c r="S11" s="34"/>
      <c r="T11" s="34"/>
      <c r="U11" s="37">
        <v>271891.11</v>
      </c>
      <c r="V11" s="37">
        <v>3907.2</v>
      </c>
      <c r="W11" s="37">
        <v>2320</v>
      </c>
      <c r="X11" s="37">
        <v>360</v>
      </c>
      <c r="Y11" s="37">
        <v>275798.31</v>
      </c>
      <c r="Z11" s="37">
        <v>44127.73</v>
      </c>
      <c r="AA11" s="37">
        <v>322606.03999999998</v>
      </c>
      <c r="AB11" s="36" t="s">
        <v>237</v>
      </c>
      <c r="AC11" s="62" t="s">
        <v>3510</v>
      </c>
      <c r="AD11" s="67">
        <v>322606.03999999998</v>
      </c>
      <c r="AE11" s="80">
        <f t="shared" si="0"/>
        <v>0</v>
      </c>
    </row>
    <row r="12" spans="1:34">
      <c r="A12" s="34">
        <v>57040</v>
      </c>
      <c r="B12" s="9" t="s">
        <v>2269</v>
      </c>
      <c r="C12" s="35">
        <v>42261</v>
      </c>
      <c r="D12" s="35">
        <v>42261</v>
      </c>
      <c r="E12" s="34" t="s">
        <v>30</v>
      </c>
      <c r="F12" s="35">
        <v>42240</v>
      </c>
      <c r="G12" s="34" t="s">
        <v>75</v>
      </c>
      <c r="H12" s="34">
        <v>57040</v>
      </c>
      <c r="I12" s="34" t="s">
        <v>231</v>
      </c>
      <c r="J12" s="34" t="s">
        <v>232</v>
      </c>
      <c r="K12" s="34">
        <v>2015</v>
      </c>
      <c r="L12" s="36" t="s">
        <v>2264</v>
      </c>
      <c r="M12" s="34" t="s">
        <v>2270</v>
      </c>
      <c r="N12" s="34" t="s">
        <v>2266</v>
      </c>
      <c r="O12" s="34" t="s">
        <v>2271</v>
      </c>
      <c r="P12" s="37" t="s">
        <v>2272</v>
      </c>
      <c r="Q12" s="34"/>
      <c r="R12" s="34"/>
      <c r="S12" s="34"/>
      <c r="T12" s="34"/>
      <c r="U12" s="37">
        <v>271891.11</v>
      </c>
      <c r="V12" s="37">
        <v>3907.2</v>
      </c>
      <c r="W12" s="37">
        <v>2320</v>
      </c>
      <c r="X12" s="37">
        <v>360</v>
      </c>
      <c r="Y12" s="37">
        <v>275798.31</v>
      </c>
      <c r="Z12" s="37">
        <v>44127.73</v>
      </c>
      <c r="AA12" s="37">
        <v>322606.03999999998</v>
      </c>
      <c r="AB12" s="36" t="s">
        <v>237</v>
      </c>
      <c r="AC12" s="62" t="s">
        <v>3500</v>
      </c>
      <c r="AD12" s="67">
        <v>323188.03999999998</v>
      </c>
      <c r="AE12" s="80">
        <f t="shared" si="0"/>
        <v>-582</v>
      </c>
      <c r="AF12" s="69" t="s">
        <v>3719</v>
      </c>
      <c r="AH12" s="82"/>
    </row>
    <row r="13" spans="1:34">
      <c r="A13" s="34">
        <v>57040</v>
      </c>
      <c r="B13" s="9" t="s">
        <v>2145</v>
      </c>
      <c r="C13" s="35">
        <v>42251</v>
      </c>
      <c r="D13" s="35">
        <v>42251</v>
      </c>
      <c r="E13" s="34" t="s">
        <v>30</v>
      </c>
      <c r="F13" s="35">
        <v>42230</v>
      </c>
      <c r="G13" s="34" t="s">
        <v>75</v>
      </c>
      <c r="H13" s="34">
        <v>57040</v>
      </c>
      <c r="I13" s="34" t="s">
        <v>231</v>
      </c>
      <c r="J13" s="34" t="s">
        <v>232</v>
      </c>
      <c r="K13" s="34">
        <v>2015</v>
      </c>
      <c r="L13" s="36" t="s">
        <v>2146</v>
      </c>
      <c r="M13" s="34" t="s">
        <v>2147</v>
      </c>
      <c r="N13" s="34" t="s">
        <v>235</v>
      </c>
      <c r="O13" s="34" t="s">
        <v>2148</v>
      </c>
      <c r="P13" s="37" t="s">
        <v>2149</v>
      </c>
      <c r="Q13" s="34"/>
      <c r="R13" s="34"/>
      <c r="S13" s="34"/>
      <c r="T13" s="34"/>
      <c r="U13" s="37">
        <v>271891.11</v>
      </c>
      <c r="V13" s="37">
        <v>3907.2</v>
      </c>
      <c r="W13" s="37">
        <v>2320</v>
      </c>
      <c r="X13" s="37">
        <v>360</v>
      </c>
      <c r="Y13" s="37">
        <v>275798.31</v>
      </c>
      <c r="Z13" s="37">
        <v>44127.73</v>
      </c>
      <c r="AA13" s="37">
        <v>322606.03999999998</v>
      </c>
      <c r="AB13" s="36" t="s">
        <v>237</v>
      </c>
      <c r="AC13" s="62" t="s">
        <v>3511</v>
      </c>
      <c r="AD13" s="67">
        <v>322606.03999999998</v>
      </c>
      <c r="AE13" s="80">
        <f t="shared" si="0"/>
        <v>0</v>
      </c>
    </row>
    <row r="14" spans="1:34">
      <c r="A14" s="34">
        <v>57040</v>
      </c>
      <c r="B14" s="9" t="s">
        <v>2347</v>
      </c>
      <c r="C14" s="35">
        <v>42267</v>
      </c>
      <c r="D14" s="35">
        <v>42267</v>
      </c>
      <c r="E14" s="34" t="s">
        <v>30</v>
      </c>
      <c r="F14" s="35">
        <v>42243</v>
      </c>
      <c r="G14" s="34" t="s">
        <v>75</v>
      </c>
      <c r="H14" s="34">
        <v>57040</v>
      </c>
      <c r="I14" s="34" t="s">
        <v>231</v>
      </c>
      <c r="J14" s="34" t="s">
        <v>232</v>
      </c>
      <c r="K14" s="34">
        <v>2015</v>
      </c>
      <c r="L14" s="36" t="s">
        <v>2348</v>
      </c>
      <c r="M14" s="34" t="s">
        <v>2349</v>
      </c>
      <c r="N14" s="34" t="s">
        <v>2099</v>
      </c>
      <c r="O14" s="34" t="s">
        <v>2350</v>
      </c>
      <c r="P14" s="37"/>
      <c r="Q14" s="34"/>
      <c r="R14" s="34"/>
      <c r="S14" s="34"/>
      <c r="T14" s="34"/>
      <c r="U14" s="37">
        <v>271891.11</v>
      </c>
      <c r="V14" s="37">
        <v>3907.2</v>
      </c>
      <c r="W14" s="37">
        <v>2320</v>
      </c>
      <c r="X14" s="37">
        <v>360</v>
      </c>
      <c r="Y14" s="37">
        <v>275798.31</v>
      </c>
      <c r="Z14" s="37">
        <v>44127.73</v>
      </c>
      <c r="AA14" s="37">
        <v>322606.03999999998</v>
      </c>
      <c r="AB14" s="36" t="s">
        <v>237</v>
      </c>
      <c r="AC14" s="62" t="s">
        <v>3497</v>
      </c>
      <c r="AD14" s="67">
        <v>323188.03999999998</v>
      </c>
      <c r="AE14" s="80">
        <f t="shared" si="0"/>
        <v>-582</v>
      </c>
      <c r="AF14" s="69" t="s">
        <v>3720</v>
      </c>
    </row>
    <row r="15" spans="1:34">
      <c r="A15" s="34">
        <v>57040</v>
      </c>
      <c r="B15" s="9" t="s">
        <v>2170</v>
      </c>
      <c r="C15" s="35">
        <v>42256</v>
      </c>
      <c r="D15" s="35">
        <v>42256</v>
      </c>
      <c r="E15" s="34" t="s">
        <v>30</v>
      </c>
      <c r="F15" s="35">
        <v>42229</v>
      </c>
      <c r="G15" s="34" t="s">
        <v>75</v>
      </c>
      <c r="H15" s="34">
        <v>57040</v>
      </c>
      <c r="I15" s="34" t="s">
        <v>231</v>
      </c>
      <c r="J15" s="34" t="s">
        <v>232</v>
      </c>
      <c r="K15" s="34">
        <v>2015</v>
      </c>
      <c r="L15" s="36" t="s">
        <v>2171</v>
      </c>
      <c r="M15" s="34" t="s">
        <v>2172</v>
      </c>
      <c r="N15" s="34" t="s">
        <v>1494</v>
      </c>
      <c r="O15" s="34" t="s">
        <v>2173</v>
      </c>
      <c r="P15" s="37" t="s">
        <v>2174</v>
      </c>
      <c r="Q15" s="34"/>
      <c r="R15" s="34"/>
      <c r="S15" s="34"/>
      <c r="T15" s="34"/>
      <c r="U15" s="37">
        <v>271891.11</v>
      </c>
      <c r="V15" s="37">
        <v>3907.2</v>
      </c>
      <c r="W15" s="37">
        <v>2320</v>
      </c>
      <c r="X15" s="37">
        <v>360</v>
      </c>
      <c r="Y15" s="37">
        <v>275798.31</v>
      </c>
      <c r="Z15" s="37">
        <v>44127.73</v>
      </c>
      <c r="AA15" s="37">
        <v>322606.03999999998</v>
      </c>
      <c r="AB15" s="36" t="s">
        <v>237</v>
      </c>
      <c r="AC15" s="62" t="s">
        <v>3507</v>
      </c>
      <c r="AD15" s="67">
        <v>322606.03999999998</v>
      </c>
      <c r="AE15" s="80">
        <f t="shared" si="0"/>
        <v>0</v>
      </c>
    </row>
    <row r="16" spans="1:34">
      <c r="A16" s="34">
        <v>57040</v>
      </c>
      <c r="B16" s="9" t="s">
        <v>2263</v>
      </c>
      <c r="C16" s="35">
        <v>42261</v>
      </c>
      <c r="D16" s="35">
        <v>42261</v>
      </c>
      <c r="E16" s="34" t="s">
        <v>30</v>
      </c>
      <c r="F16" s="35">
        <v>42240</v>
      </c>
      <c r="G16" s="34" t="s">
        <v>75</v>
      </c>
      <c r="H16" s="34">
        <v>57040</v>
      </c>
      <c r="I16" s="34" t="s">
        <v>231</v>
      </c>
      <c r="J16" s="34" t="s">
        <v>232</v>
      </c>
      <c r="K16" s="34">
        <v>2015</v>
      </c>
      <c r="L16" s="36" t="s">
        <v>2264</v>
      </c>
      <c r="M16" s="34" t="s">
        <v>2265</v>
      </c>
      <c r="N16" s="34" t="s">
        <v>2266</v>
      </c>
      <c r="O16" s="34" t="s">
        <v>2267</v>
      </c>
      <c r="P16" s="37" t="s">
        <v>2268</v>
      </c>
      <c r="Q16" s="34"/>
      <c r="R16" s="34"/>
      <c r="S16" s="34"/>
      <c r="T16" s="34"/>
      <c r="U16" s="37">
        <v>271891.11</v>
      </c>
      <c r="V16" s="37">
        <v>3907.2</v>
      </c>
      <c r="W16" s="37">
        <v>2320</v>
      </c>
      <c r="X16" s="37">
        <v>360</v>
      </c>
      <c r="Y16" s="37">
        <v>275798.31</v>
      </c>
      <c r="Z16" s="37">
        <v>44127.73</v>
      </c>
      <c r="AA16" s="37">
        <v>322606.03999999998</v>
      </c>
      <c r="AB16" s="36" t="s">
        <v>237</v>
      </c>
      <c r="AC16" s="62" t="s">
        <v>3495</v>
      </c>
      <c r="AD16" s="67">
        <v>323188.03999999998</v>
      </c>
      <c r="AE16" s="80">
        <f t="shared" si="0"/>
        <v>-582</v>
      </c>
      <c r="AF16" s="69" t="s">
        <v>3721</v>
      </c>
    </row>
    <row r="17" spans="1:34">
      <c r="A17" s="34">
        <v>57040</v>
      </c>
      <c r="B17" s="9" t="s">
        <v>2155</v>
      </c>
      <c r="C17" s="35">
        <v>42251</v>
      </c>
      <c r="D17" s="35">
        <v>42251</v>
      </c>
      <c r="E17" s="34" t="s">
        <v>30</v>
      </c>
      <c r="F17" s="35">
        <v>42223</v>
      </c>
      <c r="G17" s="34" t="s">
        <v>75</v>
      </c>
      <c r="H17" s="34">
        <v>57040</v>
      </c>
      <c r="I17" s="34" t="s">
        <v>398</v>
      </c>
      <c r="J17" s="34" t="s">
        <v>232</v>
      </c>
      <c r="K17" s="34">
        <v>2015</v>
      </c>
      <c r="L17" s="36" t="s">
        <v>2156</v>
      </c>
      <c r="M17" s="34" t="s">
        <v>2157</v>
      </c>
      <c r="N17" s="34" t="s">
        <v>512</v>
      </c>
      <c r="O17" s="34" t="s">
        <v>2158</v>
      </c>
      <c r="P17" s="37" t="s">
        <v>2159</v>
      </c>
      <c r="Q17" s="34"/>
      <c r="R17" s="34"/>
      <c r="S17" s="34"/>
      <c r="T17" s="34"/>
      <c r="U17" s="37">
        <v>241891.11</v>
      </c>
      <c r="V17" s="37">
        <v>3907.2</v>
      </c>
      <c r="W17" s="37">
        <v>2320</v>
      </c>
      <c r="X17" s="37">
        <v>360</v>
      </c>
      <c r="Y17" s="37">
        <v>245798.31</v>
      </c>
      <c r="Z17" s="37">
        <v>39327.730000000003</v>
      </c>
      <c r="AA17" s="37">
        <v>287806.03999999998</v>
      </c>
      <c r="AB17" s="36" t="s">
        <v>403</v>
      </c>
      <c r="AC17" s="62" t="s">
        <v>3513</v>
      </c>
      <c r="AD17" s="67">
        <v>287806.03999999998</v>
      </c>
      <c r="AE17" s="80">
        <f t="shared" si="0"/>
        <v>0</v>
      </c>
    </row>
    <row r="18" spans="1:34">
      <c r="A18" s="34">
        <v>57040</v>
      </c>
      <c r="B18" s="9" t="s">
        <v>2380</v>
      </c>
      <c r="C18" s="35">
        <v>42271</v>
      </c>
      <c r="D18" s="35">
        <v>42271</v>
      </c>
      <c r="E18" s="34" t="s">
        <v>30</v>
      </c>
      <c r="F18" s="34" t="s">
        <v>2381</v>
      </c>
      <c r="G18" s="34" t="s">
        <v>2382</v>
      </c>
      <c r="H18" s="34">
        <v>57040</v>
      </c>
      <c r="I18" s="34" t="s">
        <v>2383</v>
      </c>
      <c r="J18" s="34" t="s">
        <v>110</v>
      </c>
      <c r="K18" s="34">
        <v>2016</v>
      </c>
      <c r="L18" s="36" t="s">
        <v>2384</v>
      </c>
      <c r="M18" s="34" t="s">
        <v>2385</v>
      </c>
      <c r="N18" s="34" t="s">
        <v>2386</v>
      </c>
      <c r="O18" s="34" t="s">
        <v>2387</v>
      </c>
      <c r="P18" s="37" t="e">
        <v>#N/A</v>
      </c>
      <c r="Q18" s="34"/>
      <c r="R18" s="34"/>
      <c r="S18" s="34"/>
      <c r="T18" s="34"/>
      <c r="U18" s="37">
        <v>164806.96</v>
      </c>
      <c r="V18" s="37">
        <v>4348.38</v>
      </c>
      <c r="W18" s="37">
        <v>1160</v>
      </c>
      <c r="X18" s="37">
        <v>360</v>
      </c>
      <c r="Y18" s="37">
        <v>169155.34</v>
      </c>
      <c r="Z18" s="37">
        <v>27064.85</v>
      </c>
      <c r="AA18" s="37">
        <v>197740.19</v>
      </c>
      <c r="AB18" s="36" t="s">
        <v>2388</v>
      </c>
      <c r="AC18" s="62" t="s">
        <v>3537</v>
      </c>
      <c r="AD18" s="67">
        <v>196220.22</v>
      </c>
      <c r="AE18" s="80">
        <f t="shared" si="0"/>
        <v>1519.9700000000012</v>
      </c>
      <c r="AF18" s="69" t="s">
        <v>3722</v>
      </c>
      <c r="AG18" s="64" t="s">
        <v>3539</v>
      </c>
    </row>
    <row r="19" spans="1:34">
      <c r="A19" s="34">
        <v>57040</v>
      </c>
      <c r="B19" s="9" t="s">
        <v>2395</v>
      </c>
      <c r="C19" s="35">
        <v>42271</v>
      </c>
      <c r="D19" s="35">
        <v>42271</v>
      </c>
      <c r="E19" s="34" t="s">
        <v>30</v>
      </c>
      <c r="F19" s="34" t="s">
        <v>2381</v>
      </c>
      <c r="G19" s="34" t="s">
        <v>2382</v>
      </c>
      <c r="H19" s="34">
        <v>57040</v>
      </c>
      <c r="I19" s="34" t="s">
        <v>2390</v>
      </c>
      <c r="J19" s="34" t="s">
        <v>110</v>
      </c>
      <c r="K19" s="34">
        <v>2016</v>
      </c>
      <c r="L19" s="36" t="s">
        <v>2384</v>
      </c>
      <c r="M19" s="34" t="s">
        <v>2396</v>
      </c>
      <c r="N19" s="34" t="s">
        <v>2397</v>
      </c>
      <c r="O19" s="34" t="s">
        <v>2398</v>
      </c>
      <c r="P19" s="37" t="e">
        <v>#N/A</v>
      </c>
      <c r="Q19" s="34"/>
      <c r="R19" s="34"/>
      <c r="S19" s="34"/>
      <c r="T19" s="34"/>
      <c r="U19" s="37">
        <v>180867.3</v>
      </c>
      <c r="V19" s="37">
        <v>4348.38</v>
      </c>
      <c r="W19" s="37">
        <v>1160</v>
      </c>
      <c r="X19" s="37">
        <v>360</v>
      </c>
      <c r="Y19" s="37">
        <v>185215.68</v>
      </c>
      <c r="Z19" s="37">
        <v>29634.51</v>
      </c>
      <c r="AA19" s="37">
        <v>216370.19</v>
      </c>
      <c r="AB19" s="36" t="s">
        <v>2394</v>
      </c>
      <c r="AC19" s="62" t="s">
        <v>3538</v>
      </c>
      <c r="AD19" s="67">
        <v>214850.21</v>
      </c>
      <c r="AE19" s="80">
        <f t="shared" si="0"/>
        <v>1519.9800000000105</v>
      </c>
      <c r="AF19" s="69" t="s">
        <v>3723</v>
      </c>
      <c r="AG19" s="64" t="s">
        <v>3539</v>
      </c>
    </row>
    <row r="20" spans="1:34">
      <c r="A20" s="34">
        <v>57040</v>
      </c>
      <c r="B20" s="9" t="s">
        <v>2389</v>
      </c>
      <c r="C20" s="35">
        <v>42271</v>
      </c>
      <c r="D20" s="35">
        <v>42271</v>
      </c>
      <c r="E20" s="34" t="s">
        <v>30</v>
      </c>
      <c r="F20" s="34" t="s">
        <v>2381</v>
      </c>
      <c r="G20" s="34" t="s">
        <v>2382</v>
      </c>
      <c r="H20" s="34">
        <v>57040</v>
      </c>
      <c r="I20" s="34" t="s">
        <v>2390</v>
      </c>
      <c r="J20" s="34" t="s">
        <v>110</v>
      </c>
      <c r="K20" s="34">
        <v>2016</v>
      </c>
      <c r="L20" s="36" t="s">
        <v>2384</v>
      </c>
      <c r="M20" s="34" t="s">
        <v>2391</v>
      </c>
      <c r="N20" s="34" t="s">
        <v>2392</v>
      </c>
      <c r="O20" s="34" t="s">
        <v>2393</v>
      </c>
      <c r="P20" s="37" t="e">
        <v>#N/A</v>
      </c>
      <c r="Q20" s="34"/>
      <c r="R20" s="34"/>
      <c r="S20" s="34"/>
      <c r="T20" s="34"/>
      <c r="U20" s="37">
        <v>180867.3</v>
      </c>
      <c r="V20" s="37">
        <v>4348.38</v>
      </c>
      <c r="W20" s="37">
        <v>1160</v>
      </c>
      <c r="X20" s="37">
        <v>360</v>
      </c>
      <c r="Y20" s="37">
        <v>185215.68</v>
      </c>
      <c r="Z20" s="37">
        <v>29634.51</v>
      </c>
      <c r="AA20" s="37">
        <v>216370.19</v>
      </c>
      <c r="AB20" s="36" t="s">
        <v>2394</v>
      </c>
      <c r="AC20" s="62" t="s">
        <v>3540</v>
      </c>
      <c r="AD20" s="67">
        <v>214850.21</v>
      </c>
      <c r="AE20" s="80">
        <f t="shared" ref="AE20:AE80" si="1">+AA20-AD20</f>
        <v>1519.9800000000105</v>
      </c>
      <c r="AF20" s="69" t="s">
        <v>3724</v>
      </c>
      <c r="AG20" s="64" t="s">
        <v>3539</v>
      </c>
    </row>
    <row r="21" spans="1:34">
      <c r="A21" s="34">
        <v>57040</v>
      </c>
      <c r="B21" s="9" t="s">
        <v>2332</v>
      </c>
      <c r="C21" s="35">
        <v>42267</v>
      </c>
      <c r="D21" s="35">
        <v>42267</v>
      </c>
      <c r="E21" s="34" t="s">
        <v>30</v>
      </c>
      <c r="F21" s="35">
        <v>42244</v>
      </c>
      <c r="G21" s="34" t="s">
        <v>75</v>
      </c>
      <c r="H21" s="34">
        <v>57040</v>
      </c>
      <c r="I21" s="34" t="s">
        <v>2333</v>
      </c>
      <c r="J21" s="34" t="s">
        <v>77</v>
      </c>
      <c r="K21" s="34">
        <v>2016</v>
      </c>
      <c r="L21" s="36" t="s">
        <v>2334</v>
      </c>
      <c r="M21" s="34" t="s">
        <v>2335</v>
      </c>
      <c r="N21" s="34" t="s">
        <v>913</v>
      </c>
      <c r="O21" s="34" t="s">
        <v>2336</v>
      </c>
      <c r="P21" s="37"/>
      <c r="Q21" s="34"/>
      <c r="R21" s="34"/>
      <c r="S21" s="34"/>
      <c r="T21" s="34"/>
      <c r="U21" s="37">
        <v>260610.75</v>
      </c>
      <c r="V21" s="37">
        <v>3907.2</v>
      </c>
      <c r="W21" s="37">
        <v>2320</v>
      </c>
      <c r="X21" s="37">
        <v>360</v>
      </c>
      <c r="Y21" s="37">
        <v>264517.95</v>
      </c>
      <c r="Z21" s="37">
        <v>42322.87</v>
      </c>
      <c r="AA21" s="37">
        <v>309520.82</v>
      </c>
      <c r="AB21" s="36" t="s">
        <v>83</v>
      </c>
      <c r="AC21" s="62" t="s">
        <v>3531</v>
      </c>
      <c r="AD21" s="67">
        <v>309520.82</v>
      </c>
      <c r="AE21" s="80">
        <f t="shared" si="1"/>
        <v>0</v>
      </c>
    </row>
    <row r="22" spans="1:34">
      <c r="A22" s="34">
        <v>57040</v>
      </c>
      <c r="B22" s="9" t="s">
        <v>2399</v>
      </c>
      <c r="C22" s="35">
        <v>42272</v>
      </c>
      <c r="D22" s="35">
        <v>42272</v>
      </c>
      <c r="E22" s="34" t="s">
        <v>30</v>
      </c>
      <c r="F22" s="35">
        <v>42244</v>
      </c>
      <c r="G22" s="34" t="s">
        <v>75</v>
      </c>
      <c r="H22" s="34">
        <v>57040</v>
      </c>
      <c r="I22" s="34" t="s">
        <v>2333</v>
      </c>
      <c r="J22" s="34" t="s">
        <v>77</v>
      </c>
      <c r="K22" s="34">
        <v>2016</v>
      </c>
      <c r="L22" s="36" t="s">
        <v>2334</v>
      </c>
      <c r="M22" s="34" t="s">
        <v>2400</v>
      </c>
      <c r="N22" s="34" t="s">
        <v>80</v>
      </c>
      <c r="O22" s="34" t="s">
        <v>2401</v>
      </c>
      <c r="P22" s="37" t="s">
        <v>2402</v>
      </c>
      <c r="Q22" s="34"/>
      <c r="R22" s="34"/>
      <c r="S22" s="34"/>
      <c r="T22" s="34"/>
      <c r="U22" s="37">
        <v>260610.75</v>
      </c>
      <c r="V22" s="37">
        <v>3907.2</v>
      </c>
      <c r="W22" s="37">
        <v>2320</v>
      </c>
      <c r="X22" s="37">
        <v>360</v>
      </c>
      <c r="Y22" s="37">
        <v>264517.95</v>
      </c>
      <c r="Z22" s="37">
        <v>42322.87</v>
      </c>
      <c r="AA22" s="37">
        <v>309520.82</v>
      </c>
      <c r="AB22" s="36" t="s">
        <v>83</v>
      </c>
      <c r="AC22" s="62" t="s">
        <v>3541</v>
      </c>
      <c r="AD22" s="67">
        <v>309520.82</v>
      </c>
      <c r="AE22" s="80">
        <f t="shared" si="1"/>
        <v>0</v>
      </c>
      <c r="AF22" s="69"/>
      <c r="AG22" s="64" t="s">
        <v>3539</v>
      </c>
    </row>
    <row r="23" spans="1:34">
      <c r="A23" s="34">
        <v>57040</v>
      </c>
      <c r="B23" s="9" t="s">
        <v>2403</v>
      </c>
      <c r="C23" s="35">
        <v>42272</v>
      </c>
      <c r="D23" s="35">
        <v>42272</v>
      </c>
      <c r="E23" s="34" t="s">
        <v>30</v>
      </c>
      <c r="F23" s="35">
        <v>42244</v>
      </c>
      <c r="G23" s="34" t="s">
        <v>75</v>
      </c>
      <c r="H23" s="34">
        <v>57040</v>
      </c>
      <c r="I23" s="34" t="s">
        <v>2333</v>
      </c>
      <c r="J23" s="34" t="s">
        <v>77</v>
      </c>
      <c r="K23" s="34">
        <v>2016</v>
      </c>
      <c r="L23" s="36" t="s">
        <v>2334</v>
      </c>
      <c r="M23" s="34" t="s">
        <v>2404</v>
      </c>
      <c r="N23" s="34" t="s">
        <v>697</v>
      </c>
      <c r="O23" s="34" t="s">
        <v>2405</v>
      </c>
      <c r="P23" s="37" t="s">
        <v>2406</v>
      </c>
      <c r="Q23" s="34"/>
      <c r="R23" s="34"/>
      <c r="S23" s="34"/>
      <c r="T23" s="34"/>
      <c r="U23" s="37">
        <v>260610.75</v>
      </c>
      <c r="V23" s="37">
        <v>3907.2</v>
      </c>
      <c r="W23" s="37">
        <v>2320</v>
      </c>
      <c r="X23" s="37">
        <v>360</v>
      </c>
      <c r="Y23" s="37">
        <v>264517.95</v>
      </c>
      <c r="Z23" s="37">
        <v>42322.87</v>
      </c>
      <c r="AA23" s="37">
        <v>309520.82</v>
      </c>
      <c r="AB23" s="36" t="s">
        <v>83</v>
      </c>
      <c r="AC23" s="62" t="s">
        <v>3542</v>
      </c>
      <c r="AD23" s="67">
        <v>309520.82</v>
      </c>
      <c r="AE23" s="80">
        <f t="shared" si="1"/>
        <v>0</v>
      </c>
      <c r="AF23" s="69"/>
      <c r="AG23" s="64" t="s">
        <v>3539</v>
      </c>
    </row>
    <row r="24" spans="1:34">
      <c r="A24" s="34">
        <v>57040</v>
      </c>
      <c r="B24" s="9" t="s">
        <v>2407</v>
      </c>
      <c r="C24" s="35">
        <v>42272</v>
      </c>
      <c r="D24" s="35">
        <v>42272</v>
      </c>
      <c r="E24" s="34" t="s">
        <v>30</v>
      </c>
      <c r="F24" s="35">
        <v>42244</v>
      </c>
      <c r="G24" s="34" t="s">
        <v>75</v>
      </c>
      <c r="H24" s="34">
        <v>57040</v>
      </c>
      <c r="I24" s="34" t="s">
        <v>2408</v>
      </c>
      <c r="J24" s="34" t="s">
        <v>77</v>
      </c>
      <c r="K24" s="34">
        <v>2016</v>
      </c>
      <c r="L24" s="36" t="s">
        <v>2334</v>
      </c>
      <c r="M24" s="34" t="s">
        <v>2409</v>
      </c>
      <c r="N24" s="34" t="s">
        <v>913</v>
      </c>
      <c r="O24" s="34" t="s">
        <v>2410</v>
      </c>
      <c r="P24" s="37" t="s">
        <v>2411</v>
      </c>
      <c r="Q24" s="34"/>
      <c r="R24" s="34"/>
      <c r="S24" s="34"/>
      <c r="T24" s="34"/>
      <c r="U24" s="37">
        <v>279830.48</v>
      </c>
      <c r="V24" s="37">
        <v>3907.2</v>
      </c>
      <c r="W24" s="37">
        <v>2320</v>
      </c>
      <c r="X24" s="37">
        <v>360</v>
      </c>
      <c r="Y24" s="37">
        <v>283737.68</v>
      </c>
      <c r="Z24" s="37">
        <v>45398.03</v>
      </c>
      <c r="AA24" s="37">
        <v>331815.70999999996</v>
      </c>
      <c r="AB24" s="36" t="s">
        <v>2412</v>
      </c>
      <c r="AC24" s="62" t="s">
        <v>3515</v>
      </c>
      <c r="AD24" s="67">
        <v>331815.40000000002</v>
      </c>
      <c r="AE24" s="80">
        <f t="shared" si="1"/>
        <v>0.30999999993946403</v>
      </c>
    </row>
    <row r="25" spans="1:34">
      <c r="A25" s="34">
        <v>57040</v>
      </c>
      <c r="B25" s="9" t="s">
        <v>2368</v>
      </c>
      <c r="C25" s="35">
        <v>42270</v>
      </c>
      <c r="D25" s="35">
        <v>42270</v>
      </c>
      <c r="E25" s="34" t="s">
        <v>30</v>
      </c>
      <c r="F25" s="35">
        <v>42244</v>
      </c>
      <c r="G25" s="34" t="s">
        <v>75</v>
      </c>
      <c r="H25" s="34">
        <v>57040</v>
      </c>
      <c r="I25" s="34" t="s">
        <v>2369</v>
      </c>
      <c r="J25" s="34" t="s">
        <v>77</v>
      </c>
      <c r="K25" s="34">
        <v>2016</v>
      </c>
      <c r="L25" s="36" t="s">
        <v>2334</v>
      </c>
      <c r="M25" s="34" t="s">
        <v>2370</v>
      </c>
      <c r="N25" s="34" t="s">
        <v>2371</v>
      </c>
      <c r="O25" s="34" t="s">
        <v>2372</v>
      </c>
      <c r="P25" s="37" t="s">
        <v>2373</v>
      </c>
      <c r="Q25" s="34"/>
      <c r="R25" s="34"/>
      <c r="S25" s="34"/>
      <c r="T25" s="34"/>
      <c r="U25" s="37">
        <v>303683.55</v>
      </c>
      <c r="V25" s="37">
        <v>3907.2</v>
      </c>
      <c r="W25" s="37">
        <v>2320</v>
      </c>
      <c r="X25" s="37">
        <v>360</v>
      </c>
      <c r="Y25" s="37">
        <v>307590.75</v>
      </c>
      <c r="Z25" s="37">
        <v>49214.52</v>
      </c>
      <c r="AA25" s="37">
        <v>359485.27</v>
      </c>
      <c r="AB25" s="36" t="s">
        <v>2374</v>
      </c>
      <c r="AC25" s="62" t="s">
        <v>3543</v>
      </c>
      <c r="AD25" s="67">
        <v>359485.27</v>
      </c>
      <c r="AE25" s="80">
        <f t="shared" si="1"/>
        <v>0</v>
      </c>
      <c r="AF25" s="69"/>
      <c r="AG25" s="64" t="s">
        <v>3539</v>
      </c>
    </row>
    <row r="26" spans="1:34">
      <c r="A26" s="34">
        <v>57040</v>
      </c>
      <c r="B26" s="9" t="s">
        <v>2192</v>
      </c>
      <c r="C26" s="35">
        <v>42256</v>
      </c>
      <c r="D26" s="35">
        <v>42256</v>
      </c>
      <c r="E26" s="34" t="s">
        <v>30</v>
      </c>
      <c r="F26" s="35">
        <v>42237</v>
      </c>
      <c r="G26" s="34" t="s">
        <v>75</v>
      </c>
      <c r="H26" s="34">
        <v>57040</v>
      </c>
      <c r="I26" s="34" t="s">
        <v>94</v>
      </c>
      <c r="J26" s="34" t="s">
        <v>95</v>
      </c>
      <c r="K26" s="34">
        <v>2015</v>
      </c>
      <c r="L26" s="36" t="s">
        <v>2193</v>
      </c>
      <c r="M26" s="34" t="s">
        <v>2194</v>
      </c>
      <c r="N26" s="34" t="s">
        <v>506</v>
      </c>
      <c r="O26" s="34" t="s">
        <v>2195</v>
      </c>
      <c r="P26" s="37" t="s">
        <v>2196</v>
      </c>
      <c r="Q26" s="34"/>
      <c r="R26" s="34"/>
      <c r="S26" s="34"/>
      <c r="T26" s="34"/>
      <c r="U26" s="37">
        <v>386769.25</v>
      </c>
      <c r="V26" s="37">
        <v>3907.2</v>
      </c>
      <c r="W26" s="37">
        <v>2900</v>
      </c>
      <c r="X26" s="37">
        <v>360</v>
      </c>
      <c r="Y26" s="37">
        <v>390676.45</v>
      </c>
      <c r="Z26" s="37">
        <v>62508.23</v>
      </c>
      <c r="AA26" s="37">
        <v>456444.68</v>
      </c>
      <c r="AB26" s="36" t="s">
        <v>100</v>
      </c>
      <c r="AC26" s="62" t="s">
        <v>3504</v>
      </c>
      <c r="AD26" s="67">
        <v>456444.68</v>
      </c>
      <c r="AE26" s="80">
        <f t="shared" si="1"/>
        <v>0</v>
      </c>
    </row>
    <row r="27" spans="1:34">
      <c r="A27" s="34">
        <v>57040</v>
      </c>
      <c r="B27" s="9" t="s">
        <v>2165</v>
      </c>
      <c r="C27" s="35">
        <v>42251</v>
      </c>
      <c r="D27" s="35">
        <v>42251</v>
      </c>
      <c r="E27" s="34" t="s">
        <v>30</v>
      </c>
      <c r="F27" s="35">
        <v>42223</v>
      </c>
      <c r="G27" s="34" t="s">
        <v>75</v>
      </c>
      <c r="H27" s="34">
        <v>57040</v>
      </c>
      <c r="I27" s="34" t="s">
        <v>94</v>
      </c>
      <c r="J27" s="34" t="s">
        <v>95</v>
      </c>
      <c r="K27" s="34">
        <v>2015</v>
      </c>
      <c r="L27" s="36" t="s">
        <v>2166</v>
      </c>
      <c r="M27" s="34" t="s">
        <v>2167</v>
      </c>
      <c r="N27" s="34" t="s">
        <v>506</v>
      </c>
      <c r="O27" s="34" t="s">
        <v>2168</v>
      </c>
      <c r="P27" s="37" t="s">
        <v>2169</v>
      </c>
      <c r="Q27" s="34"/>
      <c r="R27" s="34"/>
      <c r="S27" s="34"/>
      <c r="T27" s="34"/>
      <c r="U27" s="37">
        <v>386769.25</v>
      </c>
      <c r="V27" s="37">
        <v>3907.2</v>
      </c>
      <c r="W27" s="37">
        <v>2900</v>
      </c>
      <c r="X27" s="37">
        <v>360</v>
      </c>
      <c r="Y27" s="37">
        <v>390676.45</v>
      </c>
      <c r="Z27" s="37">
        <v>62508.23</v>
      </c>
      <c r="AA27" s="37">
        <v>456444.68</v>
      </c>
      <c r="AB27" s="36" t="s">
        <v>100</v>
      </c>
      <c r="AC27" s="62" t="s">
        <v>3508</v>
      </c>
      <c r="AD27" s="67">
        <v>456444.68</v>
      </c>
      <c r="AE27" s="80">
        <f t="shared" si="1"/>
        <v>0</v>
      </c>
    </row>
    <row r="28" spans="1:34">
      <c r="A28" s="34">
        <v>57040</v>
      </c>
      <c r="B28" s="9" t="s">
        <v>2375</v>
      </c>
      <c r="C28" s="35">
        <v>42270</v>
      </c>
      <c r="D28" s="35">
        <v>42270</v>
      </c>
      <c r="E28" s="34" t="s">
        <v>30</v>
      </c>
      <c r="F28" s="35">
        <v>42243</v>
      </c>
      <c r="G28" s="34" t="s">
        <v>75</v>
      </c>
      <c r="H28" s="34">
        <v>57040</v>
      </c>
      <c r="I28" s="34" t="s">
        <v>94</v>
      </c>
      <c r="J28" s="34" t="s">
        <v>95</v>
      </c>
      <c r="K28" s="34">
        <v>2015</v>
      </c>
      <c r="L28" s="36" t="s">
        <v>2376</v>
      </c>
      <c r="M28" s="34" t="s">
        <v>2377</v>
      </c>
      <c r="N28" s="34" t="s">
        <v>97</v>
      </c>
      <c r="O28" s="34" t="s">
        <v>2378</v>
      </c>
      <c r="P28" s="37" t="s">
        <v>2379</v>
      </c>
      <c r="Q28" s="34"/>
      <c r="R28" s="34"/>
      <c r="S28" s="34"/>
      <c r="T28" s="34"/>
      <c r="U28" s="37">
        <v>386769.25</v>
      </c>
      <c r="V28" s="37">
        <v>3907.2</v>
      </c>
      <c r="W28" s="37">
        <v>2900</v>
      </c>
      <c r="X28" s="37">
        <v>360</v>
      </c>
      <c r="Y28" s="37">
        <v>390676.45</v>
      </c>
      <c r="Z28" s="37">
        <v>62508.23</v>
      </c>
      <c r="AA28" s="37">
        <v>456444.68</v>
      </c>
      <c r="AB28" s="36" t="s">
        <v>100</v>
      </c>
      <c r="AC28" s="62" t="s">
        <v>3502</v>
      </c>
      <c r="AD28" s="67">
        <v>456444.58</v>
      </c>
      <c r="AE28" s="80">
        <f t="shared" si="1"/>
        <v>9.9999999976716936E-2</v>
      </c>
      <c r="AF28" s="80"/>
      <c r="AG28" s="68"/>
      <c r="AH28" s="83"/>
    </row>
    <row r="29" spans="1:34">
      <c r="A29" s="34">
        <v>57040</v>
      </c>
      <c r="B29" s="9" t="s">
        <v>2160</v>
      </c>
      <c r="C29" s="35">
        <v>42251</v>
      </c>
      <c r="D29" s="35">
        <v>42251</v>
      </c>
      <c r="E29" s="34" t="s">
        <v>30</v>
      </c>
      <c r="F29" s="35">
        <v>42226</v>
      </c>
      <c r="G29" s="34" t="s">
        <v>75</v>
      </c>
      <c r="H29" s="34">
        <v>57040</v>
      </c>
      <c r="I29" s="34" t="s">
        <v>85</v>
      </c>
      <c r="J29" s="34" t="s">
        <v>86</v>
      </c>
      <c r="K29" s="34">
        <v>2015</v>
      </c>
      <c r="L29" s="36" t="s">
        <v>2086</v>
      </c>
      <c r="M29" s="34" t="s">
        <v>2161</v>
      </c>
      <c r="N29" s="34" t="s">
        <v>2162</v>
      </c>
      <c r="O29" s="34" t="s">
        <v>2163</v>
      </c>
      <c r="P29" s="37" t="s">
        <v>2164</v>
      </c>
      <c r="Q29" s="34"/>
      <c r="R29" s="34"/>
      <c r="S29" s="34"/>
      <c r="T29" s="34"/>
      <c r="U29" s="37">
        <v>368354.86</v>
      </c>
      <c r="V29" s="37">
        <v>3907.2</v>
      </c>
      <c r="W29" s="37">
        <v>2900</v>
      </c>
      <c r="X29" s="37">
        <v>360</v>
      </c>
      <c r="Y29" s="37">
        <v>372262.06</v>
      </c>
      <c r="Z29" s="37">
        <v>59561.93</v>
      </c>
      <c r="AA29" s="37">
        <v>435083.99</v>
      </c>
      <c r="AB29" s="36" t="s">
        <v>92</v>
      </c>
      <c r="AC29" s="62" t="s">
        <v>3509</v>
      </c>
      <c r="AD29" s="67">
        <v>435083.99</v>
      </c>
      <c r="AE29" s="80">
        <f t="shared" si="1"/>
        <v>0</v>
      </c>
    </row>
    <row r="30" spans="1:34">
      <c r="A30" s="34">
        <v>57040</v>
      </c>
      <c r="B30" s="9" t="s">
        <v>2186</v>
      </c>
      <c r="C30" s="35">
        <v>42256</v>
      </c>
      <c r="D30" s="35">
        <v>42256</v>
      </c>
      <c r="E30" s="34" t="s">
        <v>30</v>
      </c>
      <c r="F30" s="35">
        <v>42236</v>
      </c>
      <c r="G30" s="34" t="s">
        <v>75</v>
      </c>
      <c r="H30" s="34">
        <v>57040</v>
      </c>
      <c r="I30" s="34" t="s">
        <v>360</v>
      </c>
      <c r="J30" s="34" t="s">
        <v>86</v>
      </c>
      <c r="K30" s="34">
        <v>2015</v>
      </c>
      <c r="L30" s="36" t="s">
        <v>2187</v>
      </c>
      <c r="M30" s="34" t="s">
        <v>2188</v>
      </c>
      <c r="N30" s="34" t="s">
        <v>2189</v>
      </c>
      <c r="O30" s="34" t="s">
        <v>2190</v>
      </c>
      <c r="P30" s="37" t="s">
        <v>2191</v>
      </c>
      <c r="Q30" s="34"/>
      <c r="R30" s="34"/>
      <c r="S30" s="34"/>
      <c r="T30" s="34"/>
      <c r="U30" s="37">
        <v>482083.13</v>
      </c>
      <c r="V30" s="37">
        <v>3907.2</v>
      </c>
      <c r="W30" s="37">
        <v>2900</v>
      </c>
      <c r="X30" s="37">
        <v>360</v>
      </c>
      <c r="Y30" s="37">
        <v>485990.33</v>
      </c>
      <c r="Z30" s="37">
        <v>77758.45</v>
      </c>
      <c r="AA30" s="37">
        <v>567008.78</v>
      </c>
      <c r="AB30" s="36" t="s">
        <v>366</v>
      </c>
      <c r="AC30" s="62" t="s">
        <v>3505</v>
      </c>
      <c r="AD30" s="67">
        <v>567008.78</v>
      </c>
      <c r="AE30" s="80">
        <f t="shared" si="1"/>
        <v>0</v>
      </c>
    </row>
    <row r="31" spans="1:34">
      <c r="A31" s="34">
        <v>57040</v>
      </c>
      <c r="B31" s="9" t="s">
        <v>2181</v>
      </c>
      <c r="C31" s="35">
        <v>42256</v>
      </c>
      <c r="D31" s="35">
        <v>42256</v>
      </c>
      <c r="E31" s="34" t="s">
        <v>30</v>
      </c>
      <c r="F31" s="35">
        <v>42234</v>
      </c>
      <c r="G31" s="34" t="s">
        <v>75</v>
      </c>
      <c r="H31" s="34">
        <v>57040</v>
      </c>
      <c r="I31" s="34" t="s">
        <v>360</v>
      </c>
      <c r="J31" s="34" t="s">
        <v>86</v>
      </c>
      <c r="K31" s="34">
        <v>2015</v>
      </c>
      <c r="L31" s="36" t="s">
        <v>2182</v>
      </c>
      <c r="M31" s="34" t="s">
        <v>2183</v>
      </c>
      <c r="N31" s="34" t="s">
        <v>363</v>
      </c>
      <c r="O31" s="34" t="s">
        <v>2184</v>
      </c>
      <c r="P31" s="37" t="s">
        <v>2185</v>
      </c>
      <c r="Q31" s="34"/>
      <c r="R31" s="34"/>
      <c r="S31" s="34"/>
      <c r="T31" s="34"/>
      <c r="U31" s="37">
        <v>482083.13</v>
      </c>
      <c r="V31" s="37">
        <v>3907.2</v>
      </c>
      <c r="W31" s="37">
        <v>2900</v>
      </c>
      <c r="X31" s="37">
        <v>360</v>
      </c>
      <c r="Y31" s="37">
        <v>485990.33</v>
      </c>
      <c r="Z31" s="37">
        <v>77758.45</v>
      </c>
      <c r="AA31" s="37">
        <v>567008.78</v>
      </c>
      <c r="AB31" s="36" t="s">
        <v>366</v>
      </c>
      <c r="AC31" s="62" t="s">
        <v>3512</v>
      </c>
      <c r="AD31" s="67">
        <v>567008.78</v>
      </c>
      <c r="AE31" s="80">
        <f t="shared" si="1"/>
        <v>0</v>
      </c>
    </row>
    <row r="32" spans="1:34">
      <c r="A32" s="34">
        <v>57040</v>
      </c>
      <c r="B32" s="9" t="s">
        <v>2175</v>
      </c>
      <c r="C32" s="35">
        <v>42256</v>
      </c>
      <c r="D32" s="35">
        <v>42256</v>
      </c>
      <c r="E32" s="34" t="s">
        <v>30</v>
      </c>
      <c r="F32" s="35">
        <v>42230</v>
      </c>
      <c r="G32" s="34" t="s">
        <v>75</v>
      </c>
      <c r="H32" s="34">
        <v>57040</v>
      </c>
      <c r="I32" s="34" t="s">
        <v>360</v>
      </c>
      <c r="J32" s="34" t="s">
        <v>86</v>
      </c>
      <c r="K32" s="34">
        <v>2015</v>
      </c>
      <c r="L32" s="36" t="s">
        <v>2176</v>
      </c>
      <c r="M32" s="34" t="s">
        <v>2177</v>
      </c>
      <c r="N32" s="34" t="s">
        <v>2178</v>
      </c>
      <c r="O32" s="34" t="s">
        <v>2179</v>
      </c>
      <c r="P32" s="37" t="s">
        <v>2180</v>
      </c>
      <c r="Q32" s="34"/>
      <c r="R32" s="34"/>
      <c r="S32" s="34"/>
      <c r="T32" s="34"/>
      <c r="U32" s="37">
        <v>482083.13</v>
      </c>
      <c r="V32" s="37">
        <v>3907.2</v>
      </c>
      <c r="W32" s="37">
        <v>2900</v>
      </c>
      <c r="X32" s="37">
        <v>360</v>
      </c>
      <c r="Y32" s="37">
        <v>485990.33</v>
      </c>
      <c r="Z32" s="37">
        <v>77758.45</v>
      </c>
      <c r="AA32" s="37">
        <v>567008.78</v>
      </c>
      <c r="AB32" s="36" t="s">
        <v>366</v>
      </c>
      <c r="AC32" s="62" t="s">
        <v>3506</v>
      </c>
      <c r="AD32" s="67">
        <v>567008.78</v>
      </c>
      <c r="AE32" s="80">
        <f t="shared" si="1"/>
        <v>0</v>
      </c>
    </row>
    <row r="33" spans="1:34">
      <c r="A33" s="34">
        <v>57040</v>
      </c>
      <c r="B33" s="9" t="s">
        <v>2413</v>
      </c>
      <c r="C33" s="35">
        <v>42272</v>
      </c>
      <c r="D33" s="35">
        <v>42272</v>
      </c>
      <c r="E33" s="34" t="s">
        <v>30</v>
      </c>
      <c r="F33" s="35">
        <v>42248</v>
      </c>
      <c r="G33" s="34" t="s">
        <v>75</v>
      </c>
      <c r="H33" s="34">
        <v>57040</v>
      </c>
      <c r="I33" s="34" t="s">
        <v>102</v>
      </c>
      <c r="J33" s="34" t="s">
        <v>95</v>
      </c>
      <c r="K33" s="34">
        <v>2015</v>
      </c>
      <c r="L33" s="36" t="s">
        <v>2414</v>
      </c>
      <c r="M33" s="34" t="s">
        <v>2415</v>
      </c>
      <c r="N33" s="34" t="s">
        <v>105</v>
      </c>
      <c r="O33" s="34" t="s">
        <v>2416</v>
      </c>
      <c r="P33" s="37" t="s">
        <v>2417</v>
      </c>
      <c r="Q33" s="34"/>
      <c r="R33" s="34"/>
      <c r="S33" s="34"/>
      <c r="T33" s="34"/>
      <c r="U33" s="37">
        <v>346104.28</v>
      </c>
      <c r="V33" s="37">
        <v>3907.2</v>
      </c>
      <c r="W33" s="37">
        <v>2900</v>
      </c>
      <c r="X33" s="37">
        <v>360</v>
      </c>
      <c r="Y33" s="37">
        <v>350011.48000000004</v>
      </c>
      <c r="Z33" s="37">
        <v>56001.84</v>
      </c>
      <c r="AA33" s="37">
        <v>409273.32000000007</v>
      </c>
      <c r="AB33" s="36" t="s">
        <v>100</v>
      </c>
      <c r="AC33" s="62" t="s">
        <v>3496</v>
      </c>
      <c r="AD33" s="67">
        <v>409275.31</v>
      </c>
      <c r="AE33" s="80">
        <f t="shared" si="1"/>
        <v>-1.9899999999324791</v>
      </c>
    </row>
    <row r="34" spans="1:34">
      <c r="A34" s="34">
        <v>57040</v>
      </c>
      <c r="B34" s="9" t="s">
        <v>2279</v>
      </c>
      <c r="C34" s="35">
        <v>42267</v>
      </c>
      <c r="D34" s="35">
        <v>42267</v>
      </c>
      <c r="E34" s="34" t="s">
        <v>30</v>
      </c>
      <c r="F34" s="35">
        <v>42227</v>
      </c>
      <c r="G34" s="34" t="s">
        <v>75</v>
      </c>
      <c r="H34" s="34">
        <v>57040</v>
      </c>
      <c r="I34" s="34" t="s">
        <v>2280</v>
      </c>
      <c r="J34" s="34" t="s">
        <v>219</v>
      </c>
      <c r="K34" s="34">
        <v>2016</v>
      </c>
      <c r="L34" s="36" t="s">
        <v>2281</v>
      </c>
      <c r="M34" s="34" t="s">
        <v>2282</v>
      </c>
      <c r="N34" s="34" t="s">
        <v>2283</v>
      </c>
      <c r="O34" s="34" t="s">
        <v>2284</v>
      </c>
      <c r="P34" s="37" t="s">
        <v>2285</v>
      </c>
      <c r="Q34" s="34"/>
      <c r="R34" s="34"/>
      <c r="S34" s="34"/>
      <c r="T34" s="34"/>
      <c r="U34" s="37">
        <v>212281.78</v>
      </c>
      <c r="V34" s="37">
        <v>3907.2</v>
      </c>
      <c r="W34" s="37">
        <v>1160</v>
      </c>
      <c r="X34" s="37">
        <v>360</v>
      </c>
      <c r="Y34" s="37">
        <v>216188.98</v>
      </c>
      <c r="Z34" s="37">
        <v>34590.239999999998</v>
      </c>
      <c r="AA34" s="37">
        <v>252299.22</v>
      </c>
      <c r="AB34" s="36" t="s">
        <v>2286</v>
      </c>
      <c r="AC34" s="62" t="s">
        <v>3514</v>
      </c>
      <c r="AD34" s="67">
        <v>252299.21</v>
      </c>
      <c r="AE34" s="80">
        <f t="shared" si="1"/>
        <v>1.0000000009313226E-2</v>
      </c>
      <c r="AF34" s="80"/>
      <c r="AG34" s="68"/>
      <c r="AH34" s="83"/>
    </row>
    <row r="35" spans="1:34">
      <c r="A35" s="34">
        <v>57040</v>
      </c>
      <c r="B35" s="9" t="s">
        <v>2287</v>
      </c>
      <c r="C35" s="35">
        <v>42267</v>
      </c>
      <c r="D35" s="35">
        <v>42267</v>
      </c>
      <c r="E35" s="34" t="s">
        <v>30</v>
      </c>
      <c r="F35" s="35">
        <v>42227</v>
      </c>
      <c r="G35" s="34" t="s">
        <v>75</v>
      </c>
      <c r="H35" s="34">
        <v>57040</v>
      </c>
      <c r="I35" s="34" t="s">
        <v>2280</v>
      </c>
      <c r="J35" s="34" t="s">
        <v>219</v>
      </c>
      <c r="K35" s="34">
        <v>2016</v>
      </c>
      <c r="L35" s="36" t="s">
        <v>2288</v>
      </c>
      <c r="M35" s="34" t="s">
        <v>2289</v>
      </c>
      <c r="N35" s="34" t="s">
        <v>376</v>
      </c>
      <c r="O35" s="34" t="s">
        <v>2290</v>
      </c>
      <c r="P35" s="37" t="s">
        <v>2291</v>
      </c>
      <c r="Q35" s="34"/>
      <c r="R35" s="34"/>
      <c r="S35" s="34"/>
      <c r="T35" s="34"/>
      <c r="U35" s="37">
        <v>212281.78</v>
      </c>
      <c r="V35" s="37">
        <v>3907.2</v>
      </c>
      <c r="W35" s="37">
        <v>1160</v>
      </c>
      <c r="X35" s="37">
        <v>360</v>
      </c>
      <c r="Y35" s="37">
        <v>216188.98</v>
      </c>
      <c r="Z35" s="37">
        <v>34590.239999999998</v>
      </c>
      <c r="AA35" s="37">
        <v>252299.22</v>
      </c>
      <c r="AB35" s="36" t="s">
        <v>2286</v>
      </c>
      <c r="AC35" s="62" t="s">
        <v>3525</v>
      </c>
      <c r="AD35" s="67">
        <v>252299.21</v>
      </c>
      <c r="AE35" s="80">
        <f t="shared" si="1"/>
        <v>1.0000000009313226E-2</v>
      </c>
      <c r="AF35" s="80"/>
      <c r="AG35" s="68"/>
      <c r="AH35" s="83"/>
    </row>
    <row r="36" spans="1:34">
      <c r="A36" s="34">
        <v>57040</v>
      </c>
      <c r="B36" s="9" t="s">
        <v>2351</v>
      </c>
      <c r="C36" s="35">
        <v>42270</v>
      </c>
      <c r="D36" s="35">
        <v>42270</v>
      </c>
      <c r="E36" s="34" t="s">
        <v>30</v>
      </c>
      <c r="F36" s="35">
        <v>42242</v>
      </c>
      <c r="G36" s="34" t="s">
        <v>75</v>
      </c>
      <c r="H36" s="34">
        <v>57040</v>
      </c>
      <c r="I36" s="34" t="s">
        <v>2298</v>
      </c>
      <c r="J36" s="34" t="s">
        <v>219</v>
      </c>
      <c r="K36" s="34">
        <v>2016</v>
      </c>
      <c r="L36" s="36" t="s">
        <v>2352</v>
      </c>
      <c r="M36" s="34" t="s">
        <v>2353</v>
      </c>
      <c r="N36" s="34" t="s">
        <v>2283</v>
      </c>
      <c r="O36" s="34" t="s">
        <v>2354</v>
      </c>
      <c r="P36" s="37" t="s">
        <v>2355</v>
      </c>
      <c r="Q36" s="34"/>
      <c r="R36" s="34"/>
      <c r="S36" s="34"/>
      <c r="T36" s="34"/>
      <c r="U36" s="37">
        <v>222069.41</v>
      </c>
      <c r="V36" s="37">
        <v>3907.2</v>
      </c>
      <c r="W36" s="37">
        <v>1160</v>
      </c>
      <c r="X36" s="37">
        <v>360</v>
      </c>
      <c r="Y36" s="37">
        <v>225976.61000000002</v>
      </c>
      <c r="Z36" s="37">
        <v>36156.26</v>
      </c>
      <c r="AA36" s="37">
        <v>263652.87</v>
      </c>
      <c r="AB36" s="36" t="s">
        <v>2303</v>
      </c>
      <c r="AC36" s="62" t="s">
        <v>3544</v>
      </c>
      <c r="AD36" s="67">
        <v>263652.87</v>
      </c>
      <c r="AE36" s="80">
        <f t="shared" si="1"/>
        <v>0</v>
      </c>
      <c r="AF36" s="69"/>
      <c r="AG36" s="64" t="s">
        <v>3539</v>
      </c>
    </row>
    <row r="37" spans="1:34">
      <c r="A37" s="34">
        <v>57040</v>
      </c>
      <c r="B37" s="9" t="s">
        <v>2292</v>
      </c>
      <c r="C37" s="35">
        <v>42267</v>
      </c>
      <c r="D37" s="35">
        <v>42267</v>
      </c>
      <c r="E37" s="34" t="s">
        <v>30</v>
      </c>
      <c r="F37" s="35">
        <v>42234</v>
      </c>
      <c r="G37" s="34" t="s">
        <v>75</v>
      </c>
      <c r="H37" s="34">
        <v>57040</v>
      </c>
      <c r="I37" s="34" t="s">
        <v>2280</v>
      </c>
      <c r="J37" s="34" t="s">
        <v>219</v>
      </c>
      <c r="K37" s="34">
        <v>2016</v>
      </c>
      <c r="L37" s="36" t="s">
        <v>2293</v>
      </c>
      <c r="M37" s="34" t="s">
        <v>2294</v>
      </c>
      <c r="N37" s="34" t="s">
        <v>968</v>
      </c>
      <c r="O37" s="34" t="s">
        <v>2295</v>
      </c>
      <c r="P37" s="37" t="s">
        <v>2296</v>
      </c>
      <c r="Q37" s="34"/>
      <c r="R37" s="34"/>
      <c r="S37" s="34"/>
      <c r="T37" s="34"/>
      <c r="U37" s="37">
        <v>212281.78</v>
      </c>
      <c r="V37" s="37">
        <v>3907.2</v>
      </c>
      <c r="W37" s="37">
        <v>1160</v>
      </c>
      <c r="X37" s="37">
        <v>360</v>
      </c>
      <c r="Y37" s="37">
        <v>216188.98</v>
      </c>
      <c r="Z37" s="37">
        <v>34590.239999999998</v>
      </c>
      <c r="AA37" s="37">
        <v>252299.22</v>
      </c>
      <c r="AB37" s="36" t="s">
        <v>2286</v>
      </c>
      <c r="AC37" s="62" t="s">
        <v>3532</v>
      </c>
      <c r="AD37" s="67">
        <v>252299.21</v>
      </c>
      <c r="AE37" s="80">
        <f t="shared" si="1"/>
        <v>1.0000000009313226E-2</v>
      </c>
    </row>
    <row r="38" spans="1:34">
      <c r="A38" s="34">
        <v>57040</v>
      </c>
      <c r="B38" s="9" t="s">
        <v>2356</v>
      </c>
      <c r="C38" s="35">
        <v>42270</v>
      </c>
      <c r="D38" s="35">
        <v>42270</v>
      </c>
      <c r="E38" s="34" t="s">
        <v>30</v>
      </c>
      <c r="F38" s="35">
        <v>42242</v>
      </c>
      <c r="G38" s="34" t="s">
        <v>75</v>
      </c>
      <c r="H38" s="34">
        <v>57040</v>
      </c>
      <c r="I38" s="34" t="s">
        <v>2357</v>
      </c>
      <c r="J38" s="34" t="s">
        <v>219</v>
      </c>
      <c r="K38" s="34">
        <v>2016</v>
      </c>
      <c r="L38" s="36" t="s">
        <v>2358</v>
      </c>
      <c r="M38" s="34" t="s">
        <v>2359</v>
      </c>
      <c r="N38" s="34" t="s">
        <v>433</v>
      </c>
      <c r="O38" s="34" t="s">
        <v>2360</v>
      </c>
      <c r="P38" s="37" t="s">
        <v>2361</v>
      </c>
      <c r="Q38" s="34"/>
      <c r="R38" s="34"/>
      <c r="S38" s="34"/>
      <c r="T38" s="34"/>
      <c r="U38" s="37">
        <v>241085.9</v>
      </c>
      <c r="V38" s="37">
        <v>3907.2</v>
      </c>
      <c r="W38" s="37">
        <v>1160</v>
      </c>
      <c r="X38" s="37">
        <v>360</v>
      </c>
      <c r="Y38" s="37">
        <v>244993.1</v>
      </c>
      <c r="Z38" s="37">
        <v>39198.9</v>
      </c>
      <c r="AA38" s="37">
        <v>285712</v>
      </c>
      <c r="AB38" s="36" t="s">
        <v>2362</v>
      </c>
      <c r="AC38" s="62" t="s">
        <v>3545</v>
      </c>
      <c r="AD38" s="67">
        <v>285712</v>
      </c>
      <c r="AE38" s="80">
        <f t="shared" si="1"/>
        <v>0</v>
      </c>
      <c r="AF38" s="69"/>
      <c r="AG38" s="64" t="s">
        <v>3539</v>
      </c>
    </row>
    <row r="39" spans="1:34">
      <c r="A39" s="34">
        <v>57040</v>
      </c>
      <c r="B39" s="9" t="s">
        <v>2318</v>
      </c>
      <c r="C39" s="35">
        <v>42267</v>
      </c>
      <c r="D39" s="35">
        <v>42267</v>
      </c>
      <c r="E39" s="34" t="s">
        <v>30</v>
      </c>
      <c r="F39" s="35">
        <v>42235</v>
      </c>
      <c r="G39" s="34" t="s">
        <v>75</v>
      </c>
      <c r="H39" s="34">
        <v>57040</v>
      </c>
      <c r="I39" s="34" t="s">
        <v>2022</v>
      </c>
      <c r="J39" s="34" t="s">
        <v>219</v>
      </c>
      <c r="K39" s="34">
        <v>2016</v>
      </c>
      <c r="L39" s="36" t="s">
        <v>2299</v>
      </c>
      <c r="M39" s="34" t="s">
        <v>2319</v>
      </c>
      <c r="N39" s="34" t="s">
        <v>1017</v>
      </c>
      <c r="O39" s="34" t="s">
        <v>2320</v>
      </c>
      <c r="P39" s="37" t="s">
        <v>2321</v>
      </c>
      <c r="Q39" s="34"/>
      <c r="R39" s="34"/>
      <c r="S39" s="34"/>
      <c r="T39" s="34"/>
      <c r="U39" s="37">
        <v>208087.08</v>
      </c>
      <c r="V39" s="37">
        <v>3907.2</v>
      </c>
      <c r="W39" s="37">
        <v>1160</v>
      </c>
      <c r="X39" s="37">
        <v>360</v>
      </c>
      <c r="Y39" s="37">
        <v>211994.28</v>
      </c>
      <c r="Z39" s="37">
        <v>33919.08</v>
      </c>
      <c r="AA39" s="37">
        <v>247433.36</v>
      </c>
      <c r="AB39" s="36" t="s">
        <v>2313</v>
      </c>
      <c r="AC39" s="62" t="s">
        <v>3546</v>
      </c>
      <c r="AD39" s="67">
        <v>247433.36</v>
      </c>
      <c r="AE39" s="80">
        <f t="shared" si="1"/>
        <v>0</v>
      </c>
      <c r="AF39" s="69"/>
      <c r="AG39" s="64" t="s">
        <v>3539</v>
      </c>
    </row>
    <row r="40" spans="1:34">
      <c r="A40" s="34">
        <v>57040</v>
      </c>
      <c r="B40" s="9" t="s">
        <v>2363</v>
      </c>
      <c r="C40" s="35">
        <v>42270</v>
      </c>
      <c r="D40" s="35">
        <v>42270</v>
      </c>
      <c r="E40" s="34" t="s">
        <v>30</v>
      </c>
      <c r="F40" s="35">
        <v>42249</v>
      </c>
      <c r="G40" s="34" t="s">
        <v>75</v>
      </c>
      <c r="H40" s="34">
        <v>57040</v>
      </c>
      <c r="I40" s="34" t="s">
        <v>2022</v>
      </c>
      <c r="J40" s="34" t="s">
        <v>219</v>
      </c>
      <c r="K40" s="34">
        <v>2016</v>
      </c>
      <c r="L40" s="36" t="s">
        <v>2364</v>
      </c>
      <c r="M40" s="34" t="s">
        <v>2365</v>
      </c>
      <c r="N40" s="34" t="s">
        <v>321</v>
      </c>
      <c r="O40" s="34" t="s">
        <v>2366</v>
      </c>
      <c r="P40" s="37" t="s">
        <v>2367</v>
      </c>
      <c r="Q40" s="34"/>
      <c r="R40" s="34"/>
      <c r="S40" s="34"/>
      <c r="T40" s="34"/>
      <c r="U40" s="37">
        <v>208087.08</v>
      </c>
      <c r="V40" s="37">
        <v>3907.2</v>
      </c>
      <c r="W40" s="37">
        <v>1160</v>
      </c>
      <c r="X40" s="37">
        <v>360</v>
      </c>
      <c r="Y40" s="37">
        <v>211994.28</v>
      </c>
      <c r="Z40" s="37">
        <v>33919.08</v>
      </c>
      <c r="AA40" s="37">
        <v>247433.36</v>
      </c>
      <c r="AB40" s="36" t="s">
        <v>2313</v>
      </c>
      <c r="AC40" s="62" t="s">
        <v>3547</v>
      </c>
      <c r="AD40" s="67">
        <v>247433.36</v>
      </c>
      <c r="AE40" s="80">
        <f t="shared" si="1"/>
        <v>0</v>
      </c>
      <c r="AF40" s="69"/>
      <c r="AG40" s="68" t="s">
        <v>3539</v>
      </c>
      <c r="AH40" s="83"/>
    </row>
    <row r="41" spans="1:34">
      <c r="A41" s="34">
        <v>57040</v>
      </c>
      <c r="B41" s="9" t="s">
        <v>2314</v>
      </c>
      <c r="C41" s="35">
        <v>42267</v>
      </c>
      <c r="D41" s="35">
        <v>42267</v>
      </c>
      <c r="E41" s="34" t="s">
        <v>30</v>
      </c>
      <c r="F41" s="35">
        <v>42234</v>
      </c>
      <c r="G41" s="34" t="s">
        <v>75</v>
      </c>
      <c r="H41" s="34">
        <v>57040</v>
      </c>
      <c r="I41" s="34" t="s">
        <v>2022</v>
      </c>
      <c r="J41" s="34" t="s">
        <v>219</v>
      </c>
      <c r="K41" s="34">
        <v>2016</v>
      </c>
      <c r="L41" s="36" t="s">
        <v>2293</v>
      </c>
      <c r="M41" s="34" t="s">
        <v>2315</v>
      </c>
      <c r="N41" s="34" t="s">
        <v>321</v>
      </c>
      <c r="O41" s="34" t="s">
        <v>2316</v>
      </c>
      <c r="P41" s="37" t="s">
        <v>2317</v>
      </c>
      <c r="Q41" s="34"/>
      <c r="R41" s="34"/>
      <c r="S41" s="34"/>
      <c r="T41" s="34"/>
      <c r="U41" s="37">
        <v>208087.08</v>
      </c>
      <c r="V41" s="37">
        <v>3907.2</v>
      </c>
      <c r="W41" s="37">
        <v>1160</v>
      </c>
      <c r="X41" s="37">
        <v>360</v>
      </c>
      <c r="Y41" s="37">
        <v>211994.28</v>
      </c>
      <c r="Z41" s="37">
        <v>33919.08</v>
      </c>
      <c r="AA41" s="37">
        <v>247433.36</v>
      </c>
      <c r="AB41" s="36" t="s">
        <v>2313</v>
      </c>
      <c r="AC41" s="62" t="s">
        <v>3548</v>
      </c>
      <c r="AD41" s="67">
        <v>247433.36</v>
      </c>
      <c r="AE41" s="80">
        <f t="shared" si="1"/>
        <v>0</v>
      </c>
      <c r="AF41" s="70"/>
      <c r="AG41" s="64" t="s">
        <v>3549</v>
      </c>
    </row>
    <row r="42" spans="1:34">
      <c r="A42" s="34">
        <v>57040</v>
      </c>
      <c r="B42" s="9" t="s">
        <v>2322</v>
      </c>
      <c r="C42" s="35">
        <v>42267</v>
      </c>
      <c r="D42" s="35">
        <v>42267</v>
      </c>
      <c r="E42" s="34" t="s">
        <v>30</v>
      </c>
      <c r="F42" s="35">
        <v>42235</v>
      </c>
      <c r="G42" s="34" t="s">
        <v>75</v>
      </c>
      <c r="H42" s="34">
        <v>57040</v>
      </c>
      <c r="I42" s="34" t="s">
        <v>2022</v>
      </c>
      <c r="J42" s="34" t="s">
        <v>219</v>
      </c>
      <c r="K42" s="34">
        <v>2016</v>
      </c>
      <c r="L42" s="36" t="s">
        <v>2323</v>
      </c>
      <c r="M42" s="34" t="s">
        <v>2324</v>
      </c>
      <c r="N42" s="34" t="s">
        <v>1017</v>
      </c>
      <c r="O42" s="34" t="s">
        <v>2325</v>
      </c>
      <c r="P42" s="37" t="s">
        <v>2326</v>
      </c>
      <c r="Q42" s="34"/>
      <c r="R42" s="34"/>
      <c r="S42" s="34"/>
      <c r="T42" s="34"/>
      <c r="U42" s="37">
        <v>208087.08</v>
      </c>
      <c r="V42" s="37">
        <v>3907.2</v>
      </c>
      <c r="W42" s="37">
        <v>1160</v>
      </c>
      <c r="X42" s="37">
        <v>360</v>
      </c>
      <c r="Y42" s="37">
        <v>211994.28</v>
      </c>
      <c r="Z42" s="37">
        <v>33919.08</v>
      </c>
      <c r="AA42" s="37">
        <v>247433.36</v>
      </c>
      <c r="AB42" s="36" t="s">
        <v>2313</v>
      </c>
      <c r="AC42" s="62" t="s">
        <v>3550</v>
      </c>
      <c r="AD42" s="67">
        <v>247433.36</v>
      </c>
      <c r="AE42" s="80">
        <f t="shared" si="1"/>
        <v>0</v>
      </c>
      <c r="AF42" s="69"/>
      <c r="AG42" s="64" t="s">
        <v>3539</v>
      </c>
    </row>
    <row r="43" spans="1:34">
      <c r="A43" s="34">
        <v>57040</v>
      </c>
      <c r="B43" s="9" t="s">
        <v>2297</v>
      </c>
      <c r="C43" s="35">
        <v>42267</v>
      </c>
      <c r="D43" s="35">
        <v>42267</v>
      </c>
      <c r="E43" s="34" t="s">
        <v>30</v>
      </c>
      <c r="F43" s="35">
        <v>42235</v>
      </c>
      <c r="G43" s="34" t="s">
        <v>75</v>
      </c>
      <c r="H43" s="34">
        <v>57040</v>
      </c>
      <c r="I43" s="34" t="s">
        <v>2298</v>
      </c>
      <c r="J43" s="34" t="s">
        <v>219</v>
      </c>
      <c r="K43" s="34">
        <v>2016</v>
      </c>
      <c r="L43" s="36" t="s">
        <v>2299</v>
      </c>
      <c r="M43" s="34" t="s">
        <v>2300</v>
      </c>
      <c r="N43" s="34" t="s">
        <v>2283</v>
      </c>
      <c r="O43" s="34" t="s">
        <v>2301</v>
      </c>
      <c r="P43" s="37" t="s">
        <v>2302</v>
      </c>
      <c r="Q43" s="34"/>
      <c r="R43" s="34"/>
      <c r="S43" s="34"/>
      <c r="T43" s="34"/>
      <c r="U43" s="37">
        <v>222069.41</v>
      </c>
      <c r="V43" s="37">
        <v>3907.2</v>
      </c>
      <c r="W43" s="37">
        <v>1160</v>
      </c>
      <c r="X43" s="37">
        <v>360</v>
      </c>
      <c r="Y43" s="37">
        <v>225976.61000000002</v>
      </c>
      <c r="Z43" s="37">
        <v>36156.26</v>
      </c>
      <c r="AA43" s="37">
        <v>263652.87</v>
      </c>
      <c r="AB43" s="36" t="s">
        <v>2303</v>
      </c>
      <c r="AC43" s="62" t="s">
        <v>3551</v>
      </c>
      <c r="AD43" s="67">
        <v>263652.87</v>
      </c>
      <c r="AE43" s="80">
        <f t="shared" si="1"/>
        <v>0</v>
      </c>
      <c r="AF43" s="69"/>
      <c r="AG43" s="64" t="s">
        <v>3539</v>
      </c>
    </row>
    <row r="44" spans="1:34">
      <c r="A44" s="34">
        <v>57040</v>
      </c>
      <c r="B44" s="9" t="s">
        <v>2344</v>
      </c>
      <c r="C44" s="35">
        <v>42267</v>
      </c>
      <c r="D44" s="35">
        <v>42267</v>
      </c>
      <c r="E44" s="34" t="s">
        <v>30</v>
      </c>
      <c r="F44" s="35">
        <v>42248</v>
      </c>
      <c r="G44" s="34" t="s">
        <v>75</v>
      </c>
      <c r="H44" s="34">
        <v>57040</v>
      </c>
      <c r="I44" s="34" t="s">
        <v>2022</v>
      </c>
      <c r="J44" s="34" t="s">
        <v>219</v>
      </c>
      <c r="K44" s="34">
        <v>2016</v>
      </c>
      <c r="L44" s="36" t="s">
        <v>2338</v>
      </c>
      <c r="M44" s="34" t="s">
        <v>2345</v>
      </c>
      <c r="N44" s="34" t="s">
        <v>1017</v>
      </c>
      <c r="O44" s="34" t="s">
        <v>2346</v>
      </c>
      <c r="P44" s="37"/>
      <c r="Q44" s="34"/>
      <c r="R44" s="34"/>
      <c r="S44" s="34"/>
      <c r="T44" s="34"/>
      <c r="U44" s="37">
        <v>208087.08</v>
      </c>
      <c r="V44" s="37">
        <v>3907.2</v>
      </c>
      <c r="W44" s="37">
        <v>1160</v>
      </c>
      <c r="X44" s="37">
        <v>360</v>
      </c>
      <c r="Y44" s="37">
        <v>211994.28</v>
      </c>
      <c r="Z44" s="37">
        <v>33919.08</v>
      </c>
      <c r="AA44" s="37">
        <v>247433.36</v>
      </c>
      <c r="AB44" s="36" t="s">
        <v>2313</v>
      </c>
      <c r="AC44" s="62" t="s">
        <v>3552</v>
      </c>
      <c r="AD44" s="67">
        <v>247433.36</v>
      </c>
      <c r="AE44" s="80">
        <f t="shared" si="1"/>
        <v>0</v>
      </c>
      <c r="AF44" s="69"/>
      <c r="AG44" s="64" t="s">
        <v>3539</v>
      </c>
    </row>
    <row r="45" spans="1:34">
      <c r="A45" s="34">
        <v>57040</v>
      </c>
      <c r="B45" s="9" t="s">
        <v>2309</v>
      </c>
      <c r="C45" s="35">
        <v>42267</v>
      </c>
      <c r="D45" s="35">
        <v>42267</v>
      </c>
      <c r="E45" s="34" t="s">
        <v>30</v>
      </c>
      <c r="F45" s="35">
        <v>42227</v>
      </c>
      <c r="G45" s="34" t="s">
        <v>75</v>
      </c>
      <c r="H45" s="34">
        <v>57040</v>
      </c>
      <c r="I45" s="34" t="s">
        <v>2022</v>
      </c>
      <c r="J45" s="34" t="s">
        <v>219</v>
      </c>
      <c r="K45" s="34">
        <v>2016</v>
      </c>
      <c r="L45" s="36" t="s">
        <v>2281</v>
      </c>
      <c r="M45" s="34" t="s">
        <v>2310</v>
      </c>
      <c r="N45" s="34" t="s">
        <v>811</v>
      </c>
      <c r="O45" s="34" t="s">
        <v>2311</v>
      </c>
      <c r="P45" s="37" t="s">
        <v>2312</v>
      </c>
      <c r="Q45" s="34"/>
      <c r="R45" s="34"/>
      <c r="S45" s="34"/>
      <c r="T45" s="34"/>
      <c r="U45" s="37">
        <v>208087.08</v>
      </c>
      <c r="V45" s="37">
        <v>3907.2</v>
      </c>
      <c r="W45" s="37">
        <v>1160</v>
      </c>
      <c r="X45" s="37">
        <v>360</v>
      </c>
      <c r="Y45" s="37">
        <v>211994.28</v>
      </c>
      <c r="Z45" s="37">
        <v>33919.08</v>
      </c>
      <c r="AA45" s="37">
        <v>247433.36</v>
      </c>
      <c r="AB45" s="36" t="s">
        <v>2313</v>
      </c>
      <c r="AC45" s="62" t="s">
        <v>3533</v>
      </c>
      <c r="AD45" s="67">
        <v>247433.36</v>
      </c>
      <c r="AE45" s="80">
        <f t="shared" si="1"/>
        <v>0</v>
      </c>
    </row>
    <row r="46" spans="1:34">
      <c r="A46" s="34">
        <v>57040</v>
      </c>
      <c r="B46" s="9" t="s">
        <v>2341</v>
      </c>
      <c r="C46" s="35">
        <v>42267</v>
      </c>
      <c r="D46" s="35">
        <v>42267</v>
      </c>
      <c r="E46" s="34" t="s">
        <v>30</v>
      </c>
      <c r="F46" s="35">
        <v>42248</v>
      </c>
      <c r="G46" s="34" t="s">
        <v>75</v>
      </c>
      <c r="H46" s="34">
        <v>57040</v>
      </c>
      <c r="I46" s="34" t="s">
        <v>2298</v>
      </c>
      <c r="J46" s="34" t="s">
        <v>219</v>
      </c>
      <c r="K46" s="34">
        <v>2016</v>
      </c>
      <c r="L46" s="36" t="s">
        <v>2338</v>
      </c>
      <c r="M46" s="34" t="s">
        <v>2342</v>
      </c>
      <c r="N46" s="34" t="s">
        <v>2283</v>
      </c>
      <c r="O46" s="34" t="s">
        <v>2343</v>
      </c>
      <c r="P46" s="37"/>
      <c r="Q46" s="34"/>
      <c r="R46" s="34"/>
      <c r="S46" s="34"/>
      <c r="T46" s="34"/>
      <c r="U46" s="37">
        <v>222069.41</v>
      </c>
      <c r="V46" s="37">
        <v>3907.2</v>
      </c>
      <c r="W46" s="37">
        <v>1160</v>
      </c>
      <c r="X46" s="37">
        <v>360</v>
      </c>
      <c r="Y46" s="37">
        <v>225976.61000000002</v>
      </c>
      <c r="Z46" s="37">
        <v>36156.26</v>
      </c>
      <c r="AA46" s="37">
        <v>263652.87</v>
      </c>
      <c r="AB46" s="36" t="s">
        <v>2303</v>
      </c>
      <c r="AC46" s="62" t="s">
        <v>3553</v>
      </c>
      <c r="AD46" s="67">
        <v>263652.87</v>
      </c>
      <c r="AE46" s="80">
        <f t="shared" si="1"/>
        <v>0</v>
      </c>
      <c r="AF46" s="69"/>
      <c r="AG46" s="64" t="s">
        <v>3539</v>
      </c>
    </row>
    <row r="47" spans="1:34">
      <c r="A47" s="34">
        <v>57040</v>
      </c>
      <c r="B47" s="9" t="s">
        <v>2327</v>
      </c>
      <c r="C47" s="35">
        <v>42267</v>
      </c>
      <c r="D47" s="35">
        <v>42267</v>
      </c>
      <c r="E47" s="34" t="s">
        <v>30</v>
      </c>
      <c r="F47" s="35">
        <v>42242</v>
      </c>
      <c r="G47" s="34" t="s">
        <v>75</v>
      </c>
      <c r="H47" s="34">
        <v>57040</v>
      </c>
      <c r="I47" s="34" t="s">
        <v>2022</v>
      </c>
      <c r="J47" s="34" t="s">
        <v>219</v>
      </c>
      <c r="K47" s="34">
        <v>2016</v>
      </c>
      <c r="L47" s="36" t="s">
        <v>2328</v>
      </c>
      <c r="M47" s="34" t="s">
        <v>2329</v>
      </c>
      <c r="N47" s="34" t="s">
        <v>811</v>
      </c>
      <c r="O47" s="34" t="s">
        <v>2330</v>
      </c>
      <c r="P47" s="37" t="s">
        <v>2331</v>
      </c>
      <c r="Q47" s="34"/>
      <c r="R47" s="34"/>
      <c r="S47" s="34"/>
      <c r="T47" s="34"/>
      <c r="U47" s="37">
        <v>208087.08</v>
      </c>
      <c r="V47" s="37">
        <v>3907.2</v>
      </c>
      <c r="W47" s="37">
        <v>1160</v>
      </c>
      <c r="X47" s="37">
        <v>360</v>
      </c>
      <c r="Y47" s="37">
        <v>211994.28</v>
      </c>
      <c r="Z47" s="37">
        <v>33919.08</v>
      </c>
      <c r="AA47" s="37">
        <v>247433.36</v>
      </c>
      <c r="AB47" s="36" t="s">
        <v>2313</v>
      </c>
      <c r="AC47" s="62" t="s">
        <v>3554</v>
      </c>
      <c r="AD47" s="67">
        <v>247433.36</v>
      </c>
      <c r="AE47" s="80">
        <f t="shared" si="1"/>
        <v>0</v>
      </c>
      <c r="AF47" s="69"/>
      <c r="AG47" s="64" t="s">
        <v>3539</v>
      </c>
    </row>
    <row r="48" spans="1:34">
      <c r="A48" s="34">
        <v>57040</v>
      </c>
      <c r="B48" s="9" t="s">
        <v>2337</v>
      </c>
      <c r="C48" s="35">
        <v>42267</v>
      </c>
      <c r="D48" s="35">
        <v>42267</v>
      </c>
      <c r="E48" s="34" t="s">
        <v>30</v>
      </c>
      <c r="F48" s="35">
        <v>42248</v>
      </c>
      <c r="G48" s="34" t="s">
        <v>75</v>
      </c>
      <c r="H48" s="34">
        <v>57040</v>
      </c>
      <c r="I48" s="34" t="s">
        <v>2280</v>
      </c>
      <c r="J48" s="34" t="s">
        <v>219</v>
      </c>
      <c r="K48" s="34">
        <v>2016</v>
      </c>
      <c r="L48" s="36" t="s">
        <v>2338</v>
      </c>
      <c r="M48" s="34" t="s">
        <v>2339</v>
      </c>
      <c r="N48" s="34" t="s">
        <v>968</v>
      </c>
      <c r="O48" s="34" t="s">
        <v>2340</v>
      </c>
      <c r="P48" s="37"/>
      <c r="Q48" s="34"/>
      <c r="R48" s="34"/>
      <c r="S48" s="34"/>
      <c r="T48" s="34"/>
      <c r="U48" s="37">
        <v>212281.78</v>
      </c>
      <c r="V48" s="37">
        <v>3907.2</v>
      </c>
      <c r="W48" s="37">
        <v>1160</v>
      </c>
      <c r="X48" s="37">
        <v>360</v>
      </c>
      <c r="Y48" s="37">
        <v>216188.98</v>
      </c>
      <c r="Z48" s="37">
        <v>34590.239999999998</v>
      </c>
      <c r="AA48" s="37">
        <v>252299.22</v>
      </c>
      <c r="AB48" s="36" t="s">
        <v>2286</v>
      </c>
      <c r="AC48" s="62" t="s">
        <v>3516</v>
      </c>
      <c r="AD48" s="67">
        <v>252299.22</v>
      </c>
      <c r="AE48" s="80">
        <f t="shared" si="1"/>
        <v>0</v>
      </c>
    </row>
    <row r="49" spans="1:33">
      <c r="A49" s="34">
        <v>57040</v>
      </c>
      <c r="B49" s="9" t="s">
        <v>2304</v>
      </c>
      <c r="C49" s="35">
        <v>42267</v>
      </c>
      <c r="D49" s="35">
        <v>42267</v>
      </c>
      <c r="E49" s="34" t="s">
        <v>30</v>
      </c>
      <c r="F49" s="35">
        <v>42250</v>
      </c>
      <c r="G49" s="34" t="s">
        <v>75</v>
      </c>
      <c r="H49" s="34">
        <v>57040</v>
      </c>
      <c r="I49" s="34" t="s">
        <v>2298</v>
      </c>
      <c r="J49" s="34" t="s">
        <v>219</v>
      </c>
      <c r="K49" s="34">
        <v>2016</v>
      </c>
      <c r="L49" s="36" t="s">
        <v>2305</v>
      </c>
      <c r="M49" s="34" t="s">
        <v>2306</v>
      </c>
      <c r="N49" s="34" t="s">
        <v>2283</v>
      </c>
      <c r="O49" s="34" t="s">
        <v>2307</v>
      </c>
      <c r="P49" s="37" t="s">
        <v>2308</v>
      </c>
      <c r="Q49" s="34"/>
      <c r="R49" s="34"/>
      <c r="S49" s="34"/>
      <c r="T49" s="34"/>
      <c r="U49" s="37">
        <v>222069.41</v>
      </c>
      <c r="V49" s="37">
        <v>3907.2</v>
      </c>
      <c r="W49" s="37">
        <v>1160</v>
      </c>
      <c r="X49" s="37">
        <v>360</v>
      </c>
      <c r="Y49" s="37">
        <v>225976.61000000002</v>
      </c>
      <c r="Z49" s="37">
        <v>36156.26</v>
      </c>
      <c r="AA49" s="37">
        <v>263652.87</v>
      </c>
      <c r="AB49" s="36" t="s">
        <v>2303</v>
      </c>
      <c r="AC49" s="62" t="s">
        <v>3526</v>
      </c>
      <c r="AD49" s="67">
        <v>263652.81</v>
      </c>
      <c r="AE49" s="80">
        <f t="shared" si="1"/>
        <v>5.9999999997671694E-2</v>
      </c>
    </row>
    <row r="50" spans="1:33">
      <c r="A50" s="34">
        <v>57040</v>
      </c>
      <c r="B50" s="9" t="s">
        <v>2466</v>
      </c>
      <c r="C50" s="35">
        <v>42273</v>
      </c>
      <c r="D50" s="35">
        <v>42273</v>
      </c>
      <c r="E50" s="34" t="s">
        <v>30</v>
      </c>
      <c r="F50" s="35">
        <v>42269</v>
      </c>
      <c r="G50" s="34" t="s">
        <v>31</v>
      </c>
      <c r="H50" s="34">
        <v>57040</v>
      </c>
      <c r="I50" s="34" t="s">
        <v>2046</v>
      </c>
      <c r="J50" s="34" t="s">
        <v>110</v>
      </c>
      <c r="K50" s="34">
        <v>2016</v>
      </c>
      <c r="L50" s="36" t="s">
        <v>2419</v>
      </c>
      <c r="M50" s="34" t="s">
        <v>2467</v>
      </c>
      <c r="N50" s="34" t="s">
        <v>120</v>
      </c>
      <c r="O50" s="34" t="s">
        <v>2468</v>
      </c>
      <c r="P50" s="37" t="s">
        <v>2469</v>
      </c>
      <c r="Q50" s="34"/>
      <c r="R50" s="34"/>
      <c r="S50" s="34"/>
      <c r="T50" s="34"/>
      <c r="U50" s="37">
        <v>150440.57999999999</v>
      </c>
      <c r="V50" s="37">
        <v>5311.04</v>
      </c>
      <c r="W50" s="37">
        <v>1160</v>
      </c>
      <c r="X50" s="37">
        <v>360</v>
      </c>
      <c r="Y50" s="37">
        <v>155751.62</v>
      </c>
      <c r="Z50" s="37">
        <v>24920.26</v>
      </c>
      <c r="AA50" s="37">
        <v>182191.88</v>
      </c>
      <c r="AB50" s="36" t="s">
        <v>123</v>
      </c>
      <c r="AC50" s="62" t="s">
        <v>3555</v>
      </c>
      <c r="AD50" s="67">
        <v>182371.88</v>
      </c>
      <c r="AE50" s="80">
        <f t="shared" si="1"/>
        <v>-180</v>
      </c>
      <c r="AF50" s="69" t="s">
        <v>3725</v>
      </c>
      <c r="AG50" s="64" t="s">
        <v>3539</v>
      </c>
    </row>
    <row r="51" spans="1:33">
      <c r="A51" s="34">
        <v>57040</v>
      </c>
      <c r="B51" s="9" t="s">
        <v>2428</v>
      </c>
      <c r="C51" s="35">
        <v>42274</v>
      </c>
      <c r="D51" s="35">
        <v>42274</v>
      </c>
      <c r="E51" s="34" t="s">
        <v>30</v>
      </c>
      <c r="F51" s="35">
        <v>42269</v>
      </c>
      <c r="G51" s="34" t="s">
        <v>31</v>
      </c>
      <c r="H51" s="34">
        <v>57040</v>
      </c>
      <c r="I51" s="34" t="s">
        <v>2046</v>
      </c>
      <c r="J51" s="34" t="s">
        <v>110</v>
      </c>
      <c r="K51" s="34">
        <v>2016</v>
      </c>
      <c r="L51" s="36" t="s">
        <v>2419</v>
      </c>
      <c r="M51" s="34" t="s">
        <v>2429</v>
      </c>
      <c r="N51" s="34" t="s">
        <v>1515</v>
      </c>
      <c r="O51" s="34" t="s">
        <v>2430</v>
      </c>
      <c r="P51" s="37" t="s">
        <v>2431</v>
      </c>
      <c r="Q51" s="34"/>
      <c r="R51" s="34"/>
      <c r="S51" s="34"/>
      <c r="T51" s="34"/>
      <c r="U51" s="37">
        <v>150440.57999999999</v>
      </c>
      <c r="V51" s="37">
        <v>5311.04</v>
      </c>
      <c r="W51" s="37">
        <v>1160</v>
      </c>
      <c r="X51" s="37">
        <v>360</v>
      </c>
      <c r="Y51" s="37">
        <v>155751.62</v>
      </c>
      <c r="Z51" s="37">
        <v>24920.26</v>
      </c>
      <c r="AA51" s="37">
        <v>182191.88</v>
      </c>
      <c r="AB51" s="36" t="s">
        <v>123</v>
      </c>
      <c r="AC51" s="62" t="s">
        <v>3556</v>
      </c>
      <c r="AD51" s="67">
        <v>188353.88</v>
      </c>
      <c r="AE51" s="80">
        <f t="shared" si="1"/>
        <v>-6162</v>
      </c>
      <c r="AF51" s="69" t="s">
        <v>3726</v>
      </c>
      <c r="AG51" s="64" t="s">
        <v>3539</v>
      </c>
    </row>
    <row r="52" spans="1:33">
      <c r="A52" s="34">
        <v>57040</v>
      </c>
      <c r="B52" s="9" t="s">
        <v>2462</v>
      </c>
      <c r="C52" s="35">
        <v>42273</v>
      </c>
      <c r="D52" s="35">
        <v>42273</v>
      </c>
      <c r="E52" s="34" t="s">
        <v>30</v>
      </c>
      <c r="F52" s="35">
        <v>42269</v>
      </c>
      <c r="G52" s="34" t="s">
        <v>31</v>
      </c>
      <c r="H52" s="34">
        <v>57040</v>
      </c>
      <c r="I52" s="34" t="s">
        <v>2046</v>
      </c>
      <c r="J52" s="34" t="s">
        <v>110</v>
      </c>
      <c r="K52" s="34">
        <v>2016</v>
      </c>
      <c r="L52" s="36" t="s">
        <v>2419</v>
      </c>
      <c r="M52" s="34" t="s">
        <v>2463</v>
      </c>
      <c r="N52" s="34" t="s">
        <v>113</v>
      </c>
      <c r="O52" s="34" t="s">
        <v>2464</v>
      </c>
      <c r="P52" s="37" t="s">
        <v>2465</v>
      </c>
      <c r="Q52" s="34"/>
      <c r="R52" s="34"/>
      <c r="S52" s="34"/>
      <c r="T52" s="34"/>
      <c r="U52" s="37">
        <v>150440.57999999999</v>
      </c>
      <c r="V52" s="37">
        <v>5311.04</v>
      </c>
      <c r="W52" s="37">
        <v>1160</v>
      </c>
      <c r="X52" s="37">
        <v>360</v>
      </c>
      <c r="Y52" s="37">
        <v>155751.62</v>
      </c>
      <c r="Z52" s="37">
        <v>24920.26</v>
      </c>
      <c r="AA52" s="37">
        <v>182191.88</v>
      </c>
      <c r="AB52" s="36" t="s">
        <v>123</v>
      </c>
      <c r="AC52" s="62" t="s">
        <v>3557</v>
      </c>
      <c r="AD52" s="67">
        <v>182371.88</v>
      </c>
      <c r="AE52" s="80">
        <f t="shared" si="1"/>
        <v>-180</v>
      </c>
      <c r="AF52" s="69" t="s">
        <v>3727</v>
      </c>
      <c r="AG52" s="64" t="s">
        <v>3539</v>
      </c>
    </row>
    <row r="53" spans="1:33">
      <c r="A53" s="34">
        <v>57040</v>
      </c>
      <c r="B53" s="9" t="s">
        <v>2418</v>
      </c>
      <c r="C53" s="35">
        <v>42273</v>
      </c>
      <c r="D53" s="35">
        <v>42273</v>
      </c>
      <c r="E53" s="34" t="s">
        <v>30</v>
      </c>
      <c r="F53" s="35">
        <v>42269</v>
      </c>
      <c r="G53" s="34" t="s">
        <v>31</v>
      </c>
      <c r="H53" s="34">
        <v>57040</v>
      </c>
      <c r="I53" s="34" t="s">
        <v>2046</v>
      </c>
      <c r="J53" s="34" t="s">
        <v>110</v>
      </c>
      <c r="K53" s="34">
        <v>2016</v>
      </c>
      <c r="L53" s="36" t="s">
        <v>2419</v>
      </c>
      <c r="M53" s="34" t="s">
        <v>2420</v>
      </c>
      <c r="N53" s="34" t="s">
        <v>1515</v>
      </c>
      <c r="O53" s="34" t="s">
        <v>2421</v>
      </c>
      <c r="P53" s="37" t="s">
        <v>2422</v>
      </c>
      <c r="Q53" s="34"/>
      <c r="R53" s="34"/>
      <c r="S53" s="34"/>
      <c r="T53" s="34"/>
      <c r="U53" s="37">
        <v>150440.57999999999</v>
      </c>
      <c r="V53" s="37">
        <v>5311.04</v>
      </c>
      <c r="W53" s="37">
        <v>1160</v>
      </c>
      <c r="X53" s="37">
        <v>360</v>
      </c>
      <c r="Y53" s="37">
        <v>155751.62</v>
      </c>
      <c r="Z53" s="37">
        <v>24920.26</v>
      </c>
      <c r="AA53" s="37">
        <v>182191.88</v>
      </c>
      <c r="AB53" s="36" t="s">
        <v>123</v>
      </c>
      <c r="AC53" s="62" t="s">
        <v>3520</v>
      </c>
      <c r="AD53" s="67">
        <v>183353.88</v>
      </c>
      <c r="AE53" s="80">
        <f t="shared" si="1"/>
        <v>-1162</v>
      </c>
      <c r="AF53" s="69" t="s">
        <v>3728</v>
      </c>
    </row>
    <row r="54" spans="1:33">
      <c r="A54" s="34">
        <v>57040</v>
      </c>
      <c r="B54" s="9" t="s">
        <v>2432</v>
      </c>
      <c r="C54" s="35">
        <v>42274</v>
      </c>
      <c r="D54" s="35">
        <v>42274</v>
      </c>
      <c r="E54" s="34" t="s">
        <v>30</v>
      </c>
      <c r="F54" s="35">
        <v>42269</v>
      </c>
      <c r="G54" s="34" t="s">
        <v>31</v>
      </c>
      <c r="H54" s="34">
        <v>57040</v>
      </c>
      <c r="I54" s="34" t="s">
        <v>2046</v>
      </c>
      <c r="J54" s="34" t="s">
        <v>110</v>
      </c>
      <c r="K54" s="34">
        <v>2016</v>
      </c>
      <c r="L54" s="36" t="s">
        <v>2419</v>
      </c>
      <c r="M54" s="34" t="s">
        <v>2433</v>
      </c>
      <c r="N54" s="34" t="s">
        <v>290</v>
      </c>
      <c r="O54" s="34" t="s">
        <v>2434</v>
      </c>
      <c r="P54" s="37" t="s">
        <v>2435</v>
      </c>
      <c r="Q54" s="34"/>
      <c r="R54" s="34"/>
      <c r="S54" s="34"/>
      <c r="T54" s="34"/>
      <c r="U54" s="37">
        <v>150440.57999999999</v>
      </c>
      <c r="V54" s="37">
        <v>5311.04</v>
      </c>
      <c r="W54" s="37">
        <v>1160</v>
      </c>
      <c r="X54" s="37">
        <v>360</v>
      </c>
      <c r="Y54" s="37">
        <v>155751.62</v>
      </c>
      <c r="Z54" s="37">
        <v>24920.26</v>
      </c>
      <c r="AA54" s="37">
        <v>182191.88</v>
      </c>
      <c r="AB54" s="36" t="s">
        <v>123</v>
      </c>
      <c r="AC54" s="62" t="s">
        <v>3558</v>
      </c>
      <c r="AD54" s="67">
        <v>182371.88</v>
      </c>
      <c r="AE54" s="80">
        <f t="shared" si="1"/>
        <v>-180</v>
      </c>
      <c r="AF54" s="69" t="s">
        <v>3729</v>
      </c>
      <c r="AG54" s="64" t="s">
        <v>3539</v>
      </c>
    </row>
    <row r="55" spans="1:33">
      <c r="A55" s="34">
        <v>57040</v>
      </c>
      <c r="B55" s="9" t="s">
        <v>2458</v>
      </c>
      <c r="C55" s="35">
        <v>42273</v>
      </c>
      <c r="D55" s="35">
        <v>42273</v>
      </c>
      <c r="E55" s="34" t="s">
        <v>30</v>
      </c>
      <c r="F55" s="35">
        <v>42269</v>
      </c>
      <c r="G55" s="34" t="s">
        <v>31</v>
      </c>
      <c r="H55" s="34">
        <v>57040</v>
      </c>
      <c r="I55" s="34" t="s">
        <v>2038</v>
      </c>
      <c r="J55" s="34" t="s">
        <v>110</v>
      </c>
      <c r="K55" s="34">
        <v>2016</v>
      </c>
      <c r="L55" s="36" t="s">
        <v>2419</v>
      </c>
      <c r="M55" s="34" t="s">
        <v>2459</v>
      </c>
      <c r="N55" s="34" t="s">
        <v>762</v>
      </c>
      <c r="O55" s="34" t="s">
        <v>2460</v>
      </c>
      <c r="P55" s="37" t="s">
        <v>2461</v>
      </c>
      <c r="Q55" s="34"/>
      <c r="R55" s="34"/>
      <c r="S55" s="34"/>
      <c r="T55" s="34"/>
      <c r="U55" s="37">
        <v>142681.96</v>
      </c>
      <c r="V55" s="37">
        <v>5311.04</v>
      </c>
      <c r="W55" s="37">
        <v>1160</v>
      </c>
      <c r="X55" s="37">
        <v>360</v>
      </c>
      <c r="Y55" s="37">
        <v>147993</v>
      </c>
      <c r="Z55" s="37">
        <v>23678.880000000001</v>
      </c>
      <c r="AA55" s="37">
        <v>173191.88</v>
      </c>
      <c r="AB55" s="36" t="s">
        <v>116</v>
      </c>
      <c r="AC55" s="62" t="s">
        <v>3559</v>
      </c>
      <c r="AD55" s="67">
        <v>173551.88</v>
      </c>
      <c r="AE55" s="80">
        <f t="shared" si="1"/>
        <v>-360</v>
      </c>
      <c r="AF55" s="69" t="s">
        <v>3730</v>
      </c>
      <c r="AG55" s="64" t="s">
        <v>3539</v>
      </c>
    </row>
    <row r="56" spans="1:33">
      <c r="A56" s="34">
        <v>57040</v>
      </c>
      <c r="B56" s="9" t="s">
        <v>2235</v>
      </c>
      <c r="C56" s="35">
        <v>42259</v>
      </c>
      <c r="D56" s="35">
        <v>42259</v>
      </c>
      <c r="E56" s="34" t="s">
        <v>30</v>
      </c>
      <c r="F56" s="35">
        <v>42251</v>
      </c>
      <c r="G56" s="34" t="s">
        <v>31</v>
      </c>
      <c r="H56" s="34">
        <v>57040</v>
      </c>
      <c r="I56" s="34" t="s">
        <v>2038</v>
      </c>
      <c r="J56" s="34" t="s">
        <v>110</v>
      </c>
      <c r="K56" s="34">
        <v>2016</v>
      </c>
      <c r="L56" s="36" t="s">
        <v>2198</v>
      </c>
      <c r="M56" s="34" t="s">
        <v>2236</v>
      </c>
      <c r="N56" s="34" t="s">
        <v>1515</v>
      </c>
      <c r="O56" s="34" t="s">
        <v>2237</v>
      </c>
      <c r="P56" s="37" t="s">
        <v>2238</v>
      </c>
      <c r="Q56" s="34"/>
      <c r="R56" s="34"/>
      <c r="S56" s="34"/>
      <c r="T56" s="34"/>
      <c r="U56" s="37">
        <v>142681.96</v>
      </c>
      <c r="V56" s="37">
        <v>5311.04</v>
      </c>
      <c r="W56" s="37">
        <v>1160</v>
      </c>
      <c r="X56" s="37">
        <v>360</v>
      </c>
      <c r="Y56" s="37">
        <v>147993</v>
      </c>
      <c r="Z56" s="37">
        <v>23678.880000000001</v>
      </c>
      <c r="AA56" s="37">
        <v>173191.88</v>
      </c>
      <c r="AB56" s="36" t="s">
        <v>116</v>
      </c>
      <c r="AC56" s="64" t="s">
        <v>3527</v>
      </c>
      <c r="AD56" s="80">
        <v>173191.88</v>
      </c>
      <c r="AE56" s="80">
        <f t="shared" si="1"/>
        <v>0</v>
      </c>
    </row>
    <row r="57" spans="1:33">
      <c r="A57" s="34">
        <v>57040</v>
      </c>
      <c r="B57" s="9" t="s">
        <v>2239</v>
      </c>
      <c r="C57" s="35">
        <v>42259</v>
      </c>
      <c r="D57" s="35">
        <v>42259</v>
      </c>
      <c r="E57" s="34" t="s">
        <v>30</v>
      </c>
      <c r="F57" s="35">
        <v>42251</v>
      </c>
      <c r="G57" s="34" t="s">
        <v>31</v>
      </c>
      <c r="H57" s="34">
        <v>57040</v>
      </c>
      <c r="I57" s="34" t="s">
        <v>2038</v>
      </c>
      <c r="J57" s="34" t="s">
        <v>110</v>
      </c>
      <c r="K57" s="34">
        <v>2016</v>
      </c>
      <c r="L57" s="36" t="s">
        <v>2198</v>
      </c>
      <c r="M57" s="34" t="s">
        <v>2240</v>
      </c>
      <c r="N57" s="34" t="s">
        <v>113</v>
      </c>
      <c r="O57" s="34" t="s">
        <v>2241</v>
      </c>
      <c r="P57" s="37" t="s">
        <v>2242</v>
      </c>
      <c r="Q57" s="34"/>
      <c r="R57" s="34"/>
      <c r="S57" s="34"/>
      <c r="T57" s="34"/>
      <c r="U57" s="37">
        <v>142681.96</v>
      </c>
      <c r="V57" s="37">
        <v>5311.04</v>
      </c>
      <c r="W57" s="37">
        <v>1160</v>
      </c>
      <c r="X57" s="37">
        <v>360</v>
      </c>
      <c r="Y57" s="37">
        <v>147993</v>
      </c>
      <c r="Z57" s="37">
        <v>23678.880000000001</v>
      </c>
      <c r="AA57" s="37">
        <v>173191.88</v>
      </c>
      <c r="AB57" s="36" t="s">
        <v>116</v>
      </c>
      <c r="AC57" s="64" t="s">
        <v>3519</v>
      </c>
      <c r="AD57" s="80">
        <v>174353.88</v>
      </c>
      <c r="AE57" s="80">
        <f t="shared" si="1"/>
        <v>-1162</v>
      </c>
      <c r="AF57" s="69" t="s">
        <v>3731</v>
      </c>
    </row>
    <row r="58" spans="1:33">
      <c r="A58" s="34">
        <v>57040</v>
      </c>
      <c r="B58" s="9" t="s">
        <v>2231</v>
      </c>
      <c r="C58" s="35">
        <v>42259</v>
      </c>
      <c r="D58" s="35">
        <v>42259</v>
      </c>
      <c r="E58" s="34" t="s">
        <v>30</v>
      </c>
      <c r="F58" s="35">
        <v>42251</v>
      </c>
      <c r="G58" s="34" t="s">
        <v>31</v>
      </c>
      <c r="H58" s="34">
        <v>57040</v>
      </c>
      <c r="I58" s="34" t="s">
        <v>2038</v>
      </c>
      <c r="J58" s="34" t="s">
        <v>110</v>
      </c>
      <c r="K58" s="34">
        <v>2016</v>
      </c>
      <c r="L58" s="36" t="s">
        <v>2198</v>
      </c>
      <c r="M58" s="34" t="s">
        <v>2232</v>
      </c>
      <c r="N58" s="34" t="s">
        <v>1515</v>
      </c>
      <c r="O58" s="34" t="s">
        <v>2233</v>
      </c>
      <c r="P58" s="37" t="s">
        <v>2234</v>
      </c>
      <c r="Q58" s="34"/>
      <c r="R58" s="34"/>
      <c r="S58" s="34"/>
      <c r="T58" s="34"/>
      <c r="U58" s="37">
        <v>142681.96</v>
      </c>
      <c r="V58" s="37">
        <v>5311.04</v>
      </c>
      <c r="W58" s="37">
        <v>1160</v>
      </c>
      <c r="X58" s="37">
        <v>360</v>
      </c>
      <c r="Y58" s="37">
        <v>147993</v>
      </c>
      <c r="Z58" s="37">
        <v>23678.880000000001</v>
      </c>
      <c r="AA58" s="37">
        <v>173191.88</v>
      </c>
      <c r="AB58" s="36" t="s">
        <v>116</v>
      </c>
      <c r="AC58" s="64" t="s">
        <v>3503</v>
      </c>
      <c r="AD58" s="80">
        <v>174353.88</v>
      </c>
      <c r="AE58" s="80">
        <f t="shared" si="1"/>
        <v>-1162</v>
      </c>
      <c r="AF58" s="69" t="s">
        <v>3732</v>
      </c>
    </row>
    <row r="59" spans="1:33">
      <c r="A59" s="34">
        <v>57040</v>
      </c>
      <c r="B59" s="9" t="s">
        <v>2243</v>
      </c>
      <c r="C59" s="35">
        <v>42259</v>
      </c>
      <c r="D59" s="35">
        <v>42259</v>
      </c>
      <c r="E59" s="34" t="s">
        <v>30</v>
      </c>
      <c r="F59" s="35">
        <v>42251</v>
      </c>
      <c r="G59" s="34" t="s">
        <v>31</v>
      </c>
      <c r="H59" s="34">
        <v>57040</v>
      </c>
      <c r="I59" s="34" t="s">
        <v>2038</v>
      </c>
      <c r="J59" s="34" t="s">
        <v>110</v>
      </c>
      <c r="K59" s="34">
        <v>2016</v>
      </c>
      <c r="L59" s="36" t="s">
        <v>2198</v>
      </c>
      <c r="M59" s="34" t="s">
        <v>2244</v>
      </c>
      <c r="N59" s="34" t="s">
        <v>290</v>
      </c>
      <c r="O59" s="34" t="s">
        <v>2245</v>
      </c>
      <c r="P59" s="37" t="s">
        <v>2246</v>
      </c>
      <c r="Q59" s="34"/>
      <c r="R59" s="34"/>
      <c r="S59" s="34"/>
      <c r="T59" s="34"/>
      <c r="U59" s="37">
        <v>142681.96</v>
      </c>
      <c r="V59" s="37">
        <v>5311.04</v>
      </c>
      <c r="W59" s="37">
        <v>1160</v>
      </c>
      <c r="X59" s="37">
        <v>360</v>
      </c>
      <c r="Y59" s="37">
        <v>147993</v>
      </c>
      <c r="Z59" s="37">
        <v>23678.880000000001</v>
      </c>
      <c r="AA59" s="37">
        <v>173191.88</v>
      </c>
      <c r="AB59" s="36" t="s">
        <v>116</v>
      </c>
      <c r="AC59" s="64" t="s">
        <v>3528</v>
      </c>
      <c r="AD59" s="80">
        <v>173191.88</v>
      </c>
      <c r="AE59" s="80">
        <f t="shared" si="1"/>
        <v>0</v>
      </c>
    </row>
    <row r="60" spans="1:33">
      <c r="A60" s="34">
        <v>57040</v>
      </c>
      <c r="B60" s="9" t="s">
        <v>2202</v>
      </c>
      <c r="C60" s="35">
        <v>42259</v>
      </c>
      <c r="D60" s="35">
        <v>42259</v>
      </c>
      <c r="E60" s="34" t="s">
        <v>30</v>
      </c>
      <c r="F60" s="35">
        <v>42251</v>
      </c>
      <c r="G60" s="34" t="s">
        <v>31</v>
      </c>
      <c r="H60" s="34">
        <v>57040</v>
      </c>
      <c r="I60" s="34" t="s">
        <v>2046</v>
      </c>
      <c r="J60" s="34" t="s">
        <v>110</v>
      </c>
      <c r="K60" s="34">
        <v>2016</v>
      </c>
      <c r="L60" s="36" t="s">
        <v>2198</v>
      </c>
      <c r="M60" s="34" t="s">
        <v>2203</v>
      </c>
      <c r="N60" s="34" t="s">
        <v>113</v>
      </c>
      <c r="O60" s="34" t="s">
        <v>2204</v>
      </c>
      <c r="P60" s="37" t="s">
        <v>2205</v>
      </c>
      <c r="Q60" s="34"/>
      <c r="R60" s="34"/>
      <c r="S60" s="34"/>
      <c r="T60" s="34"/>
      <c r="U60" s="37">
        <v>150440.57999999999</v>
      </c>
      <c r="V60" s="37">
        <v>5311.04</v>
      </c>
      <c r="W60" s="37">
        <v>1160</v>
      </c>
      <c r="X60" s="37">
        <v>360</v>
      </c>
      <c r="Y60" s="37">
        <v>155751.62</v>
      </c>
      <c r="Z60" s="37">
        <v>24920.26</v>
      </c>
      <c r="AA60" s="37">
        <v>182191.88</v>
      </c>
      <c r="AB60" s="36" t="s">
        <v>123</v>
      </c>
      <c r="AC60" s="62" t="s">
        <v>3517</v>
      </c>
      <c r="AD60" s="67">
        <v>182191.88</v>
      </c>
      <c r="AE60" s="80">
        <f t="shared" si="1"/>
        <v>0</v>
      </c>
    </row>
    <row r="61" spans="1:33">
      <c r="A61" s="34">
        <v>57040</v>
      </c>
      <c r="B61" s="9" t="s">
        <v>2197</v>
      </c>
      <c r="C61" s="35">
        <v>42259</v>
      </c>
      <c r="D61" s="35">
        <v>42259</v>
      </c>
      <c r="E61" s="34" t="s">
        <v>30</v>
      </c>
      <c r="F61" s="35">
        <v>42251</v>
      </c>
      <c r="G61" s="34" t="s">
        <v>31</v>
      </c>
      <c r="H61" s="34">
        <v>57040</v>
      </c>
      <c r="I61" s="34" t="s">
        <v>2046</v>
      </c>
      <c r="J61" s="34" t="s">
        <v>110</v>
      </c>
      <c r="K61" s="34">
        <v>2016</v>
      </c>
      <c r="L61" s="36" t="s">
        <v>2198</v>
      </c>
      <c r="M61" s="34" t="s">
        <v>2199</v>
      </c>
      <c r="N61" s="34" t="s">
        <v>113</v>
      </c>
      <c r="O61" s="34" t="s">
        <v>2200</v>
      </c>
      <c r="P61" s="37" t="s">
        <v>2201</v>
      </c>
      <c r="Q61" s="34"/>
      <c r="R61" s="34"/>
      <c r="S61" s="34"/>
      <c r="T61" s="34"/>
      <c r="U61" s="37">
        <v>150440.57999999999</v>
      </c>
      <c r="V61" s="37">
        <v>5311.04</v>
      </c>
      <c r="W61" s="37">
        <v>1160</v>
      </c>
      <c r="X61" s="37">
        <v>360</v>
      </c>
      <c r="Y61" s="37">
        <v>155751.62</v>
      </c>
      <c r="Z61" s="37">
        <v>24920.26</v>
      </c>
      <c r="AA61" s="37">
        <v>182191.88</v>
      </c>
      <c r="AB61" s="36" t="s">
        <v>123</v>
      </c>
      <c r="AC61" s="62" t="s">
        <v>3518</v>
      </c>
      <c r="AD61" s="67">
        <v>182191.88</v>
      </c>
      <c r="AE61" s="80">
        <f t="shared" si="1"/>
        <v>0</v>
      </c>
    </row>
    <row r="62" spans="1:33">
      <c r="A62" s="34">
        <v>57040</v>
      </c>
      <c r="B62" s="9" t="s">
        <v>2206</v>
      </c>
      <c r="C62" s="35">
        <v>42259</v>
      </c>
      <c r="D62" s="35">
        <v>42259</v>
      </c>
      <c r="E62" s="34" t="s">
        <v>30</v>
      </c>
      <c r="F62" s="35">
        <v>42251</v>
      </c>
      <c r="G62" s="34" t="s">
        <v>31</v>
      </c>
      <c r="H62" s="34">
        <v>57040</v>
      </c>
      <c r="I62" s="34" t="s">
        <v>2046</v>
      </c>
      <c r="J62" s="34" t="s">
        <v>110</v>
      </c>
      <c r="K62" s="34">
        <v>2016</v>
      </c>
      <c r="L62" s="36" t="s">
        <v>2198</v>
      </c>
      <c r="M62" s="34" t="s">
        <v>2207</v>
      </c>
      <c r="N62" s="34" t="s">
        <v>120</v>
      </c>
      <c r="O62" s="34" t="s">
        <v>2208</v>
      </c>
      <c r="P62" s="37" t="s">
        <v>2209</v>
      </c>
      <c r="Q62" s="34"/>
      <c r="R62" s="34"/>
      <c r="S62" s="34"/>
      <c r="T62" s="34"/>
      <c r="U62" s="37">
        <v>150440.57999999999</v>
      </c>
      <c r="V62" s="37">
        <v>5311.04</v>
      </c>
      <c r="W62" s="37">
        <v>1160</v>
      </c>
      <c r="X62" s="37">
        <v>360</v>
      </c>
      <c r="Y62" s="37">
        <v>155751.62</v>
      </c>
      <c r="Z62" s="37">
        <v>24920.26</v>
      </c>
      <c r="AA62" s="37">
        <v>182191.88</v>
      </c>
      <c r="AB62" s="36" t="s">
        <v>123</v>
      </c>
      <c r="AC62" s="62" t="s">
        <v>3530</v>
      </c>
      <c r="AD62" s="67">
        <v>183353.88</v>
      </c>
      <c r="AE62" s="80">
        <f t="shared" si="1"/>
        <v>-1162</v>
      </c>
      <c r="AF62" s="69" t="s">
        <v>3733</v>
      </c>
    </row>
    <row r="63" spans="1:33">
      <c r="A63" s="34">
        <v>57040</v>
      </c>
      <c r="B63" s="9" t="s">
        <v>2210</v>
      </c>
      <c r="C63" s="35">
        <v>42259</v>
      </c>
      <c r="D63" s="35">
        <v>42259</v>
      </c>
      <c r="E63" s="34" t="s">
        <v>30</v>
      </c>
      <c r="F63" s="35">
        <v>42251</v>
      </c>
      <c r="G63" s="34" t="s">
        <v>31</v>
      </c>
      <c r="H63" s="34">
        <v>57040</v>
      </c>
      <c r="I63" s="34" t="s">
        <v>32</v>
      </c>
      <c r="J63" s="34" t="s">
        <v>33</v>
      </c>
      <c r="K63" s="34">
        <v>2015</v>
      </c>
      <c r="L63" s="36" t="s">
        <v>2198</v>
      </c>
      <c r="M63" s="34" t="s">
        <v>2211</v>
      </c>
      <c r="N63" s="34" t="s">
        <v>1303</v>
      </c>
      <c r="O63" s="34" t="s">
        <v>2212</v>
      </c>
      <c r="P63" s="37" t="s">
        <v>2213</v>
      </c>
      <c r="Q63" s="34"/>
      <c r="R63" s="34"/>
      <c r="S63" s="34"/>
      <c r="T63" s="34"/>
      <c r="U63" s="37">
        <v>256733.68</v>
      </c>
      <c r="V63" s="37">
        <v>5311.04</v>
      </c>
      <c r="W63" s="37">
        <v>2900</v>
      </c>
      <c r="X63" s="37">
        <v>360</v>
      </c>
      <c r="Y63" s="37">
        <v>262044.72</v>
      </c>
      <c r="Z63" s="37">
        <v>41927.160000000003</v>
      </c>
      <c r="AA63" s="37">
        <v>307231.88</v>
      </c>
      <c r="AB63" s="36" t="s">
        <v>39</v>
      </c>
      <c r="AC63" s="62" t="s">
        <v>3560</v>
      </c>
      <c r="AD63" s="67">
        <v>307231.88</v>
      </c>
      <c r="AE63" s="80">
        <f t="shared" si="1"/>
        <v>0</v>
      </c>
      <c r="AG63" s="64" t="s">
        <v>3539</v>
      </c>
    </row>
    <row r="64" spans="1:33">
      <c r="A64" s="34">
        <v>57040</v>
      </c>
      <c r="B64" s="9" t="s">
        <v>2436</v>
      </c>
      <c r="C64" s="35">
        <v>42274</v>
      </c>
      <c r="D64" s="35">
        <v>42274</v>
      </c>
      <c r="E64" s="34" t="s">
        <v>30</v>
      </c>
      <c r="F64" s="35">
        <v>42269</v>
      </c>
      <c r="G64" s="34" t="s">
        <v>31</v>
      </c>
      <c r="H64" s="34">
        <v>57040</v>
      </c>
      <c r="I64" s="34" t="s">
        <v>41</v>
      </c>
      <c r="J64" s="34" t="s">
        <v>33</v>
      </c>
      <c r="K64" s="34">
        <v>2015</v>
      </c>
      <c r="L64" s="36" t="s">
        <v>2419</v>
      </c>
      <c r="M64" s="34" t="s">
        <v>2437</v>
      </c>
      <c r="N64" s="34" t="s">
        <v>2438</v>
      </c>
      <c r="O64" s="34" t="s">
        <v>2439</v>
      </c>
      <c r="P64" s="37" t="s">
        <v>2440</v>
      </c>
      <c r="Q64" s="34"/>
      <c r="R64" s="34"/>
      <c r="S64" s="34"/>
      <c r="T64" s="34"/>
      <c r="U64" s="37">
        <v>310580.21999999997</v>
      </c>
      <c r="V64" s="37">
        <v>5311.04</v>
      </c>
      <c r="W64" s="37">
        <v>2900</v>
      </c>
      <c r="X64" s="37">
        <v>360</v>
      </c>
      <c r="Y64" s="37">
        <v>315891.25999999995</v>
      </c>
      <c r="Z64" s="37">
        <v>50542.6</v>
      </c>
      <c r="AA64" s="37">
        <v>369693.85999999993</v>
      </c>
      <c r="AB64" s="36" t="s">
        <v>39</v>
      </c>
      <c r="AC64" s="62" t="s">
        <v>3561</v>
      </c>
      <c r="AD64" s="67">
        <v>369693.86</v>
      </c>
      <c r="AE64" s="80">
        <f t="shared" si="1"/>
        <v>0</v>
      </c>
      <c r="AG64" s="64" t="s">
        <v>3539</v>
      </c>
    </row>
    <row r="65" spans="1:34">
      <c r="A65" s="34">
        <v>57040</v>
      </c>
      <c r="B65" s="9" t="s">
        <v>2214</v>
      </c>
      <c r="C65" s="35">
        <v>42259</v>
      </c>
      <c r="D65" s="35">
        <v>42259</v>
      </c>
      <c r="E65" s="34" t="s">
        <v>30</v>
      </c>
      <c r="F65" s="35">
        <v>42251</v>
      </c>
      <c r="G65" s="34" t="s">
        <v>31</v>
      </c>
      <c r="H65" s="34">
        <v>57040</v>
      </c>
      <c r="I65" s="34" t="s">
        <v>41</v>
      </c>
      <c r="J65" s="34" t="s">
        <v>33</v>
      </c>
      <c r="K65" s="34">
        <v>2015</v>
      </c>
      <c r="L65" s="36" t="s">
        <v>2198</v>
      </c>
      <c r="M65" s="34" t="s">
        <v>2215</v>
      </c>
      <c r="N65" s="34" t="s">
        <v>126</v>
      </c>
      <c r="O65" s="34" t="s">
        <v>2216</v>
      </c>
      <c r="P65" s="37" t="s">
        <v>2217</v>
      </c>
      <c r="Q65" s="34"/>
      <c r="R65" s="34"/>
      <c r="S65" s="34"/>
      <c r="T65" s="34"/>
      <c r="U65" s="37">
        <v>310580.21999999997</v>
      </c>
      <c r="V65" s="37">
        <v>5311.04</v>
      </c>
      <c r="W65" s="37">
        <v>2900</v>
      </c>
      <c r="X65" s="37">
        <v>360</v>
      </c>
      <c r="Y65" s="37">
        <v>315891.25999999995</v>
      </c>
      <c r="Z65" s="37">
        <v>50542.6</v>
      </c>
      <c r="AA65" s="37">
        <v>369693.85999999993</v>
      </c>
      <c r="AB65" s="36" t="s">
        <v>39</v>
      </c>
      <c r="AC65" s="62" t="s">
        <v>3562</v>
      </c>
      <c r="AD65" s="67">
        <v>369693.86</v>
      </c>
      <c r="AE65" s="80">
        <f t="shared" si="1"/>
        <v>0</v>
      </c>
      <c r="AG65" s="64" t="s">
        <v>3539</v>
      </c>
    </row>
    <row r="66" spans="1:34">
      <c r="A66" s="34">
        <v>57040</v>
      </c>
      <c r="B66" s="9" t="s">
        <v>2423</v>
      </c>
      <c r="C66" s="35">
        <v>42273</v>
      </c>
      <c r="D66" s="35">
        <v>42273</v>
      </c>
      <c r="E66" s="34" t="s">
        <v>30</v>
      </c>
      <c r="F66" s="35">
        <v>42269</v>
      </c>
      <c r="G66" s="34" t="s">
        <v>31</v>
      </c>
      <c r="H66" s="34">
        <v>57040</v>
      </c>
      <c r="I66" s="34" t="s">
        <v>41</v>
      </c>
      <c r="J66" s="34" t="s">
        <v>33</v>
      </c>
      <c r="K66" s="34">
        <v>2015</v>
      </c>
      <c r="L66" s="36" t="s">
        <v>2419</v>
      </c>
      <c r="M66" s="34" t="s">
        <v>2424</v>
      </c>
      <c r="N66" s="34" t="s">
        <v>2425</v>
      </c>
      <c r="O66" s="34" t="s">
        <v>2426</v>
      </c>
      <c r="P66" s="37" t="s">
        <v>2427</v>
      </c>
      <c r="Q66" s="34"/>
      <c r="R66" s="34"/>
      <c r="S66" s="34"/>
      <c r="T66" s="34"/>
      <c r="U66" s="37">
        <v>310580.21999999997</v>
      </c>
      <c r="V66" s="37">
        <v>5311.04</v>
      </c>
      <c r="W66" s="37">
        <v>2900</v>
      </c>
      <c r="X66" s="37">
        <v>360</v>
      </c>
      <c r="Y66" s="37">
        <v>315891.25999999995</v>
      </c>
      <c r="Z66" s="37">
        <v>50542.6</v>
      </c>
      <c r="AA66" s="37">
        <v>369693.85999999993</v>
      </c>
      <c r="AB66" s="36" t="s">
        <v>39</v>
      </c>
      <c r="AC66" s="62" t="s">
        <v>3563</v>
      </c>
      <c r="AD66" s="67">
        <v>369693.86</v>
      </c>
      <c r="AE66" s="80">
        <f t="shared" si="1"/>
        <v>0</v>
      </c>
      <c r="AG66" s="64" t="s">
        <v>3539</v>
      </c>
    </row>
    <row r="67" spans="1:34">
      <c r="A67" s="34">
        <v>57040</v>
      </c>
      <c r="B67" s="9" t="s">
        <v>2218</v>
      </c>
      <c r="C67" s="35">
        <v>42259</v>
      </c>
      <c r="D67" s="35">
        <v>42259</v>
      </c>
      <c r="E67" s="34" t="s">
        <v>30</v>
      </c>
      <c r="F67" s="35">
        <v>42251</v>
      </c>
      <c r="G67" s="34" t="s">
        <v>31</v>
      </c>
      <c r="H67" s="34">
        <v>57040</v>
      </c>
      <c r="I67" s="34" t="s">
        <v>47</v>
      </c>
      <c r="J67" s="34" t="s">
        <v>48</v>
      </c>
      <c r="K67" s="34">
        <v>2015</v>
      </c>
      <c r="L67" s="36" t="s">
        <v>2198</v>
      </c>
      <c r="M67" s="34" t="s">
        <v>2219</v>
      </c>
      <c r="N67" s="34" t="s">
        <v>140</v>
      </c>
      <c r="O67" s="34" t="s">
        <v>2220</v>
      </c>
      <c r="P67" s="37" t="s">
        <v>2221</v>
      </c>
      <c r="Q67" s="34"/>
      <c r="R67" s="34"/>
      <c r="S67" s="34"/>
      <c r="T67" s="34"/>
      <c r="U67" s="37">
        <v>310697.98</v>
      </c>
      <c r="V67" s="37">
        <v>5311.04</v>
      </c>
      <c r="W67" s="37">
        <v>2320</v>
      </c>
      <c r="X67" s="37">
        <v>360</v>
      </c>
      <c r="Y67" s="37">
        <v>316009.01999999996</v>
      </c>
      <c r="Z67" s="37">
        <v>50561.440000000002</v>
      </c>
      <c r="AA67" s="37">
        <v>369250.45999999996</v>
      </c>
      <c r="AB67" s="36" t="s">
        <v>53</v>
      </c>
      <c r="AC67" s="62" t="s">
        <v>3501</v>
      </c>
      <c r="AD67" s="67">
        <v>369207.6</v>
      </c>
      <c r="AE67" s="80">
        <f t="shared" si="1"/>
        <v>42.85999999998603</v>
      </c>
    </row>
    <row r="68" spans="1:34">
      <c r="A68" s="34">
        <v>57040</v>
      </c>
      <c r="B68" s="9" t="s">
        <v>2222</v>
      </c>
      <c r="C68" s="35">
        <v>42259</v>
      </c>
      <c r="D68" s="35">
        <v>42259</v>
      </c>
      <c r="E68" s="34" t="s">
        <v>30</v>
      </c>
      <c r="F68" s="35">
        <v>42251</v>
      </c>
      <c r="G68" s="34" t="s">
        <v>31</v>
      </c>
      <c r="H68" s="34">
        <v>57040</v>
      </c>
      <c r="I68" s="34" t="s">
        <v>47</v>
      </c>
      <c r="J68" s="34" t="s">
        <v>48</v>
      </c>
      <c r="K68" s="34">
        <v>2015</v>
      </c>
      <c r="L68" s="36" t="s">
        <v>2198</v>
      </c>
      <c r="M68" s="34" t="s">
        <v>2223</v>
      </c>
      <c r="N68" s="34" t="s">
        <v>140</v>
      </c>
      <c r="O68" s="34" t="s">
        <v>2224</v>
      </c>
      <c r="P68" s="37" t="s">
        <v>2225</v>
      </c>
      <c r="Q68" s="34"/>
      <c r="R68" s="34"/>
      <c r="S68" s="34"/>
      <c r="T68" s="34"/>
      <c r="U68" s="37">
        <v>310697.98</v>
      </c>
      <c r="V68" s="37">
        <v>5311.04</v>
      </c>
      <c r="W68" s="37">
        <v>2320</v>
      </c>
      <c r="X68" s="37">
        <v>360</v>
      </c>
      <c r="Y68" s="37">
        <v>316009.01999999996</v>
      </c>
      <c r="Z68" s="37">
        <v>50561.440000000002</v>
      </c>
      <c r="AA68" s="37">
        <v>369250.45999999996</v>
      </c>
      <c r="AB68" s="36" t="s">
        <v>53</v>
      </c>
      <c r="AC68" s="62" t="s">
        <v>3564</v>
      </c>
      <c r="AD68" s="67">
        <v>369250.46</v>
      </c>
      <c r="AE68" s="80">
        <f t="shared" si="1"/>
        <v>0</v>
      </c>
      <c r="AG68" s="64" t="s">
        <v>3539</v>
      </c>
    </row>
    <row r="69" spans="1:34">
      <c r="A69" s="34">
        <v>57040</v>
      </c>
      <c r="B69" s="9" t="s">
        <v>2251</v>
      </c>
      <c r="C69" s="35">
        <v>42259</v>
      </c>
      <c r="D69" s="35">
        <v>42259</v>
      </c>
      <c r="E69" s="34" t="s">
        <v>30</v>
      </c>
      <c r="F69" s="35">
        <v>42251</v>
      </c>
      <c r="G69" s="34" t="s">
        <v>31</v>
      </c>
      <c r="H69" s="34">
        <v>57040</v>
      </c>
      <c r="I69" s="34" t="s">
        <v>47</v>
      </c>
      <c r="J69" s="34" t="s">
        <v>48</v>
      </c>
      <c r="K69" s="34">
        <v>2015</v>
      </c>
      <c r="L69" s="36" t="s">
        <v>2198</v>
      </c>
      <c r="M69" s="34" t="s">
        <v>2252</v>
      </c>
      <c r="N69" s="34" t="s">
        <v>140</v>
      </c>
      <c r="O69" s="34" t="s">
        <v>2253</v>
      </c>
      <c r="P69" s="37" t="s">
        <v>2254</v>
      </c>
      <c r="Q69" s="34"/>
      <c r="R69" s="34"/>
      <c r="S69" s="34"/>
      <c r="T69" s="34"/>
      <c r="U69" s="37">
        <v>310697.98</v>
      </c>
      <c r="V69" s="37">
        <v>5311.04</v>
      </c>
      <c r="W69" s="37">
        <v>2320</v>
      </c>
      <c r="X69" s="37">
        <v>360</v>
      </c>
      <c r="Y69" s="37">
        <v>316009.01999999996</v>
      </c>
      <c r="Z69" s="37">
        <v>50561.440000000002</v>
      </c>
      <c r="AA69" s="37">
        <v>369250.45999999996</v>
      </c>
      <c r="AB69" s="36" t="s">
        <v>53</v>
      </c>
      <c r="AC69" s="62" t="s">
        <v>3565</v>
      </c>
      <c r="AD69" s="67">
        <v>369250.46</v>
      </c>
      <c r="AE69" s="80">
        <f t="shared" si="1"/>
        <v>0</v>
      </c>
      <c r="AG69" s="64" t="s">
        <v>3539</v>
      </c>
    </row>
    <row r="70" spans="1:34">
      <c r="A70" s="34">
        <v>57040</v>
      </c>
      <c r="B70" s="9" t="s">
        <v>2247</v>
      </c>
      <c r="C70" s="35">
        <v>42259</v>
      </c>
      <c r="D70" s="35">
        <v>42259</v>
      </c>
      <c r="E70" s="34" t="s">
        <v>30</v>
      </c>
      <c r="F70" s="35">
        <v>42251</v>
      </c>
      <c r="G70" s="34" t="s">
        <v>31</v>
      </c>
      <c r="H70" s="34">
        <v>57040</v>
      </c>
      <c r="I70" s="34" t="s">
        <v>47</v>
      </c>
      <c r="J70" s="34" t="s">
        <v>48</v>
      </c>
      <c r="K70" s="34">
        <v>2015</v>
      </c>
      <c r="L70" s="36" t="s">
        <v>2198</v>
      </c>
      <c r="M70" s="34" t="s">
        <v>2248</v>
      </c>
      <c r="N70" s="34" t="s">
        <v>140</v>
      </c>
      <c r="O70" s="34" t="s">
        <v>2249</v>
      </c>
      <c r="P70" s="37" t="s">
        <v>2250</v>
      </c>
      <c r="Q70" s="34"/>
      <c r="R70" s="34"/>
      <c r="S70" s="34"/>
      <c r="T70" s="34"/>
      <c r="U70" s="37">
        <v>310697.98</v>
      </c>
      <c r="V70" s="37">
        <v>5311.04</v>
      </c>
      <c r="W70" s="37">
        <v>2320</v>
      </c>
      <c r="X70" s="37">
        <v>360</v>
      </c>
      <c r="Y70" s="37">
        <v>316009.01999999996</v>
      </c>
      <c r="Z70" s="37">
        <v>50561.440000000002</v>
      </c>
      <c r="AA70" s="37">
        <v>369250.45999999996</v>
      </c>
      <c r="AB70" s="36" t="s">
        <v>53</v>
      </c>
      <c r="AC70" s="62" t="s">
        <v>3566</v>
      </c>
      <c r="AD70" s="67">
        <v>369250.46</v>
      </c>
      <c r="AE70" s="80">
        <f t="shared" si="1"/>
        <v>0</v>
      </c>
      <c r="AG70" s="64" t="s">
        <v>3539</v>
      </c>
    </row>
    <row r="71" spans="1:34">
      <c r="A71" s="34">
        <v>57040</v>
      </c>
      <c r="B71" s="9" t="s">
        <v>2441</v>
      </c>
      <c r="C71" s="35">
        <v>42274</v>
      </c>
      <c r="D71" s="35">
        <v>42274</v>
      </c>
      <c r="E71" s="34" t="s">
        <v>30</v>
      </c>
      <c r="F71" s="35">
        <v>42269</v>
      </c>
      <c r="G71" s="34" t="s">
        <v>31</v>
      </c>
      <c r="H71" s="34">
        <v>57040</v>
      </c>
      <c r="I71" s="34" t="s">
        <v>47</v>
      </c>
      <c r="J71" s="34" t="s">
        <v>48</v>
      </c>
      <c r="K71" s="34">
        <v>2015</v>
      </c>
      <c r="L71" s="36" t="s">
        <v>2419</v>
      </c>
      <c r="M71" s="34" t="s">
        <v>2442</v>
      </c>
      <c r="N71" s="34" t="s">
        <v>140</v>
      </c>
      <c r="O71" s="34" t="s">
        <v>2443</v>
      </c>
      <c r="P71" s="37" t="s">
        <v>2444</v>
      </c>
      <c r="Q71" s="34"/>
      <c r="R71" s="34"/>
      <c r="S71" s="34"/>
      <c r="T71" s="34"/>
      <c r="U71" s="37">
        <v>310697.98</v>
      </c>
      <c r="V71" s="37">
        <v>5311.04</v>
      </c>
      <c r="W71" s="37">
        <v>2320</v>
      </c>
      <c r="X71" s="37">
        <v>360</v>
      </c>
      <c r="Y71" s="37">
        <v>316009.01999999996</v>
      </c>
      <c r="Z71" s="37">
        <v>50561.440000000002</v>
      </c>
      <c r="AA71" s="37">
        <v>369250.45999999996</v>
      </c>
      <c r="AB71" s="36" t="s">
        <v>53</v>
      </c>
      <c r="AC71" s="62" t="s">
        <v>3567</v>
      </c>
      <c r="AD71" s="67">
        <v>369250.46</v>
      </c>
      <c r="AE71" s="80">
        <f t="shared" si="1"/>
        <v>0</v>
      </c>
      <c r="AG71" s="64" t="s">
        <v>3539</v>
      </c>
    </row>
    <row r="72" spans="1:34">
      <c r="A72" s="34">
        <v>57040</v>
      </c>
      <c r="B72" s="9" t="s">
        <v>2470</v>
      </c>
      <c r="C72" s="35">
        <v>42273</v>
      </c>
      <c r="D72" s="35">
        <v>42273</v>
      </c>
      <c r="E72" s="34" t="s">
        <v>30</v>
      </c>
      <c r="F72" s="35">
        <v>42269</v>
      </c>
      <c r="G72" s="34" t="s">
        <v>31</v>
      </c>
      <c r="H72" s="34">
        <v>57040</v>
      </c>
      <c r="I72" s="34" t="s">
        <v>2096</v>
      </c>
      <c r="J72" s="34" t="s">
        <v>60</v>
      </c>
      <c r="K72" s="34">
        <v>2016</v>
      </c>
      <c r="L72" s="36" t="s">
        <v>2446</v>
      </c>
      <c r="M72" s="34" t="s">
        <v>2471</v>
      </c>
      <c r="N72" s="34" t="s">
        <v>2099</v>
      </c>
      <c r="O72" s="34" t="s">
        <v>2472</v>
      </c>
      <c r="P72" s="37" t="s">
        <v>2473</v>
      </c>
      <c r="Q72" s="34"/>
      <c r="R72" s="34"/>
      <c r="S72" s="34"/>
      <c r="T72" s="34"/>
      <c r="U72" s="37">
        <v>188051.78</v>
      </c>
      <c r="V72" s="37">
        <v>5311.04</v>
      </c>
      <c r="W72" s="37">
        <v>2320</v>
      </c>
      <c r="X72" s="37">
        <v>360</v>
      </c>
      <c r="Y72" s="37">
        <v>193362.82</v>
      </c>
      <c r="Z72" s="37">
        <v>30938.05</v>
      </c>
      <c r="AA72" s="37">
        <v>226980.87</v>
      </c>
      <c r="AB72" s="36" t="s">
        <v>2101</v>
      </c>
      <c r="AC72" s="62" t="s">
        <v>3498</v>
      </c>
      <c r="AD72" s="67">
        <v>226982.87</v>
      </c>
      <c r="AE72" s="80">
        <f t="shared" si="1"/>
        <v>-2</v>
      </c>
    </row>
    <row r="73" spans="1:34">
      <c r="A73" s="34">
        <v>57040</v>
      </c>
      <c r="B73" s="9" t="s">
        <v>2226</v>
      </c>
      <c r="C73" s="35">
        <v>42259</v>
      </c>
      <c r="D73" s="35">
        <v>42259</v>
      </c>
      <c r="E73" s="34" t="s">
        <v>30</v>
      </c>
      <c r="F73" s="35">
        <v>42251</v>
      </c>
      <c r="G73" s="34" t="s">
        <v>31</v>
      </c>
      <c r="H73" s="34">
        <v>57040</v>
      </c>
      <c r="I73" s="34" t="s">
        <v>2069</v>
      </c>
      <c r="J73" s="34" t="s">
        <v>60</v>
      </c>
      <c r="K73" s="34">
        <v>2016</v>
      </c>
      <c r="L73" s="36" t="s">
        <v>2227</v>
      </c>
      <c r="M73" s="34" t="s">
        <v>2228</v>
      </c>
      <c r="N73" s="34" t="s">
        <v>2072</v>
      </c>
      <c r="O73" s="34" t="s">
        <v>2229</v>
      </c>
      <c r="P73" s="37" t="s">
        <v>2230</v>
      </c>
      <c r="Q73" s="34"/>
      <c r="R73" s="34"/>
      <c r="S73" s="34"/>
      <c r="T73" s="34"/>
      <c r="U73" s="37">
        <v>236194.68</v>
      </c>
      <c r="V73" s="37">
        <v>5311.04</v>
      </c>
      <c r="W73" s="37">
        <v>2320</v>
      </c>
      <c r="X73" s="37">
        <v>360</v>
      </c>
      <c r="Y73" s="37">
        <v>241505.72</v>
      </c>
      <c r="Z73" s="37">
        <v>38640.92</v>
      </c>
      <c r="AA73" s="37">
        <v>282826.64</v>
      </c>
      <c r="AB73" s="36" t="s">
        <v>66</v>
      </c>
      <c r="AC73" s="62" t="s">
        <v>3534</v>
      </c>
      <c r="AD73" s="67">
        <v>282828.64</v>
      </c>
      <c r="AE73" s="80">
        <f t="shared" si="1"/>
        <v>-2</v>
      </c>
    </row>
    <row r="74" spans="1:34">
      <c r="A74" s="34">
        <v>57040</v>
      </c>
      <c r="B74" s="9" t="s">
        <v>2255</v>
      </c>
      <c r="C74" s="35">
        <v>42259</v>
      </c>
      <c r="D74" s="35">
        <v>42259</v>
      </c>
      <c r="E74" s="34" t="s">
        <v>30</v>
      </c>
      <c r="F74" s="35">
        <v>42251</v>
      </c>
      <c r="G74" s="34" t="s">
        <v>31</v>
      </c>
      <c r="H74" s="34">
        <v>57040</v>
      </c>
      <c r="I74" s="34" t="s">
        <v>2069</v>
      </c>
      <c r="J74" s="34" t="s">
        <v>60</v>
      </c>
      <c r="K74" s="34">
        <v>2016</v>
      </c>
      <c r="L74" s="36" t="s">
        <v>2227</v>
      </c>
      <c r="M74" s="34" t="s">
        <v>2256</v>
      </c>
      <c r="N74" s="34" t="s">
        <v>2072</v>
      </c>
      <c r="O74" s="34" t="s">
        <v>2257</v>
      </c>
      <c r="P74" s="37" t="s">
        <v>2258</v>
      </c>
      <c r="Q74" s="34"/>
      <c r="R74" s="34"/>
      <c r="S74" s="34"/>
      <c r="T74" s="34"/>
      <c r="U74" s="37">
        <v>236194.68</v>
      </c>
      <c r="V74" s="37">
        <v>5311.04</v>
      </c>
      <c r="W74" s="37">
        <v>2320</v>
      </c>
      <c r="X74" s="37">
        <v>360</v>
      </c>
      <c r="Y74" s="37">
        <v>241505.72</v>
      </c>
      <c r="Z74" s="37">
        <v>38640.92</v>
      </c>
      <c r="AA74" s="37">
        <v>282826.64</v>
      </c>
      <c r="AB74" s="36" t="s">
        <v>66</v>
      </c>
      <c r="AC74" s="62" t="s">
        <v>3535</v>
      </c>
      <c r="AD74" s="67">
        <v>282828.64</v>
      </c>
      <c r="AE74" s="80">
        <f t="shared" si="1"/>
        <v>-2</v>
      </c>
    </row>
    <row r="75" spans="1:34">
      <c r="A75" s="34">
        <v>57040</v>
      </c>
      <c r="B75" s="9" t="s">
        <v>2445</v>
      </c>
      <c r="C75" s="35">
        <v>42274</v>
      </c>
      <c r="D75" s="35">
        <v>42274</v>
      </c>
      <c r="E75" s="34" t="s">
        <v>30</v>
      </c>
      <c r="F75" s="35">
        <v>42269</v>
      </c>
      <c r="G75" s="34" t="s">
        <v>31</v>
      </c>
      <c r="H75" s="34">
        <v>57040</v>
      </c>
      <c r="I75" s="34" t="s">
        <v>2069</v>
      </c>
      <c r="J75" s="34" t="s">
        <v>60</v>
      </c>
      <c r="K75" s="34">
        <v>2016</v>
      </c>
      <c r="L75" s="36" t="s">
        <v>2446</v>
      </c>
      <c r="M75" s="34" t="s">
        <v>2447</v>
      </c>
      <c r="N75" s="34" t="s">
        <v>2072</v>
      </c>
      <c r="O75" s="34" t="s">
        <v>2448</v>
      </c>
      <c r="P75" s="37" t="s">
        <v>2449</v>
      </c>
      <c r="Q75" s="34"/>
      <c r="R75" s="34"/>
      <c r="S75" s="34"/>
      <c r="T75" s="34"/>
      <c r="U75" s="37">
        <v>236194.68</v>
      </c>
      <c r="V75" s="37">
        <v>5311.04</v>
      </c>
      <c r="W75" s="37">
        <v>2320</v>
      </c>
      <c r="X75" s="37">
        <v>360</v>
      </c>
      <c r="Y75" s="37">
        <v>241505.72</v>
      </c>
      <c r="Z75" s="37">
        <v>38640.92</v>
      </c>
      <c r="AA75" s="37">
        <v>282826.64</v>
      </c>
      <c r="AB75" s="36" t="s">
        <v>66</v>
      </c>
      <c r="AC75" s="62" t="s">
        <v>3529</v>
      </c>
      <c r="AD75" s="67">
        <v>282828.64</v>
      </c>
      <c r="AE75" s="80">
        <f t="shared" si="1"/>
        <v>-2</v>
      </c>
    </row>
    <row r="76" spans="1:34">
      <c r="A76" s="34">
        <v>57040</v>
      </c>
      <c r="B76" s="9" t="s">
        <v>2478</v>
      </c>
      <c r="C76" s="35">
        <v>42273</v>
      </c>
      <c r="D76" s="35">
        <v>42273</v>
      </c>
      <c r="E76" s="34" t="s">
        <v>30</v>
      </c>
      <c r="F76" s="35">
        <v>42269</v>
      </c>
      <c r="G76" s="34" t="s">
        <v>31</v>
      </c>
      <c r="H76" s="34">
        <v>57040</v>
      </c>
      <c r="I76" s="34" t="s">
        <v>2479</v>
      </c>
      <c r="J76" s="34" t="s">
        <v>60</v>
      </c>
      <c r="K76" s="34">
        <v>2016</v>
      </c>
      <c r="L76" s="36" t="s">
        <v>2446</v>
      </c>
      <c r="M76" s="34" t="s">
        <v>2480</v>
      </c>
      <c r="N76" s="34" t="s">
        <v>2072</v>
      </c>
      <c r="O76" s="34" t="s">
        <v>2481</v>
      </c>
      <c r="P76" s="37" t="s">
        <v>2482</v>
      </c>
      <c r="Q76" s="34"/>
      <c r="R76" s="34"/>
      <c r="S76" s="34"/>
      <c r="T76" s="34"/>
      <c r="U76" s="37">
        <v>225685.01</v>
      </c>
      <c r="V76" s="37">
        <v>5311.04</v>
      </c>
      <c r="W76" s="37">
        <v>2320</v>
      </c>
      <c r="X76" s="37">
        <v>360</v>
      </c>
      <c r="Y76" s="37">
        <v>230996.05000000002</v>
      </c>
      <c r="Z76" s="37">
        <v>36959.370000000003</v>
      </c>
      <c r="AA76" s="37">
        <v>270635.42000000004</v>
      </c>
      <c r="AB76" s="36" t="s">
        <v>2483</v>
      </c>
      <c r="AC76" s="62" t="s">
        <v>3521</v>
      </c>
      <c r="AD76" s="67">
        <v>270637.42</v>
      </c>
      <c r="AE76" s="80">
        <f t="shared" si="1"/>
        <v>-1.9999999999417923</v>
      </c>
    </row>
    <row r="77" spans="1:34">
      <c r="A77" s="34">
        <v>57040</v>
      </c>
      <c r="B77" s="9" t="s">
        <v>2259</v>
      </c>
      <c r="C77" s="35">
        <v>42259</v>
      </c>
      <c r="D77" s="35">
        <v>42259</v>
      </c>
      <c r="E77" s="34" t="s">
        <v>30</v>
      </c>
      <c r="F77" s="35">
        <v>42251</v>
      </c>
      <c r="G77" s="34" t="s">
        <v>31</v>
      </c>
      <c r="H77" s="34">
        <v>57040</v>
      </c>
      <c r="I77" s="34" t="s">
        <v>2069</v>
      </c>
      <c r="J77" s="34" t="s">
        <v>60</v>
      </c>
      <c r="K77" s="34">
        <v>2016</v>
      </c>
      <c r="L77" s="36" t="s">
        <v>2227</v>
      </c>
      <c r="M77" s="34" t="s">
        <v>2260</v>
      </c>
      <c r="N77" s="34" t="s">
        <v>2072</v>
      </c>
      <c r="O77" s="34" t="s">
        <v>2261</v>
      </c>
      <c r="P77" s="37" t="s">
        <v>2262</v>
      </c>
      <c r="Q77" s="34"/>
      <c r="R77" s="34"/>
      <c r="S77" s="34"/>
      <c r="T77" s="34"/>
      <c r="U77" s="38">
        <v>236194.68</v>
      </c>
      <c r="V77" s="38">
        <v>5311.04</v>
      </c>
      <c r="W77" s="39">
        <v>2320</v>
      </c>
      <c r="X77" s="37">
        <v>360</v>
      </c>
      <c r="Y77" s="38">
        <v>241505.72</v>
      </c>
      <c r="Z77" s="37">
        <v>38640.92</v>
      </c>
      <c r="AA77" s="37">
        <v>282826.64</v>
      </c>
      <c r="AB77" s="36" t="s">
        <v>66</v>
      </c>
      <c r="AC77" s="62" t="s">
        <v>3536</v>
      </c>
      <c r="AD77" s="67">
        <v>282828.64</v>
      </c>
      <c r="AE77" s="80">
        <f t="shared" si="1"/>
        <v>-2</v>
      </c>
    </row>
    <row r="78" spans="1:34">
      <c r="A78" s="34">
        <v>57040</v>
      </c>
      <c r="B78" s="9" t="s">
        <v>2454</v>
      </c>
      <c r="C78" s="35">
        <v>42274</v>
      </c>
      <c r="D78" s="35">
        <v>42274</v>
      </c>
      <c r="E78" s="34" t="s">
        <v>30</v>
      </c>
      <c r="F78" s="35">
        <v>42269</v>
      </c>
      <c r="G78" s="34" t="s">
        <v>31</v>
      </c>
      <c r="H78" s="34">
        <v>57040</v>
      </c>
      <c r="I78" s="34" t="s">
        <v>2069</v>
      </c>
      <c r="J78" s="34" t="s">
        <v>60</v>
      </c>
      <c r="K78" s="34">
        <v>2016</v>
      </c>
      <c r="L78" s="36" t="s">
        <v>2446</v>
      </c>
      <c r="M78" s="34" t="s">
        <v>2455</v>
      </c>
      <c r="N78" s="34" t="s">
        <v>2104</v>
      </c>
      <c r="O78" s="34" t="s">
        <v>2456</v>
      </c>
      <c r="P78" s="37" t="s">
        <v>2457</v>
      </c>
      <c r="Q78" s="34"/>
      <c r="R78" s="34"/>
      <c r="S78" s="34"/>
      <c r="T78" s="34"/>
      <c r="U78" s="37">
        <v>236194.68</v>
      </c>
      <c r="V78" s="37">
        <v>5311.04</v>
      </c>
      <c r="W78" s="37">
        <v>2320</v>
      </c>
      <c r="X78" s="37">
        <v>360</v>
      </c>
      <c r="Y78" s="37">
        <v>241505.72</v>
      </c>
      <c r="Z78" s="37">
        <v>38640.92</v>
      </c>
      <c r="AA78" s="37">
        <v>282826.64</v>
      </c>
      <c r="AB78" s="36" t="s">
        <v>66</v>
      </c>
      <c r="AC78" s="62" t="s">
        <v>3522</v>
      </c>
      <c r="AD78" s="67">
        <v>282828.64</v>
      </c>
      <c r="AE78" s="80">
        <f t="shared" si="1"/>
        <v>-2</v>
      </c>
    </row>
    <row r="79" spans="1:34">
      <c r="A79" s="34">
        <v>57040</v>
      </c>
      <c r="B79" s="9" t="s">
        <v>2474</v>
      </c>
      <c r="C79" s="35">
        <v>42273</v>
      </c>
      <c r="D79" s="35">
        <v>42273</v>
      </c>
      <c r="E79" s="34" t="s">
        <v>30</v>
      </c>
      <c r="F79" s="35">
        <v>42269</v>
      </c>
      <c r="G79" s="34" t="s">
        <v>31</v>
      </c>
      <c r="H79" s="34">
        <v>57040</v>
      </c>
      <c r="I79" s="34" t="s">
        <v>2069</v>
      </c>
      <c r="J79" s="34" t="s">
        <v>60</v>
      </c>
      <c r="K79" s="34">
        <v>2016</v>
      </c>
      <c r="L79" s="36" t="s">
        <v>2446</v>
      </c>
      <c r="M79" s="34" t="s">
        <v>2475</v>
      </c>
      <c r="N79" s="34" t="s">
        <v>2104</v>
      </c>
      <c r="O79" s="34" t="s">
        <v>2476</v>
      </c>
      <c r="P79" s="37" t="s">
        <v>2477</v>
      </c>
      <c r="Q79" s="34"/>
      <c r="R79" s="34"/>
      <c r="S79" s="34"/>
      <c r="T79" s="34"/>
      <c r="U79" s="37">
        <v>236194.68</v>
      </c>
      <c r="V79" s="37">
        <v>5311.04</v>
      </c>
      <c r="W79" s="37">
        <v>2320</v>
      </c>
      <c r="X79" s="37">
        <v>360</v>
      </c>
      <c r="Y79" s="37">
        <v>241505.72</v>
      </c>
      <c r="Z79" s="37">
        <v>38640.92</v>
      </c>
      <c r="AA79" s="37">
        <v>282826.64</v>
      </c>
      <c r="AB79" s="36" t="s">
        <v>66</v>
      </c>
      <c r="AC79" s="62" t="s">
        <v>3524</v>
      </c>
      <c r="AD79" s="67">
        <v>282828.64</v>
      </c>
      <c r="AE79" s="80">
        <f t="shared" si="1"/>
        <v>-2</v>
      </c>
      <c r="AF79" s="80"/>
      <c r="AG79" s="68"/>
      <c r="AH79" s="83"/>
    </row>
    <row r="80" spans="1:34">
      <c r="A80" s="34">
        <v>57040</v>
      </c>
      <c r="B80" s="9" t="s">
        <v>2450</v>
      </c>
      <c r="C80" s="35">
        <v>42274</v>
      </c>
      <c r="D80" s="35">
        <v>42274</v>
      </c>
      <c r="E80" s="34" t="s">
        <v>30</v>
      </c>
      <c r="F80" s="35">
        <v>42269</v>
      </c>
      <c r="G80" s="34" t="s">
        <v>31</v>
      </c>
      <c r="H80" s="34">
        <v>57040</v>
      </c>
      <c r="I80" s="34" t="s">
        <v>2069</v>
      </c>
      <c r="J80" s="34" t="s">
        <v>60</v>
      </c>
      <c r="K80" s="34">
        <v>2016</v>
      </c>
      <c r="L80" s="36" t="s">
        <v>2446</v>
      </c>
      <c r="M80" s="34" t="s">
        <v>2451</v>
      </c>
      <c r="N80" s="34" t="s">
        <v>2072</v>
      </c>
      <c r="O80" s="34" t="s">
        <v>2452</v>
      </c>
      <c r="P80" s="37" t="s">
        <v>2453</v>
      </c>
      <c r="Q80" s="34"/>
      <c r="R80" s="34"/>
      <c r="S80" s="34"/>
      <c r="T80" s="34"/>
      <c r="U80" s="37">
        <v>236194.68</v>
      </c>
      <c r="V80" s="37">
        <v>5311.04</v>
      </c>
      <c r="W80" s="37">
        <v>2320</v>
      </c>
      <c r="X80" s="37">
        <v>360</v>
      </c>
      <c r="Y80" s="37">
        <v>241505.72</v>
      </c>
      <c r="Z80" s="37">
        <v>38640.92</v>
      </c>
      <c r="AA80" s="37">
        <v>282826.64</v>
      </c>
      <c r="AB80" s="36" t="s">
        <v>66</v>
      </c>
      <c r="AC80" s="62" t="s">
        <v>3523</v>
      </c>
      <c r="AD80" s="67">
        <v>282828.64</v>
      </c>
      <c r="AE80" s="80">
        <f t="shared" si="1"/>
        <v>-2</v>
      </c>
    </row>
    <row r="81" spans="1:28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2" thickBot="1">
      <c r="A90" s="10"/>
      <c r="B90" s="10"/>
      <c r="C90" s="10"/>
      <c r="D90" s="10"/>
      <c r="E90" s="10"/>
      <c r="F90" s="10"/>
      <c r="G90" s="10"/>
      <c r="H90" s="10"/>
      <c r="I90" s="10"/>
      <c r="J90" s="106" t="s">
        <v>3749</v>
      </c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"/>
      <c r="X90" s="10"/>
      <c r="Y90" s="10"/>
      <c r="Z90" s="10"/>
      <c r="AA90" s="10"/>
      <c r="AB90" s="10"/>
    </row>
    <row r="91" spans="1:28" ht="15.75" customHeight="1" thickBot="1">
      <c r="A91" s="10"/>
      <c r="B91" s="10"/>
      <c r="C91" s="10"/>
      <c r="D91" s="10"/>
      <c r="E91" s="10"/>
      <c r="F91" s="10"/>
      <c r="G91" s="10"/>
      <c r="H91" s="10"/>
      <c r="I91" s="10"/>
      <c r="J91" s="103" t="s">
        <v>3735</v>
      </c>
      <c r="K91" s="105"/>
      <c r="L91" s="104"/>
      <c r="M91" s="104"/>
      <c r="N91" s="104"/>
      <c r="O91" s="107"/>
      <c r="P91" s="104"/>
      <c r="Q91" s="104"/>
      <c r="R91" s="104"/>
      <c r="S91" s="104"/>
      <c r="T91" s="104"/>
      <c r="U91" s="103"/>
      <c r="V91" s="105"/>
      <c r="W91" s="72"/>
      <c r="X91" s="10"/>
      <c r="Y91" s="10"/>
      <c r="Z91" s="10"/>
      <c r="AA91" s="10"/>
      <c r="AB91" s="10"/>
    </row>
    <row r="92" spans="1:28" ht="12" thickBot="1">
      <c r="A92" s="10"/>
      <c r="B92" s="10"/>
      <c r="C92" s="10"/>
      <c r="D92" s="10"/>
      <c r="E92" s="10"/>
      <c r="F92" s="10"/>
      <c r="G92" s="10"/>
      <c r="H92" s="10"/>
      <c r="I92" s="10"/>
      <c r="J92" s="73" t="s">
        <v>3736</v>
      </c>
      <c r="K92" s="76"/>
      <c r="L92" s="74"/>
      <c r="M92" s="74"/>
      <c r="N92" s="74"/>
      <c r="O92" s="75" t="s">
        <v>3737</v>
      </c>
      <c r="P92" s="74"/>
      <c r="Q92" s="74"/>
      <c r="R92" s="74"/>
      <c r="S92" s="74"/>
      <c r="T92" s="74"/>
      <c r="U92" s="75" t="s">
        <v>3738</v>
      </c>
      <c r="V92" s="76" t="s">
        <v>3739</v>
      </c>
      <c r="X92" s="10"/>
      <c r="Y92" s="10"/>
      <c r="Z92" s="10"/>
      <c r="AA92" s="10"/>
      <c r="AB92" s="10"/>
    </row>
    <row r="93" spans="1:28">
      <c r="A93" s="10"/>
      <c r="B93" s="10"/>
      <c r="C93" s="10"/>
      <c r="D93" s="10"/>
      <c r="E93" s="10"/>
      <c r="F93" s="10"/>
      <c r="G93" s="10"/>
      <c r="H93" s="10"/>
      <c r="I93" s="10"/>
      <c r="J93" s="34" t="s">
        <v>110</v>
      </c>
      <c r="K93" s="10"/>
      <c r="L93" s="10"/>
      <c r="M93" s="10"/>
      <c r="N93" s="10"/>
      <c r="O93" s="34" t="s">
        <v>2430</v>
      </c>
      <c r="P93" s="10"/>
      <c r="Q93" s="10"/>
      <c r="R93" s="10"/>
      <c r="S93" s="10"/>
      <c r="T93" s="10"/>
      <c r="U93" s="62" t="s">
        <v>3556</v>
      </c>
      <c r="V93" s="77">
        <v>-6162</v>
      </c>
      <c r="W93" s="10"/>
      <c r="X93" s="10"/>
      <c r="Y93" s="10"/>
      <c r="Z93" s="10"/>
      <c r="AA93" s="10"/>
      <c r="AB93" s="10"/>
    </row>
    <row r="94" spans="1:28">
      <c r="A94" s="10"/>
      <c r="B94" s="10"/>
      <c r="C94" s="10"/>
      <c r="D94" s="10"/>
      <c r="E94" s="10"/>
      <c r="F94" s="10"/>
      <c r="G94" s="10"/>
      <c r="H94" s="10"/>
      <c r="I94" s="10"/>
      <c r="J94" s="34" t="s">
        <v>110</v>
      </c>
      <c r="K94" s="10"/>
      <c r="L94" s="10"/>
      <c r="M94" s="10"/>
      <c r="N94" s="10"/>
      <c r="O94" s="34" t="s">
        <v>2421</v>
      </c>
      <c r="P94" s="10"/>
      <c r="Q94" s="10"/>
      <c r="R94" s="10"/>
      <c r="S94" s="10"/>
      <c r="T94" s="10"/>
      <c r="U94" s="62" t="s">
        <v>3520</v>
      </c>
      <c r="V94" s="80">
        <v>-1162</v>
      </c>
      <c r="W94" s="10"/>
      <c r="X94" s="10"/>
      <c r="Y94" s="10"/>
      <c r="Z94" s="10"/>
      <c r="AA94" s="10"/>
      <c r="AB94" s="10"/>
    </row>
    <row r="95" spans="1:28">
      <c r="A95" s="10"/>
      <c r="B95" s="10"/>
      <c r="C95" s="10"/>
      <c r="D95" s="10"/>
      <c r="E95" s="10"/>
      <c r="F95" s="10"/>
      <c r="G95" s="10"/>
      <c r="H95" s="10"/>
      <c r="I95" s="10"/>
      <c r="J95" s="34" t="s">
        <v>110</v>
      </c>
      <c r="K95" s="10"/>
      <c r="L95" s="10"/>
      <c r="M95" s="10"/>
      <c r="N95" s="10"/>
      <c r="O95" s="34" t="s">
        <v>2241</v>
      </c>
      <c r="P95" s="10"/>
      <c r="Q95" s="10"/>
      <c r="R95" s="10"/>
      <c r="S95" s="10"/>
      <c r="T95" s="10"/>
      <c r="U95" s="64" t="s">
        <v>3519</v>
      </c>
      <c r="V95" s="80">
        <v>-1162</v>
      </c>
      <c r="W95" s="10"/>
      <c r="X95" s="10"/>
      <c r="Y95" s="10"/>
      <c r="Z95" s="10"/>
      <c r="AA95" s="10"/>
      <c r="AB95" s="10"/>
    </row>
    <row r="96" spans="1:28">
      <c r="A96" s="10"/>
      <c r="B96" s="10"/>
      <c r="C96" s="10"/>
      <c r="D96" s="10"/>
      <c r="E96" s="10"/>
      <c r="F96" s="10"/>
      <c r="G96" s="10"/>
      <c r="H96" s="10"/>
      <c r="I96" s="10"/>
      <c r="J96" s="34" t="s">
        <v>110</v>
      </c>
      <c r="K96" s="10"/>
      <c r="L96" s="10"/>
      <c r="M96" s="10"/>
      <c r="N96" s="10"/>
      <c r="O96" s="34" t="s">
        <v>2233</v>
      </c>
      <c r="P96" s="10"/>
      <c r="Q96" s="10"/>
      <c r="R96" s="10"/>
      <c r="S96" s="10"/>
      <c r="T96" s="10"/>
      <c r="U96" s="64" t="s">
        <v>3503</v>
      </c>
      <c r="V96" s="80">
        <v>-1162</v>
      </c>
      <c r="W96" s="10"/>
      <c r="X96" s="10"/>
      <c r="Y96" s="10"/>
      <c r="Z96" s="10"/>
      <c r="AA96" s="10"/>
      <c r="AB96" s="10"/>
    </row>
    <row r="97" spans="1:28">
      <c r="A97" s="10"/>
      <c r="B97" s="10"/>
      <c r="C97" s="10"/>
      <c r="D97" s="10"/>
      <c r="E97" s="10"/>
      <c r="F97" s="10"/>
      <c r="G97" s="10"/>
      <c r="H97" s="10"/>
      <c r="I97" s="10"/>
      <c r="J97" s="34" t="s">
        <v>110</v>
      </c>
      <c r="K97" s="10"/>
      <c r="L97" s="10"/>
      <c r="M97" s="10"/>
      <c r="N97" s="10"/>
      <c r="O97" s="34" t="s">
        <v>2208</v>
      </c>
      <c r="P97" s="10"/>
      <c r="Q97" s="10"/>
      <c r="R97" s="10"/>
      <c r="S97" s="10"/>
      <c r="T97" s="10"/>
      <c r="U97" s="62" t="s">
        <v>3530</v>
      </c>
      <c r="V97" s="80">
        <v>-1162</v>
      </c>
      <c r="W97" s="10"/>
      <c r="X97" s="10"/>
      <c r="Y97" s="10"/>
      <c r="Z97" s="10"/>
      <c r="AA97" s="10"/>
      <c r="AB97" s="10"/>
    </row>
    <row r="98" spans="1:28">
      <c r="A98" s="10"/>
      <c r="B98" s="10"/>
      <c r="C98" s="10"/>
      <c r="D98" s="10"/>
      <c r="E98" s="10"/>
      <c r="F98" s="10"/>
      <c r="G98" s="10"/>
      <c r="H98" s="10"/>
      <c r="I98" s="10"/>
      <c r="J98" s="34" t="s">
        <v>110</v>
      </c>
      <c r="K98" s="10"/>
      <c r="L98" s="10"/>
      <c r="M98" s="10"/>
      <c r="N98" s="10"/>
      <c r="O98" s="34" t="s">
        <v>2460</v>
      </c>
      <c r="P98" s="10"/>
      <c r="Q98" s="10"/>
      <c r="R98" s="10"/>
      <c r="S98" s="10"/>
      <c r="T98" s="10"/>
      <c r="U98" s="62" t="s">
        <v>3559</v>
      </c>
      <c r="V98" s="80">
        <v>-360</v>
      </c>
      <c r="W98" s="10"/>
      <c r="X98" s="10"/>
      <c r="Y98" s="10"/>
      <c r="Z98" s="10"/>
      <c r="AA98" s="10"/>
      <c r="AB98" s="10"/>
    </row>
    <row r="99" spans="1:28">
      <c r="A99" s="10"/>
      <c r="B99" s="10"/>
      <c r="C99" s="10"/>
      <c r="D99" s="10"/>
      <c r="E99" s="10"/>
      <c r="F99" s="10"/>
      <c r="G99" s="10"/>
      <c r="H99" s="10"/>
      <c r="I99" s="10"/>
      <c r="J99" s="34" t="s">
        <v>110</v>
      </c>
      <c r="K99" s="10"/>
      <c r="L99" s="10"/>
      <c r="M99" s="10"/>
      <c r="N99" s="10"/>
      <c r="O99" s="34" t="s">
        <v>2468</v>
      </c>
      <c r="P99" s="10"/>
      <c r="Q99" s="10"/>
      <c r="R99" s="10"/>
      <c r="S99" s="10"/>
      <c r="T99" s="10"/>
      <c r="U99" s="62" t="s">
        <v>3555</v>
      </c>
      <c r="V99" s="80">
        <v>-180</v>
      </c>
      <c r="W99" s="10"/>
      <c r="X99" s="10"/>
      <c r="Y99" s="10"/>
      <c r="Z99" s="10"/>
      <c r="AA99" s="10"/>
      <c r="AB99" s="10"/>
    </row>
    <row r="100" spans="1:28">
      <c r="A100" s="10"/>
      <c r="B100" s="10"/>
      <c r="C100" s="10"/>
      <c r="D100" s="10"/>
      <c r="E100" s="10"/>
      <c r="F100" s="10"/>
      <c r="G100" s="10"/>
      <c r="H100" s="10"/>
      <c r="I100" s="10"/>
      <c r="J100" s="34" t="s">
        <v>110</v>
      </c>
      <c r="K100" s="10"/>
      <c r="L100" s="10"/>
      <c r="M100" s="10"/>
      <c r="N100" s="10"/>
      <c r="O100" s="34" t="s">
        <v>2464</v>
      </c>
      <c r="P100" s="10"/>
      <c r="Q100" s="10"/>
      <c r="R100" s="10"/>
      <c r="S100" s="10"/>
      <c r="T100" s="10"/>
      <c r="U100" s="62" t="s">
        <v>3557</v>
      </c>
      <c r="V100" s="80">
        <v>-180</v>
      </c>
      <c r="W100" s="10"/>
      <c r="X100" s="10"/>
      <c r="Y100" s="10"/>
      <c r="Z100" s="10"/>
      <c r="AA100" s="10"/>
      <c r="AB100" s="10"/>
    </row>
    <row r="101" spans="1:28">
      <c r="A101" s="10"/>
      <c r="B101" s="10"/>
      <c r="C101" s="10"/>
      <c r="D101" s="10"/>
      <c r="E101" s="10"/>
      <c r="F101" s="10"/>
      <c r="G101" s="10"/>
      <c r="H101" s="10"/>
      <c r="I101" s="10"/>
      <c r="J101" s="34" t="s">
        <v>110</v>
      </c>
      <c r="K101" s="10"/>
      <c r="L101" s="10"/>
      <c r="M101" s="10"/>
      <c r="N101" s="10"/>
      <c r="O101" s="34" t="s">
        <v>2434</v>
      </c>
      <c r="P101" s="10"/>
      <c r="Q101" s="10"/>
      <c r="R101" s="10"/>
      <c r="S101" s="10"/>
      <c r="T101" s="10"/>
      <c r="U101" s="62" t="s">
        <v>3558</v>
      </c>
      <c r="V101" s="80">
        <v>-180</v>
      </c>
      <c r="W101" s="10"/>
      <c r="X101" s="10"/>
      <c r="Y101" s="10"/>
      <c r="Z101" s="10"/>
      <c r="AA101" s="10"/>
      <c r="AB101" s="10"/>
    </row>
    <row r="102" spans="1:28">
      <c r="A102" s="10"/>
      <c r="B102" s="10"/>
      <c r="C102" s="10"/>
      <c r="D102" s="10"/>
      <c r="E102" s="10"/>
      <c r="F102" s="10"/>
      <c r="G102" s="10"/>
      <c r="H102" s="10"/>
      <c r="I102" s="10"/>
      <c r="J102" s="34" t="s">
        <v>110</v>
      </c>
      <c r="K102" s="34" t="s">
        <v>2387</v>
      </c>
      <c r="L102" s="10"/>
      <c r="M102" s="10"/>
      <c r="N102" s="10"/>
      <c r="O102" s="34" t="s">
        <v>2387</v>
      </c>
      <c r="P102" s="10"/>
      <c r="Q102" s="10"/>
      <c r="R102" s="10"/>
      <c r="S102" s="10"/>
      <c r="T102" s="10"/>
      <c r="U102" s="62" t="s">
        <v>3537</v>
      </c>
      <c r="V102" s="80">
        <v>1519.9700000000012</v>
      </c>
      <c r="W102" s="10"/>
      <c r="X102" s="10"/>
      <c r="Y102" s="10"/>
      <c r="Z102" s="10"/>
      <c r="AA102" s="10"/>
      <c r="AB102" s="10"/>
    </row>
    <row r="103" spans="1:28">
      <c r="A103" s="10"/>
      <c r="B103" s="10"/>
      <c r="C103" s="10"/>
      <c r="D103" s="10"/>
      <c r="E103" s="10"/>
      <c r="F103" s="10"/>
      <c r="G103" s="10"/>
      <c r="H103" s="10"/>
      <c r="I103" s="10"/>
      <c r="J103" s="34" t="s">
        <v>110</v>
      </c>
      <c r="K103" s="34"/>
      <c r="L103" s="10"/>
      <c r="M103" s="10"/>
      <c r="N103" s="10"/>
      <c r="O103" s="34" t="s">
        <v>2398</v>
      </c>
      <c r="P103" s="10"/>
      <c r="Q103" s="10"/>
      <c r="R103" s="10"/>
      <c r="S103" s="10"/>
      <c r="T103" s="10"/>
      <c r="U103" s="62" t="s">
        <v>3538</v>
      </c>
      <c r="V103" s="80">
        <v>1519.9800000000105</v>
      </c>
      <c r="W103" s="10"/>
      <c r="X103" s="77"/>
      <c r="Y103" s="10"/>
      <c r="Z103" s="10"/>
      <c r="AA103" s="10"/>
      <c r="AB103" s="10"/>
    </row>
    <row r="104" spans="1:28">
      <c r="A104" s="10"/>
      <c r="B104" s="10"/>
      <c r="C104" s="10"/>
      <c r="D104" s="10"/>
      <c r="E104" s="10"/>
      <c r="F104" s="10"/>
      <c r="G104" s="10"/>
      <c r="H104" s="10"/>
      <c r="I104" s="10"/>
      <c r="J104" s="34" t="s">
        <v>110</v>
      </c>
      <c r="K104" s="34"/>
      <c r="L104" s="10"/>
      <c r="M104" s="10"/>
      <c r="N104" s="10"/>
      <c r="O104" s="34" t="s">
        <v>2393</v>
      </c>
      <c r="P104" s="10"/>
      <c r="Q104" s="10"/>
      <c r="R104" s="10"/>
      <c r="S104" s="10"/>
      <c r="T104" s="10"/>
      <c r="U104" s="62" t="s">
        <v>3540</v>
      </c>
      <c r="V104" s="80">
        <v>1519.9800000000105</v>
      </c>
      <c r="W104" s="10"/>
      <c r="X104" s="77"/>
      <c r="Y104" s="10"/>
      <c r="Z104" s="10"/>
      <c r="AA104" s="10"/>
      <c r="AB104" s="10"/>
    </row>
    <row r="105" spans="1:28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78">
        <f>SUBTOTAL(9,V93:V104)</f>
        <v>-7150.0699999999779</v>
      </c>
      <c r="W105" s="10"/>
      <c r="X105" s="77">
        <f>+V105/1.16</f>
        <v>-6163.8534482758432</v>
      </c>
      <c r="Y105" s="10"/>
      <c r="Z105" s="10"/>
      <c r="AA105" s="10"/>
      <c r="AB105" s="10"/>
    </row>
    <row r="106" spans="1:28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78"/>
      <c r="W106" s="10"/>
      <c r="X106" s="77"/>
      <c r="Y106" s="10"/>
      <c r="Z106" s="10"/>
      <c r="AA106" s="10"/>
      <c r="AB106" s="10"/>
    </row>
    <row r="107" spans="1:28">
      <c r="A107" s="10"/>
      <c r="B107" s="10"/>
      <c r="C107" s="10"/>
      <c r="D107" s="10"/>
      <c r="E107" s="10"/>
      <c r="F107" s="10"/>
      <c r="G107" s="10"/>
      <c r="H107" s="10"/>
      <c r="I107" s="10"/>
      <c r="J107" s="34" t="s">
        <v>232</v>
      </c>
      <c r="K107" s="10"/>
      <c r="L107" s="10"/>
      <c r="M107" s="10"/>
      <c r="N107" s="10"/>
      <c r="O107" s="34" t="s">
        <v>2277</v>
      </c>
      <c r="P107" s="10"/>
      <c r="Q107" s="10"/>
      <c r="R107" s="10"/>
      <c r="S107" s="10"/>
      <c r="T107" s="10"/>
      <c r="U107" s="62" t="s">
        <v>3499</v>
      </c>
      <c r="V107" s="80">
        <v>-582</v>
      </c>
      <c r="W107" s="10"/>
      <c r="X107" s="77"/>
      <c r="Y107" s="10"/>
      <c r="Z107" s="10"/>
      <c r="AA107" s="10"/>
      <c r="AB107" s="10"/>
    </row>
    <row r="108" spans="1:28">
      <c r="A108" s="10"/>
      <c r="B108" s="10"/>
      <c r="C108" s="10"/>
      <c r="D108" s="10"/>
      <c r="E108" s="10"/>
      <c r="F108" s="10"/>
      <c r="G108" s="10"/>
      <c r="H108" s="10"/>
      <c r="I108" s="10"/>
      <c r="J108" s="34" t="s">
        <v>232</v>
      </c>
      <c r="K108" s="10"/>
      <c r="L108" s="10"/>
      <c r="M108" s="10"/>
      <c r="N108" s="10"/>
      <c r="O108" s="34" t="s">
        <v>2271</v>
      </c>
      <c r="P108" s="10"/>
      <c r="Q108" s="10"/>
      <c r="R108" s="10"/>
      <c r="S108" s="10"/>
      <c r="T108" s="10"/>
      <c r="U108" s="62" t="s">
        <v>3500</v>
      </c>
      <c r="V108" s="80">
        <v>-582</v>
      </c>
      <c r="W108" s="10"/>
      <c r="X108" s="77"/>
      <c r="Y108" s="10"/>
      <c r="Z108" s="10"/>
      <c r="AA108" s="10"/>
      <c r="AB108" s="10"/>
    </row>
    <row r="109" spans="1:28">
      <c r="A109" s="10"/>
      <c r="B109" s="10"/>
      <c r="C109" s="10"/>
      <c r="D109" s="10"/>
      <c r="E109" s="10"/>
      <c r="F109" s="10"/>
      <c r="G109" s="10"/>
      <c r="H109" s="10"/>
      <c r="I109" s="10"/>
      <c r="J109" s="34" t="s">
        <v>232</v>
      </c>
      <c r="K109" s="10"/>
      <c r="L109" s="10"/>
      <c r="M109" s="10"/>
      <c r="N109" s="10"/>
      <c r="O109" s="34" t="s">
        <v>2350</v>
      </c>
      <c r="P109" s="10"/>
      <c r="Q109" s="10"/>
      <c r="R109" s="10"/>
      <c r="S109" s="10"/>
      <c r="T109" s="10"/>
      <c r="U109" s="62" t="s">
        <v>3497</v>
      </c>
      <c r="V109" s="80">
        <v>-582</v>
      </c>
      <c r="W109" s="10"/>
      <c r="X109" s="77"/>
      <c r="Y109" s="10"/>
      <c r="Z109" s="10"/>
      <c r="AA109" s="10"/>
      <c r="AB109" s="10"/>
    </row>
    <row r="110" spans="1:28">
      <c r="A110" s="10"/>
      <c r="B110" s="10"/>
      <c r="C110" s="10"/>
      <c r="D110" s="10"/>
      <c r="E110" s="10"/>
      <c r="F110" s="10"/>
      <c r="G110" s="10"/>
      <c r="H110" s="10"/>
      <c r="I110" s="10"/>
      <c r="J110" s="34" t="s">
        <v>232</v>
      </c>
      <c r="K110" s="10"/>
      <c r="L110" s="10"/>
      <c r="M110" s="10"/>
      <c r="N110" s="10"/>
      <c r="O110" s="34" t="s">
        <v>2267</v>
      </c>
      <c r="P110" s="10"/>
      <c r="Q110" s="10"/>
      <c r="R110" s="10"/>
      <c r="S110" s="10"/>
      <c r="T110" s="10"/>
      <c r="U110" s="62" t="s">
        <v>3495</v>
      </c>
      <c r="V110" s="80">
        <v>-582</v>
      </c>
      <c r="W110" s="10"/>
      <c r="X110" s="77"/>
      <c r="Y110" s="10"/>
      <c r="Z110" s="10"/>
      <c r="AA110" s="10"/>
      <c r="AB110" s="10"/>
    </row>
    <row r="111" spans="1:28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78">
        <f>SUBTOTAL(9,V107:V110)</f>
        <v>-2328</v>
      </c>
      <c r="W111" s="10"/>
      <c r="X111" s="77">
        <f>+V111/1.16</f>
        <v>-2006.8965517241381</v>
      </c>
      <c r="Y111" s="10"/>
      <c r="Z111" s="10"/>
      <c r="AA111" s="10"/>
      <c r="AB111" s="10"/>
    </row>
    <row r="112" spans="1:28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77"/>
      <c r="Y112" s="10"/>
      <c r="Z112" s="10"/>
      <c r="AA112" s="10"/>
      <c r="AB112" s="10"/>
    </row>
    <row r="113" spans="1:28">
      <c r="A113" s="10"/>
      <c r="B113" s="10"/>
      <c r="C113" s="10"/>
      <c r="D113" s="10"/>
      <c r="E113" s="10"/>
      <c r="F113" s="10"/>
      <c r="G113" s="10"/>
      <c r="H113" s="10"/>
      <c r="I113" s="10"/>
      <c r="J113" s="34" t="s">
        <v>60</v>
      </c>
      <c r="K113" s="10"/>
      <c r="L113" s="10"/>
      <c r="M113" s="10"/>
      <c r="N113" s="10"/>
      <c r="O113" s="34" t="s">
        <v>2472</v>
      </c>
      <c r="P113" s="10"/>
      <c r="Q113" s="10"/>
      <c r="R113" s="10"/>
      <c r="S113" s="10"/>
      <c r="T113" s="10"/>
      <c r="U113" s="62" t="s">
        <v>3498</v>
      </c>
      <c r="V113" s="77">
        <v>-2</v>
      </c>
      <c r="W113" s="10"/>
      <c r="X113" s="77"/>
      <c r="Y113" s="10"/>
      <c r="Z113" s="10"/>
      <c r="AA113" s="10"/>
      <c r="AB113" s="10"/>
    </row>
    <row r="114" spans="1:28">
      <c r="A114" s="10"/>
      <c r="B114" s="10"/>
      <c r="C114" s="10"/>
      <c r="D114" s="10"/>
      <c r="E114" s="10"/>
      <c r="F114" s="10"/>
      <c r="G114" s="10"/>
      <c r="H114" s="10"/>
      <c r="I114" s="10"/>
      <c r="J114" s="34" t="s">
        <v>60</v>
      </c>
      <c r="K114" s="10"/>
      <c r="L114" s="10"/>
      <c r="M114" s="10"/>
      <c r="N114" s="10"/>
      <c r="O114" s="34" t="s">
        <v>2229</v>
      </c>
      <c r="P114" s="10"/>
      <c r="Q114" s="10"/>
      <c r="R114" s="10"/>
      <c r="S114" s="10"/>
      <c r="T114" s="10"/>
      <c r="U114" s="62" t="s">
        <v>3534</v>
      </c>
      <c r="V114" s="77">
        <v>-2</v>
      </c>
      <c r="W114" s="10"/>
      <c r="X114" s="77"/>
      <c r="Y114" s="10"/>
      <c r="Z114" s="10"/>
      <c r="AA114" s="86">
        <f>+X105+X111+X122+X124*0.16</f>
        <v>-8180.3555172413126</v>
      </c>
      <c r="AB114" s="10"/>
    </row>
    <row r="115" spans="1:28">
      <c r="A115" s="10"/>
      <c r="B115" s="10"/>
      <c r="C115" s="10"/>
      <c r="D115" s="10"/>
      <c r="E115" s="10"/>
      <c r="F115" s="10"/>
      <c r="G115" s="10"/>
      <c r="H115" s="10"/>
      <c r="I115" s="10"/>
      <c r="J115" s="34" t="s">
        <v>60</v>
      </c>
      <c r="K115" s="10"/>
      <c r="L115" s="10"/>
      <c r="M115" s="10"/>
      <c r="N115" s="10"/>
      <c r="O115" s="34" t="s">
        <v>2257</v>
      </c>
      <c r="P115" s="10"/>
      <c r="Q115" s="10"/>
      <c r="R115" s="10"/>
      <c r="S115" s="10"/>
      <c r="T115" s="10"/>
      <c r="U115" s="62" t="s">
        <v>3535</v>
      </c>
      <c r="V115" s="77">
        <v>-2</v>
      </c>
      <c r="W115" s="10"/>
      <c r="X115" s="77"/>
      <c r="Y115" s="10"/>
      <c r="Z115" s="10"/>
      <c r="AA115" s="10"/>
      <c r="AB115" s="10"/>
    </row>
    <row r="116" spans="1:28">
      <c r="A116" s="10"/>
      <c r="B116" s="10"/>
      <c r="C116" s="10"/>
      <c r="D116" s="10"/>
      <c r="E116" s="10"/>
      <c r="F116" s="10"/>
      <c r="G116" s="10"/>
      <c r="H116" s="10"/>
      <c r="I116" s="10"/>
      <c r="J116" s="34" t="s">
        <v>60</v>
      </c>
      <c r="K116" s="10"/>
      <c r="L116" s="10"/>
      <c r="M116" s="10"/>
      <c r="N116" s="10"/>
      <c r="O116" s="34" t="s">
        <v>2448</v>
      </c>
      <c r="P116" s="10"/>
      <c r="Q116" s="10"/>
      <c r="R116" s="10"/>
      <c r="S116" s="10"/>
      <c r="T116" s="10"/>
      <c r="U116" s="62" t="s">
        <v>3529</v>
      </c>
      <c r="V116" s="77">
        <v>-2</v>
      </c>
      <c r="W116" s="10"/>
      <c r="X116" s="77"/>
      <c r="Y116" s="10"/>
      <c r="Z116" s="10"/>
      <c r="AA116" s="10"/>
      <c r="AB116" s="10"/>
    </row>
    <row r="117" spans="1:28">
      <c r="A117" s="10"/>
      <c r="B117" s="10"/>
      <c r="C117" s="10"/>
      <c r="D117" s="10"/>
      <c r="E117" s="10"/>
      <c r="F117" s="10"/>
      <c r="G117" s="10"/>
      <c r="H117" s="10"/>
      <c r="I117" s="10"/>
      <c r="J117" s="34" t="s">
        <v>60</v>
      </c>
      <c r="K117" s="10"/>
      <c r="L117" s="10"/>
      <c r="M117" s="10"/>
      <c r="N117" s="10"/>
      <c r="O117" s="34" t="s">
        <v>2481</v>
      </c>
      <c r="P117" s="10"/>
      <c r="Q117" s="10"/>
      <c r="R117" s="10"/>
      <c r="S117" s="10"/>
      <c r="T117" s="10"/>
      <c r="U117" s="62" t="s">
        <v>3521</v>
      </c>
      <c r="V117" s="77">
        <v>-1.9999999999417923</v>
      </c>
      <c r="W117" s="10"/>
      <c r="X117" s="77"/>
      <c r="Y117" s="10"/>
      <c r="Z117" s="10"/>
      <c r="AA117" s="10"/>
      <c r="AB117" s="10"/>
    </row>
    <row r="118" spans="1:28">
      <c r="A118" s="10"/>
      <c r="B118" s="10"/>
      <c r="C118" s="10"/>
      <c r="D118" s="10"/>
      <c r="E118" s="10"/>
      <c r="F118" s="10"/>
      <c r="G118" s="10"/>
      <c r="H118" s="10"/>
      <c r="I118" s="10"/>
      <c r="J118" s="34" t="s">
        <v>60</v>
      </c>
      <c r="K118" s="10"/>
      <c r="L118" s="10"/>
      <c r="M118" s="10"/>
      <c r="N118" s="10"/>
      <c r="O118" s="34" t="s">
        <v>2261</v>
      </c>
      <c r="P118" s="10"/>
      <c r="Q118" s="10"/>
      <c r="R118" s="10"/>
      <c r="S118" s="10"/>
      <c r="T118" s="10"/>
      <c r="U118" s="62" t="s">
        <v>3536</v>
      </c>
      <c r="V118" s="77">
        <v>-2</v>
      </c>
      <c r="W118" s="10"/>
      <c r="X118" s="77"/>
      <c r="Y118" s="10"/>
      <c r="Z118" s="10"/>
      <c r="AA118" s="10"/>
      <c r="AB118" s="10"/>
    </row>
    <row r="119" spans="1:28">
      <c r="A119" s="10"/>
      <c r="B119" s="10"/>
      <c r="C119" s="10"/>
      <c r="D119" s="10"/>
      <c r="E119" s="10"/>
      <c r="F119" s="10"/>
      <c r="G119" s="10"/>
      <c r="H119" s="10"/>
      <c r="I119" s="10"/>
      <c r="J119" s="34" t="s">
        <v>60</v>
      </c>
      <c r="K119" s="10"/>
      <c r="L119" s="10"/>
      <c r="M119" s="10"/>
      <c r="N119" s="10"/>
      <c r="O119" s="34" t="s">
        <v>2456</v>
      </c>
      <c r="P119" s="10"/>
      <c r="Q119" s="10"/>
      <c r="R119" s="10"/>
      <c r="S119" s="10"/>
      <c r="T119" s="10"/>
      <c r="U119" s="62" t="s">
        <v>3522</v>
      </c>
      <c r="V119" s="77">
        <v>-2</v>
      </c>
      <c r="W119" s="10"/>
      <c r="X119" s="77"/>
      <c r="Y119" s="10"/>
      <c r="Z119" s="10"/>
      <c r="AA119" s="10"/>
      <c r="AB119" s="10"/>
    </row>
    <row r="120" spans="1:28">
      <c r="A120" s="10"/>
      <c r="B120" s="10"/>
      <c r="C120" s="10"/>
      <c r="D120" s="10"/>
      <c r="E120" s="10"/>
      <c r="F120" s="10"/>
      <c r="G120" s="10"/>
      <c r="H120" s="10"/>
      <c r="I120" s="10"/>
      <c r="J120" s="34" t="s">
        <v>60</v>
      </c>
      <c r="K120" s="10"/>
      <c r="L120" s="10"/>
      <c r="M120" s="10"/>
      <c r="N120" s="10"/>
      <c r="O120" s="34" t="s">
        <v>2476</v>
      </c>
      <c r="P120" s="10"/>
      <c r="Q120" s="10"/>
      <c r="R120" s="10"/>
      <c r="S120" s="10"/>
      <c r="T120" s="10"/>
      <c r="U120" s="62" t="s">
        <v>3524</v>
      </c>
      <c r="V120" s="77">
        <v>-2</v>
      </c>
      <c r="W120" s="10"/>
      <c r="X120" s="77"/>
      <c r="Y120" s="10"/>
      <c r="Z120" s="10"/>
      <c r="AA120" s="10"/>
      <c r="AB120" s="10"/>
    </row>
    <row r="121" spans="1:28">
      <c r="A121" s="10"/>
      <c r="B121" s="10"/>
      <c r="C121" s="10"/>
      <c r="D121" s="10"/>
      <c r="E121" s="10"/>
      <c r="F121" s="10"/>
      <c r="G121" s="10"/>
      <c r="H121" s="10"/>
      <c r="I121" s="10"/>
      <c r="J121" s="34" t="s">
        <v>60</v>
      </c>
      <c r="K121" s="10"/>
      <c r="L121" s="10"/>
      <c r="M121" s="10"/>
      <c r="N121" s="10"/>
      <c r="O121" s="34" t="s">
        <v>2452</v>
      </c>
      <c r="P121" s="10"/>
      <c r="Q121" s="10"/>
      <c r="R121" s="10"/>
      <c r="S121" s="10"/>
      <c r="T121" s="10"/>
      <c r="U121" s="62" t="s">
        <v>3523</v>
      </c>
      <c r="V121" s="77">
        <v>-2</v>
      </c>
      <c r="W121" s="10"/>
      <c r="X121" s="77"/>
      <c r="Y121" s="10"/>
      <c r="Z121" s="10"/>
      <c r="AA121" s="10"/>
      <c r="AB121" s="10"/>
    </row>
    <row r="122" spans="1:28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78">
        <f>SUBTOTAL(9,V113:V121)</f>
        <v>-17.999999999941792</v>
      </c>
      <c r="W122" s="10"/>
      <c r="X122" s="77">
        <f>+V122/1.16</f>
        <v>-15.517241379260167</v>
      </c>
      <c r="Y122" s="10"/>
      <c r="Z122" s="10"/>
      <c r="AA122" s="10"/>
      <c r="AB122" s="10"/>
    </row>
    <row r="123" spans="1:28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77"/>
      <c r="Y123" s="10"/>
      <c r="Z123" s="10"/>
      <c r="AA123" s="10"/>
      <c r="AB123" s="10"/>
    </row>
    <row r="124" spans="1:28">
      <c r="A124" s="10"/>
      <c r="B124" s="10"/>
      <c r="C124" s="10"/>
      <c r="D124" s="10"/>
      <c r="E124" s="10"/>
      <c r="F124" s="10"/>
      <c r="G124" s="10"/>
      <c r="H124" s="10"/>
      <c r="I124" s="10"/>
      <c r="J124" s="34" t="s">
        <v>48</v>
      </c>
      <c r="K124" s="10"/>
      <c r="L124" s="10"/>
      <c r="M124" s="10"/>
      <c r="N124" s="10"/>
      <c r="O124" s="34" t="s">
        <v>2220</v>
      </c>
      <c r="P124" s="10"/>
      <c r="Q124" s="10"/>
      <c r="R124" s="10"/>
      <c r="S124" s="10"/>
      <c r="T124" s="10"/>
      <c r="U124" s="62" t="s">
        <v>3501</v>
      </c>
      <c r="V124" s="79">
        <v>42.85999999998603</v>
      </c>
      <c r="W124" s="10"/>
      <c r="X124" s="77">
        <f>+V124/1.16</f>
        <v>36.948275862056924</v>
      </c>
      <c r="Y124" s="10"/>
      <c r="Z124" s="10"/>
      <c r="AA124" s="10"/>
      <c r="AB124" s="10"/>
    </row>
    <row r="125" spans="1:28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>
      <c r="A129" s="10"/>
      <c r="B129" s="10"/>
      <c r="C129" s="10"/>
      <c r="D129" s="10"/>
      <c r="E129" s="10"/>
      <c r="F129" s="10"/>
      <c r="G129" s="10"/>
      <c r="H129" s="10"/>
      <c r="I129" s="10"/>
      <c r="J129" s="10" t="s">
        <v>3748</v>
      </c>
      <c r="K129" s="10"/>
      <c r="L129" s="10"/>
      <c r="M129" s="10"/>
      <c r="N129" s="10"/>
      <c r="O129" s="62" t="s">
        <v>3556</v>
      </c>
      <c r="P129" s="10"/>
      <c r="Q129" s="10"/>
      <c r="R129" s="10"/>
      <c r="S129" s="10"/>
      <c r="T129" s="10"/>
      <c r="U129" s="10"/>
      <c r="V129" s="77">
        <v>-6162</v>
      </c>
      <c r="W129" s="10"/>
      <c r="X129" s="10"/>
      <c r="Y129" s="10"/>
      <c r="Z129" s="10"/>
      <c r="AA129" s="10"/>
      <c r="AB129" s="10"/>
    </row>
    <row r="130" spans="1:28">
      <c r="A130" s="10"/>
      <c r="B130" s="10"/>
      <c r="C130" s="10"/>
      <c r="D130" s="10"/>
      <c r="E130" s="10"/>
      <c r="F130" s="10"/>
      <c r="G130" s="10"/>
      <c r="H130" s="10"/>
      <c r="I130" s="10"/>
      <c r="J130" s="10" t="s">
        <v>3748</v>
      </c>
      <c r="K130" s="10"/>
      <c r="L130" s="10"/>
      <c r="M130" s="10"/>
      <c r="N130" s="10"/>
      <c r="O130" s="62" t="s">
        <v>3520</v>
      </c>
      <c r="P130" s="10"/>
      <c r="Q130" s="10"/>
      <c r="R130" s="10"/>
      <c r="S130" s="10"/>
      <c r="T130" s="10"/>
      <c r="U130" s="10"/>
      <c r="V130" s="80">
        <v>-1162</v>
      </c>
      <c r="W130" s="10"/>
      <c r="X130" s="10"/>
      <c r="Y130" s="10"/>
      <c r="Z130" s="10"/>
      <c r="AA130" s="10"/>
      <c r="AB130" s="10"/>
    </row>
    <row r="131" spans="1:28">
      <c r="A131" s="10"/>
      <c r="B131" s="10"/>
      <c r="C131" s="10"/>
      <c r="D131" s="10"/>
      <c r="E131" s="10"/>
      <c r="F131" s="10"/>
      <c r="G131" s="10"/>
      <c r="H131" s="10"/>
      <c r="I131" s="10"/>
      <c r="J131" s="10" t="s">
        <v>3748</v>
      </c>
      <c r="K131" s="10"/>
      <c r="L131" s="10"/>
      <c r="M131" s="10"/>
      <c r="N131" s="10"/>
      <c r="O131" s="64" t="s">
        <v>3519</v>
      </c>
      <c r="P131" s="10"/>
      <c r="Q131" s="10"/>
      <c r="R131" s="10"/>
      <c r="S131" s="10"/>
      <c r="T131" s="10"/>
      <c r="U131" s="10"/>
      <c r="V131" s="80">
        <v>-1162</v>
      </c>
      <c r="W131" s="10"/>
      <c r="X131" s="10"/>
      <c r="Y131" s="10"/>
      <c r="Z131" s="10"/>
      <c r="AA131" s="10"/>
      <c r="AB131" s="10"/>
    </row>
    <row r="132" spans="1:28">
      <c r="A132" s="10"/>
      <c r="B132" s="10"/>
      <c r="C132" s="10"/>
      <c r="D132" s="10"/>
      <c r="E132" s="10"/>
      <c r="F132" s="10"/>
      <c r="G132" s="10"/>
      <c r="H132" s="10"/>
      <c r="I132" s="10"/>
      <c r="J132" s="10" t="s">
        <v>3748</v>
      </c>
      <c r="K132" s="10"/>
      <c r="L132" s="10"/>
      <c r="M132" s="10"/>
      <c r="N132" s="10"/>
      <c r="O132" s="64" t="s">
        <v>3503</v>
      </c>
      <c r="P132" s="10"/>
      <c r="Q132" s="10"/>
      <c r="R132" s="10"/>
      <c r="S132" s="10"/>
      <c r="T132" s="10"/>
      <c r="U132" s="10"/>
      <c r="V132" s="80">
        <v>-1162</v>
      </c>
      <c r="W132" s="10"/>
      <c r="X132" s="10"/>
      <c r="Y132" s="10"/>
      <c r="Z132" s="10"/>
      <c r="AA132" s="10"/>
      <c r="AB132" s="10"/>
    </row>
    <row r="133" spans="1:28">
      <c r="A133" s="10"/>
      <c r="B133" s="10"/>
      <c r="C133" s="10"/>
      <c r="D133" s="10"/>
      <c r="E133" s="10"/>
      <c r="F133" s="10"/>
      <c r="G133" s="10"/>
      <c r="H133" s="10"/>
      <c r="I133" s="10"/>
      <c r="J133" s="10" t="s">
        <v>3748</v>
      </c>
      <c r="K133" s="10"/>
      <c r="L133" s="10"/>
      <c r="M133" s="10"/>
      <c r="N133" s="10"/>
      <c r="O133" s="62" t="s">
        <v>3530</v>
      </c>
      <c r="P133" s="10"/>
      <c r="Q133" s="10"/>
      <c r="R133" s="10"/>
      <c r="S133" s="10"/>
      <c r="T133" s="10"/>
      <c r="U133" s="10"/>
      <c r="V133" s="80">
        <v>-1162</v>
      </c>
      <c r="W133" s="10"/>
      <c r="X133" s="10"/>
      <c r="Y133" s="10"/>
      <c r="Z133" s="10"/>
      <c r="AA133" s="10"/>
      <c r="AB133" s="10"/>
    </row>
    <row r="134" spans="1:28">
      <c r="A134" s="10"/>
      <c r="B134" s="10"/>
      <c r="C134" s="10"/>
      <c r="D134" s="10"/>
      <c r="E134" s="10"/>
      <c r="F134" s="10"/>
      <c r="G134" s="10"/>
      <c r="H134" s="10"/>
      <c r="I134" s="10"/>
      <c r="J134" s="10" t="s">
        <v>3748</v>
      </c>
      <c r="K134" s="10"/>
      <c r="L134" s="10"/>
      <c r="M134" s="10"/>
      <c r="N134" s="10"/>
      <c r="O134" s="62" t="s">
        <v>3559</v>
      </c>
      <c r="P134" s="10"/>
      <c r="Q134" s="10"/>
      <c r="R134" s="10"/>
      <c r="S134" s="10"/>
      <c r="T134" s="10"/>
      <c r="U134" s="10"/>
      <c r="V134" s="80">
        <v>-360</v>
      </c>
      <c r="W134" s="10"/>
      <c r="X134" s="10"/>
      <c r="Y134" s="10"/>
      <c r="Z134" s="10"/>
      <c r="AA134" s="10"/>
      <c r="AB134" s="10"/>
    </row>
    <row r="135" spans="1:28">
      <c r="A135" s="10"/>
      <c r="B135" s="10"/>
      <c r="C135" s="10"/>
      <c r="D135" s="10"/>
      <c r="E135" s="10"/>
      <c r="F135" s="10"/>
      <c r="G135" s="10"/>
      <c r="H135" s="10"/>
      <c r="I135" s="10"/>
      <c r="J135" s="10" t="s">
        <v>3748</v>
      </c>
      <c r="K135" s="10"/>
      <c r="L135" s="10"/>
      <c r="M135" s="10"/>
      <c r="N135" s="10"/>
      <c r="O135" s="62" t="s">
        <v>3555</v>
      </c>
      <c r="P135" s="10"/>
      <c r="Q135" s="10"/>
      <c r="R135" s="10"/>
      <c r="S135" s="10"/>
      <c r="T135" s="10"/>
      <c r="U135" s="10"/>
      <c r="V135" s="80">
        <v>-180</v>
      </c>
      <c r="W135" s="10"/>
      <c r="X135" s="10"/>
      <c r="Y135" s="10"/>
      <c r="Z135" s="10"/>
      <c r="AA135" s="10"/>
      <c r="AB135" s="10"/>
    </row>
    <row r="136" spans="1:28">
      <c r="A136" s="10"/>
      <c r="B136" s="10"/>
      <c r="C136" s="10"/>
      <c r="D136" s="10"/>
      <c r="E136" s="10"/>
      <c r="F136" s="10"/>
      <c r="G136" s="10"/>
      <c r="H136" s="10"/>
      <c r="I136" s="10"/>
      <c r="J136" s="10" t="s">
        <v>3748</v>
      </c>
      <c r="K136" s="10"/>
      <c r="L136" s="10"/>
      <c r="M136" s="10"/>
      <c r="N136" s="10"/>
      <c r="O136" s="62" t="s">
        <v>3557</v>
      </c>
      <c r="P136" s="10"/>
      <c r="Q136" s="10"/>
      <c r="R136" s="10"/>
      <c r="S136" s="10"/>
      <c r="T136" s="10"/>
      <c r="U136" s="10"/>
      <c r="V136" s="80">
        <v>-180</v>
      </c>
      <c r="W136" s="10"/>
      <c r="X136" s="10"/>
      <c r="Y136" s="10"/>
      <c r="Z136" s="10"/>
      <c r="AA136" s="10"/>
      <c r="AB136" s="10"/>
    </row>
    <row r="137" spans="1:28">
      <c r="A137" s="10"/>
      <c r="B137" s="10"/>
      <c r="C137" s="10"/>
      <c r="D137" s="10"/>
      <c r="E137" s="10"/>
      <c r="F137" s="10"/>
      <c r="G137" s="10"/>
      <c r="H137" s="10"/>
      <c r="I137" s="10"/>
      <c r="J137" s="10" t="s">
        <v>3748</v>
      </c>
      <c r="K137" s="10"/>
      <c r="L137" s="10"/>
      <c r="M137" s="10"/>
      <c r="N137" s="10"/>
      <c r="O137" s="62" t="s">
        <v>3558</v>
      </c>
      <c r="P137" s="10"/>
      <c r="Q137" s="10"/>
      <c r="R137" s="10"/>
      <c r="S137" s="10"/>
      <c r="T137" s="10"/>
      <c r="U137" s="10"/>
      <c r="V137" s="80">
        <v>-180</v>
      </c>
      <c r="W137" s="10"/>
      <c r="X137" s="10"/>
      <c r="Y137" s="10"/>
      <c r="Z137" s="10"/>
      <c r="AA137" s="10"/>
      <c r="AB137" s="10"/>
    </row>
    <row r="138" spans="1:28">
      <c r="A138" s="10"/>
      <c r="B138" s="10"/>
      <c r="C138" s="10"/>
      <c r="D138" s="10"/>
      <c r="E138" s="10"/>
      <c r="F138" s="10"/>
      <c r="G138" s="10"/>
      <c r="H138" s="10"/>
      <c r="I138" s="10"/>
      <c r="J138" s="10" t="s">
        <v>3748</v>
      </c>
      <c r="K138" s="10"/>
      <c r="L138" s="10"/>
      <c r="M138" s="10"/>
      <c r="N138" s="10"/>
      <c r="O138" s="62" t="s">
        <v>3537</v>
      </c>
      <c r="P138" s="10"/>
      <c r="Q138" s="10"/>
      <c r="R138" s="10"/>
      <c r="S138" s="10"/>
      <c r="T138" s="10"/>
      <c r="U138" s="80">
        <v>1519.9700000000012</v>
      </c>
      <c r="W138" s="10"/>
      <c r="X138" s="10"/>
      <c r="Y138" s="10"/>
      <c r="Z138" s="10"/>
      <c r="AA138" s="10"/>
      <c r="AB138" s="10"/>
    </row>
    <row r="139" spans="1:28">
      <c r="A139" s="10"/>
      <c r="B139" s="10"/>
      <c r="C139" s="10"/>
      <c r="D139" s="10"/>
      <c r="E139" s="10"/>
      <c r="F139" s="10"/>
      <c r="G139" s="10"/>
      <c r="H139" s="10"/>
      <c r="I139" s="10"/>
      <c r="J139" s="10" t="s">
        <v>3748</v>
      </c>
      <c r="K139" s="10"/>
      <c r="L139" s="10"/>
      <c r="M139" s="10"/>
      <c r="N139" s="10"/>
      <c r="O139" s="62" t="s">
        <v>3538</v>
      </c>
      <c r="P139" s="10"/>
      <c r="Q139" s="10"/>
      <c r="R139" s="10"/>
      <c r="S139" s="10"/>
      <c r="T139" s="10"/>
      <c r="U139" s="80">
        <v>1519.9800000000105</v>
      </c>
      <c r="W139" s="10"/>
      <c r="X139" s="10"/>
      <c r="Y139" s="10"/>
      <c r="Z139" s="10"/>
      <c r="AA139" s="10"/>
      <c r="AB139" s="10"/>
    </row>
    <row r="140" spans="1:28">
      <c r="A140" s="10"/>
      <c r="B140" s="10"/>
      <c r="C140" s="10"/>
      <c r="D140" s="10"/>
      <c r="E140" s="10"/>
      <c r="F140" s="10"/>
      <c r="G140" s="10"/>
      <c r="H140" s="10"/>
      <c r="I140" s="10"/>
      <c r="J140" s="10" t="s">
        <v>3748</v>
      </c>
      <c r="K140" s="10"/>
      <c r="L140" s="10"/>
      <c r="M140" s="10"/>
      <c r="N140" s="10"/>
      <c r="O140" s="62" t="s">
        <v>3540</v>
      </c>
      <c r="P140" s="10"/>
      <c r="Q140" s="10"/>
      <c r="R140" s="10"/>
      <c r="S140" s="10"/>
      <c r="T140" s="10"/>
      <c r="U140" s="80">
        <v>1519.9800000000105</v>
      </c>
      <c r="W140" s="10"/>
      <c r="X140" s="10"/>
      <c r="Y140" s="10"/>
      <c r="Z140" s="10"/>
      <c r="AA140" s="10"/>
      <c r="AB140" s="10"/>
    </row>
    <row r="141" spans="1:28">
      <c r="A141" s="10"/>
      <c r="B141" s="10"/>
      <c r="C141" s="10"/>
      <c r="D141" s="10"/>
      <c r="E141" s="10"/>
      <c r="F141" s="10"/>
      <c r="G141" s="10"/>
      <c r="H141" s="10"/>
      <c r="I141" s="10"/>
      <c r="J141" s="10" t="s">
        <v>3748</v>
      </c>
      <c r="K141" s="10"/>
      <c r="L141" s="10"/>
      <c r="M141" s="10"/>
      <c r="N141" s="10"/>
      <c r="O141" s="62" t="s">
        <v>3499</v>
      </c>
      <c r="P141" s="10"/>
      <c r="Q141" s="10"/>
      <c r="R141" s="10"/>
      <c r="S141" s="10"/>
      <c r="T141" s="10"/>
      <c r="U141" s="10"/>
      <c r="V141" s="80">
        <v>-582</v>
      </c>
      <c r="W141" s="10"/>
      <c r="X141" s="10"/>
      <c r="Y141" s="10"/>
      <c r="Z141" s="10"/>
      <c r="AA141" s="10"/>
      <c r="AB141" s="10"/>
    </row>
    <row r="142" spans="1:28">
      <c r="A142" s="10"/>
      <c r="B142" s="10"/>
      <c r="C142" s="10"/>
      <c r="D142" s="10"/>
      <c r="E142" s="10"/>
      <c r="F142" s="10"/>
      <c r="G142" s="10"/>
      <c r="H142" s="10"/>
      <c r="I142" s="10"/>
      <c r="J142" s="10" t="s">
        <v>3748</v>
      </c>
      <c r="K142" s="10"/>
      <c r="L142" s="10"/>
      <c r="M142" s="10"/>
      <c r="N142" s="10"/>
      <c r="O142" s="62" t="s">
        <v>3500</v>
      </c>
      <c r="P142" s="10"/>
      <c r="Q142" s="10"/>
      <c r="R142" s="10"/>
      <c r="S142" s="10"/>
      <c r="T142" s="10"/>
      <c r="U142" s="10"/>
      <c r="V142" s="80">
        <v>-582</v>
      </c>
      <c r="W142" s="10"/>
      <c r="X142" s="10"/>
      <c r="Y142" s="10"/>
      <c r="Z142" s="10"/>
      <c r="AA142" s="10"/>
      <c r="AB142" s="10"/>
    </row>
    <row r="143" spans="1:28">
      <c r="A143" s="10"/>
      <c r="B143" s="10"/>
      <c r="C143" s="10"/>
      <c r="D143" s="10"/>
      <c r="E143" s="10"/>
      <c r="F143" s="10"/>
      <c r="G143" s="10"/>
      <c r="H143" s="10"/>
      <c r="I143" s="10"/>
      <c r="J143" s="10" t="s">
        <v>3748</v>
      </c>
      <c r="K143" s="10"/>
      <c r="L143" s="10"/>
      <c r="M143" s="10"/>
      <c r="N143" s="10"/>
      <c r="O143" s="62" t="s">
        <v>3497</v>
      </c>
      <c r="P143" s="10"/>
      <c r="Q143" s="10"/>
      <c r="R143" s="10"/>
      <c r="S143" s="10"/>
      <c r="T143" s="10"/>
      <c r="U143" s="10"/>
      <c r="V143" s="80">
        <v>-582</v>
      </c>
      <c r="W143" s="10"/>
      <c r="X143" s="10"/>
      <c r="Y143" s="10"/>
      <c r="Z143" s="10"/>
      <c r="AA143" s="10"/>
      <c r="AB143" s="10"/>
    </row>
    <row r="144" spans="1:28">
      <c r="A144" s="10"/>
      <c r="B144" s="10"/>
      <c r="C144" s="10"/>
      <c r="D144" s="10"/>
      <c r="E144" s="10"/>
      <c r="F144" s="10"/>
      <c r="G144" s="10"/>
      <c r="H144" s="10"/>
      <c r="I144" s="10"/>
      <c r="J144" s="10" t="s">
        <v>3748</v>
      </c>
      <c r="K144" s="10"/>
      <c r="L144" s="10"/>
      <c r="M144" s="10"/>
      <c r="N144" s="10"/>
      <c r="O144" s="62" t="s">
        <v>3495</v>
      </c>
      <c r="P144" s="10"/>
      <c r="Q144" s="10"/>
      <c r="R144" s="10"/>
      <c r="S144" s="10"/>
      <c r="T144" s="10"/>
      <c r="U144" s="10"/>
      <c r="V144" s="80">
        <v>-582</v>
      </c>
      <c r="W144" s="10"/>
      <c r="X144" s="10"/>
      <c r="Y144" s="10"/>
      <c r="Z144" s="10"/>
      <c r="AA144" s="10"/>
      <c r="AB144" s="10"/>
    </row>
    <row r="145" spans="1:28">
      <c r="A145" s="10"/>
      <c r="B145" s="10"/>
      <c r="C145" s="10"/>
      <c r="D145" s="10"/>
      <c r="E145" s="10"/>
      <c r="F145" s="10"/>
      <c r="G145" s="10"/>
      <c r="H145" s="10"/>
      <c r="I145" s="10"/>
      <c r="J145" s="10" t="s">
        <v>3748</v>
      </c>
      <c r="K145" s="10"/>
      <c r="L145" s="10"/>
      <c r="M145" s="10"/>
      <c r="N145" s="10"/>
      <c r="O145" s="62" t="s">
        <v>3498</v>
      </c>
      <c r="P145" s="10"/>
      <c r="Q145" s="10"/>
      <c r="R145" s="10"/>
      <c r="S145" s="10"/>
      <c r="T145" s="10"/>
      <c r="U145" s="10"/>
      <c r="V145" s="77">
        <v>-2</v>
      </c>
      <c r="W145" s="10"/>
      <c r="X145" s="10"/>
      <c r="Y145" s="10"/>
      <c r="Z145" s="10"/>
      <c r="AA145" s="10"/>
      <c r="AB145" s="10"/>
    </row>
    <row r="146" spans="1:28">
      <c r="A146" s="10"/>
      <c r="B146" s="10"/>
      <c r="C146" s="10"/>
      <c r="D146" s="10"/>
      <c r="E146" s="10"/>
      <c r="F146" s="10"/>
      <c r="G146" s="10"/>
      <c r="H146" s="10"/>
      <c r="I146" s="10"/>
      <c r="J146" s="10" t="s">
        <v>3748</v>
      </c>
      <c r="K146" s="10"/>
      <c r="L146" s="10"/>
      <c r="M146" s="10"/>
      <c r="N146" s="10"/>
      <c r="O146" s="62" t="s">
        <v>3534</v>
      </c>
      <c r="P146" s="10"/>
      <c r="Q146" s="10"/>
      <c r="R146" s="10"/>
      <c r="S146" s="10"/>
      <c r="T146" s="10"/>
      <c r="U146" s="10"/>
      <c r="V146" s="77">
        <v>-2</v>
      </c>
      <c r="W146" s="10"/>
      <c r="X146" s="10"/>
      <c r="Y146" s="10"/>
      <c r="Z146" s="10"/>
      <c r="AA146" s="10"/>
      <c r="AB146" s="10"/>
    </row>
    <row r="147" spans="1:28">
      <c r="A147" s="10"/>
      <c r="B147" s="10"/>
      <c r="C147" s="10"/>
      <c r="D147" s="10"/>
      <c r="E147" s="10"/>
      <c r="F147" s="10"/>
      <c r="G147" s="10"/>
      <c r="H147" s="10"/>
      <c r="I147" s="10"/>
      <c r="J147" s="10" t="s">
        <v>3748</v>
      </c>
      <c r="K147" s="10"/>
      <c r="L147" s="10"/>
      <c r="M147" s="10"/>
      <c r="N147" s="10"/>
      <c r="O147" s="62" t="s">
        <v>3535</v>
      </c>
      <c r="P147" s="10"/>
      <c r="Q147" s="10"/>
      <c r="R147" s="10"/>
      <c r="S147" s="10"/>
      <c r="T147" s="10"/>
      <c r="U147" s="10"/>
      <c r="V147" s="77">
        <v>-2</v>
      </c>
      <c r="W147" s="10"/>
      <c r="X147" s="10"/>
      <c r="Y147" s="10"/>
      <c r="Z147" s="10"/>
      <c r="AA147" s="10"/>
      <c r="AB147" s="10"/>
    </row>
    <row r="148" spans="1:28">
      <c r="A148" s="10"/>
      <c r="B148" s="10"/>
      <c r="C148" s="10"/>
      <c r="D148" s="10"/>
      <c r="E148" s="10"/>
      <c r="F148" s="10"/>
      <c r="G148" s="10"/>
      <c r="H148" s="10"/>
      <c r="I148" s="10"/>
      <c r="J148" s="10" t="s">
        <v>3748</v>
      </c>
      <c r="K148" s="10"/>
      <c r="L148" s="10"/>
      <c r="M148" s="10"/>
      <c r="N148" s="10"/>
      <c r="O148" s="62" t="s">
        <v>3529</v>
      </c>
      <c r="P148" s="10"/>
      <c r="Q148" s="10"/>
      <c r="R148" s="10"/>
      <c r="S148" s="10"/>
      <c r="T148" s="10"/>
      <c r="U148" s="10"/>
      <c r="V148" s="77">
        <v>-2</v>
      </c>
      <c r="W148" s="10"/>
      <c r="X148" s="10"/>
      <c r="Y148" s="10"/>
      <c r="Z148" s="10"/>
      <c r="AA148" s="10"/>
      <c r="AB148" s="10"/>
    </row>
    <row r="149" spans="1:28">
      <c r="A149" s="10"/>
      <c r="B149" s="10"/>
      <c r="C149" s="10"/>
      <c r="D149" s="10"/>
      <c r="E149" s="10"/>
      <c r="F149" s="10"/>
      <c r="G149" s="10"/>
      <c r="H149" s="10"/>
      <c r="I149" s="10"/>
      <c r="J149" s="10" t="s">
        <v>3748</v>
      </c>
      <c r="K149" s="10"/>
      <c r="L149" s="10"/>
      <c r="M149" s="10"/>
      <c r="N149" s="10"/>
      <c r="O149" s="62" t="s">
        <v>3521</v>
      </c>
      <c r="P149" s="10"/>
      <c r="Q149" s="10"/>
      <c r="R149" s="10"/>
      <c r="S149" s="10"/>
      <c r="T149" s="10"/>
      <c r="U149" s="10"/>
      <c r="V149" s="77">
        <v>-1.9999999999417923</v>
      </c>
      <c r="W149" s="10"/>
      <c r="X149" s="10"/>
      <c r="Y149" s="10"/>
      <c r="Z149" s="10"/>
      <c r="AA149" s="10"/>
      <c r="AB149" s="10"/>
    </row>
    <row r="150" spans="1:28">
      <c r="A150" s="10"/>
      <c r="B150" s="10"/>
      <c r="C150" s="10"/>
      <c r="D150" s="10"/>
      <c r="E150" s="10"/>
      <c r="F150" s="10"/>
      <c r="G150" s="10"/>
      <c r="H150" s="10"/>
      <c r="I150" s="10"/>
      <c r="J150" s="10" t="s">
        <v>3748</v>
      </c>
      <c r="K150" s="10"/>
      <c r="L150" s="10"/>
      <c r="M150" s="10"/>
      <c r="N150" s="10"/>
      <c r="O150" s="62" t="s">
        <v>3536</v>
      </c>
      <c r="P150" s="10"/>
      <c r="Q150" s="10"/>
      <c r="R150" s="10"/>
      <c r="S150" s="10"/>
      <c r="T150" s="10"/>
      <c r="U150" s="10"/>
      <c r="V150" s="77">
        <v>-2</v>
      </c>
      <c r="W150" s="10"/>
      <c r="X150" s="10"/>
      <c r="Y150" s="10"/>
      <c r="Z150" s="10"/>
      <c r="AA150" s="10"/>
      <c r="AB150" s="10"/>
    </row>
    <row r="151" spans="1:28">
      <c r="A151" s="10"/>
      <c r="B151" s="10"/>
      <c r="C151" s="10"/>
      <c r="D151" s="10"/>
      <c r="E151" s="10"/>
      <c r="F151" s="10"/>
      <c r="G151" s="10"/>
      <c r="H151" s="10"/>
      <c r="I151" s="10"/>
      <c r="J151" s="10" t="s">
        <v>3748</v>
      </c>
      <c r="K151" s="10"/>
      <c r="L151" s="10"/>
      <c r="M151" s="10"/>
      <c r="N151" s="10"/>
      <c r="O151" s="62" t="s">
        <v>3522</v>
      </c>
      <c r="P151" s="10"/>
      <c r="Q151" s="10"/>
      <c r="R151" s="10"/>
      <c r="S151" s="10"/>
      <c r="T151" s="10"/>
      <c r="U151" s="10"/>
      <c r="V151" s="77">
        <v>-2</v>
      </c>
      <c r="W151" s="10"/>
      <c r="X151" s="10"/>
      <c r="Y151" s="10"/>
      <c r="Z151" s="10"/>
      <c r="AA151" s="10"/>
      <c r="AB151" s="10"/>
    </row>
    <row r="152" spans="1:28">
      <c r="A152" s="10"/>
      <c r="B152" s="10"/>
      <c r="C152" s="10"/>
      <c r="D152" s="10"/>
      <c r="E152" s="10"/>
      <c r="F152" s="10"/>
      <c r="G152" s="10"/>
      <c r="H152" s="10"/>
      <c r="I152" s="10"/>
      <c r="J152" s="10" t="s">
        <v>3748</v>
      </c>
      <c r="K152" s="10"/>
      <c r="L152" s="10"/>
      <c r="M152" s="10"/>
      <c r="N152" s="10"/>
      <c r="O152" s="62" t="s">
        <v>3524</v>
      </c>
      <c r="P152" s="10"/>
      <c r="Q152" s="10"/>
      <c r="R152" s="10"/>
      <c r="S152" s="10"/>
      <c r="T152" s="10"/>
      <c r="U152" s="10"/>
      <c r="V152" s="77">
        <v>-2</v>
      </c>
      <c r="W152" s="10"/>
      <c r="X152" s="10"/>
      <c r="Y152" s="10"/>
      <c r="Z152" s="10"/>
      <c r="AA152" s="10"/>
      <c r="AB152" s="10"/>
    </row>
    <row r="153" spans="1:28">
      <c r="A153" s="10"/>
      <c r="B153" s="10"/>
      <c r="C153" s="10"/>
      <c r="D153" s="10"/>
      <c r="E153" s="10"/>
      <c r="F153" s="10"/>
      <c r="G153" s="10"/>
      <c r="H153" s="10"/>
      <c r="I153" s="10"/>
      <c r="J153" s="10" t="s">
        <v>3748</v>
      </c>
      <c r="K153" s="10"/>
      <c r="L153" s="10"/>
      <c r="M153" s="10"/>
      <c r="N153" s="10"/>
      <c r="O153" s="62" t="s">
        <v>3523</v>
      </c>
      <c r="P153" s="10"/>
      <c r="Q153" s="10"/>
      <c r="R153" s="10"/>
      <c r="S153" s="10"/>
      <c r="T153" s="10"/>
      <c r="U153" s="10"/>
      <c r="V153" s="77">
        <v>-2</v>
      </c>
      <c r="W153" s="10"/>
      <c r="X153" s="10"/>
      <c r="Y153" s="10"/>
      <c r="Z153" s="10"/>
      <c r="AA153" s="10"/>
      <c r="AB153" s="10"/>
    </row>
    <row r="154" spans="1:28">
      <c r="A154" s="10"/>
      <c r="B154" s="10"/>
      <c r="C154" s="10"/>
      <c r="D154" s="10"/>
      <c r="E154" s="10"/>
      <c r="F154" s="10"/>
      <c r="G154" s="10"/>
      <c r="H154" s="10"/>
      <c r="I154" s="10"/>
      <c r="J154" s="10" t="s">
        <v>3748</v>
      </c>
      <c r="K154" s="10"/>
      <c r="L154" s="10"/>
      <c r="M154" s="10"/>
      <c r="N154" s="10"/>
      <c r="O154" s="62" t="s">
        <v>3501</v>
      </c>
      <c r="P154" s="10"/>
      <c r="Q154" s="10"/>
      <c r="R154" s="10"/>
      <c r="S154" s="10"/>
      <c r="T154" s="10"/>
      <c r="U154" s="10">
        <v>42.85999999998603</v>
      </c>
      <c r="V154" s="10"/>
      <c r="W154" s="10"/>
      <c r="X154" s="10"/>
      <c r="Y154" s="10"/>
      <c r="Z154" s="10"/>
      <c r="AA154" s="10"/>
      <c r="AB154" s="10"/>
    </row>
    <row r="155" spans="1:28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</sheetData>
  <autoFilter ref="A9:AH80"/>
  <sortState ref="A10:AC80">
    <sortCondition ref="O10:O80"/>
  </sortState>
  <mergeCells count="2">
    <mergeCell ref="J91:V91"/>
    <mergeCell ref="J90:V90"/>
  </mergeCells>
  <conditionalFormatting sqref="AC68:AC69 AC62:AC64 AC18:AC59">
    <cfRule type="duplicateValues" dxfId="12" priority="16"/>
  </conditionalFormatting>
  <conditionalFormatting sqref="U93">
    <cfRule type="duplicateValues" dxfId="11" priority="12"/>
  </conditionalFormatting>
  <conditionalFormatting sqref="U99:U104">
    <cfRule type="duplicateValues" dxfId="10" priority="9"/>
  </conditionalFormatting>
  <conditionalFormatting sqref="U94:U104">
    <cfRule type="duplicateValues" dxfId="9" priority="21"/>
  </conditionalFormatting>
  <conditionalFormatting sqref="U98:U104">
    <cfRule type="duplicateValues" dxfId="8" priority="22"/>
  </conditionalFormatting>
  <conditionalFormatting sqref="U102:U104">
    <cfRule type="duplicateValues" dxfId="7" priority="8"/>
  </conditionalFormatting>
  <conditionalFormatting sqref="U103:U104">
    <cfRule type="duplicateValues" dxfId="6" priority="7"/>
  </conditionalFormatting>
  <conditionalFormatting sqref="O129">
    <cfRule type="duplicateValues" dxfId="5" priority="6"/>
  </conditionalFormatting>
  <conditionalFormatting sqref="O135:O140">
    <cfRule type="duplicateValues" dxfId="4" priority="5"/>
  </conditionalFormatting>
  <conditionalFormatting sqref="O130:O140">
    <cfRule type="duplicateValues" dxfId="3" priority="4"/>
  </conditionalFormatting>
  <conditionalFormatting sqref="O134:O140">
    <cfRule type="duplicateValues" dxfId="2" priority="3"/>
  </conditionalFormatting>
  <conditionalFormatting sqref="O138:O140">
    <cfRule type="duplicateValues" dxfId="1" priority="2"/>
  </conditionalFormatting>
  <conditionalFormatting sqref="O139:O1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V10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</vt:lpstr>
      <vt:lpstr>DICIEMBRE</vt:lpstr>
      <vt:lpstr>POL A EDITAR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2016-04-01T16:14:58Z</cp:lastPrinted>
  <dcterms:created xsi:type="dcterms:W3CDTF">2015-07-09T22:48:01Z</dcterms:created>
  <dcterms:modified xsi:type="dcterms:W3CDTF">2016-06-20T23:33:43Z</dcterms:modified>
</cp:coreProperties>
</file>