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697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FACTURACION!$A$10:$M$42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F17" i="2"/>
  <c r="F11"/>
  <c r="H11" s="1"/>
  <c r="C47"/>
  <c r="G11" l="1"/>
  <c r="I11"/>
  <c r="J11" s="1"/>
  <c r="K11" s="1"/>
  <c r="F12"/>
  <c r="F13"/>
  <c r="H13" s="1"/>
  <c r="F14"/>
  <c r="F15"/>
  <c r="H15" s="1"/>
  <c r="F16"/>
  <c r="H17"/>
  <c r="F18"/>
  <c r="F19"/>
  <c r="H19" s="1"/>
  <c r="F20"/>
  <c r="F21"/>
  <c r="H21" s="1"/>
  <c r="F22"/>
  <c r="F23"/>
  <c r="H23" s="1"/>
  <c r="F24"/>
  <c r="F25"/>
  <c r="H25" s="1"/>
  <c r="F26"/>
  <c r="F27"/>
  <c r="H27" s="1"/>
  <c r="F28"/>
  <c r="F29"/>
  <c r="H29" s="1"/>
  <c r="F30"/>
  <c r="F31"/>
  <c r="H31" s="1"/>
  <c r="F32"/>
  <c r="F33"/>
  <c r="H33" s="1"/>
  <c r="F34"/>
  <c r="F35"/>
  <c r="H35" s="1"/>
  <c r="F36"/>
  <c r="F37"/>
  <c r="H37" s="1"/>
  <c r="F38"/>
  <c r="F39"/>
  <c r="H39" s="1"/>
  <c r="F40"/>
  <c r="G40" s="1"/>
  <c r="F41"/>
  <c r="H41" s="1"/>
  <c r="F42"/>
  <c r="H42" s="1"/>
  <c r="G42" l="1"/>
  <c r="F45"/>
  <c r="G41"/>
  <c r="I41" s="1"/>
  <c r="J41" s="1"/>
  <c r="K41" s="1"/>
  <c r="I42"/>
  <c r="J42" s="1"/>
  <c r="K42" s="1"/>
  <c r="G38"/>
  <c r="G36"/>
  <c r="G34"/>
  <c r="G32"/>
  <c r="G30"/>
  <c r="G28"/>
  <c r="G26"/>
  <c r="G24"/>
  <c r="G22"/>
  <c r="G20"/>
  <c r="G18"/>
  <c r="G16"/>
  <c r="G14"/>
  <c r="G12"/>
  <c r="H40"/>
  <c r="I40" s="1"/>
  <c r="G39"/>
  <c r="I39" s="1"/>
  <c r="H38"/>
  <c r="G37"/>
  <c r="I37" s="1"/>
  <c r="H36"/>
  <c r="G35"/>
  <c r="I35" s="1"/>
  <c r="H34"/>
  <c r="G33"/>
  <c r="I33" s="1"/>
  <c r="H32"/>
  <c r="G31"/>
  <c r="I31" s="1"/>
  <c r="H30"/>
  <c r="G29"/>
  <c r="I29" s="1"/>
  <c r="H28"/>
  <c r="G27"/>
  <c r="I27" s="1"/>
  <c r="H26"/>
  <c r="G25"/>
  <c r="I25" s="1"/>
  <c r="H24"/>
  <c r="G23"/>
  <c r="I23" s="1"/>
  <c r="H22"/>
  <c r="G21"/>
  <c r="I21" s="1"/>
  <c r="H20"/>
  <c r="G19"/>
  <c r="I19" s="1"/>
  <c r="H18"/>
  <c r="G17"/>
  <c r="I17" s="1"/>
  <c r="H16"/>
  <c r="G15"/>
  <c r="I15" s="1"/>
  <c r="H14"/>
  <c r="G13"/>
  <c r="I13" s="1"/>
  <c r="H12"/>
  <c r="H45" l="1"/>
  <c r="I16"/>
  <c r="J16" s="1"/>
  <c r="K16" s="1"/>
  <c r="I24"/>
  <c r="J24" s="1"/>
  <c r="K24" s="1"/>
  <c r="I32"/>
  <c r="J32" s="1"/>
  <c r="K32" s="1"/>
  <c r="I14"/>
  <c r="I22"/>
  <c r="J22" s="1"/>
  <c r="I30"/>
  <c r="J30" s="1"/>
  <c r="K30" s="1"/>
  <c r="I38"/>
  <c r="J38" s="1"/>
  <c r="I12"/>
  <c r="G45"/>
  <c r="I20"/>
  <c r="J20" s="1"/>
  <c r="K20" s="1"/>
  <c r="I28"/>
  <c r="I36"/>
  <c r="I18"/>
  <c r="I26"/>
  <c r="J26" s="1"/>
  <c r="K26" s="1"/>
  <c r="I34"/>
  <c r="J13"/>
  <c r="K13" s="1"/>
  <c r="J21"/>
  <c r="K21" s="1"/>
  <c r="J29"/>
  <c r="K29" s="1"/>
  <c r="J37"/>
  <c r="K37" s="1"/>
  <c r="J14"/>
  <c r="K14" s="1"/>
  <c r="J18"/>
  <c r="J17"/>
  <c r="K17" s="1"/>
  <c r="J25"/>
  <c r="K25" s="1"/>
  <c r="J33"/>
  <c r="K33" s="1"/>
  <c r="J12"/>
  <c r="K12" s="1"/>
  <c r="J28"/>
  <c r="J36"/>
  <c r="K36" s="1"/>
  <c r="J15"/>
  <c r="K15" s="1"/>
  <c r="J19"/>
  <c r="K19" s="1"/>
  <c r="J23"/>
  <c r="K23" s="1"/>
  <c r="J27"/>
  <c r="K27" s="1"/>
  <c r="J31"/>
  <c r="K31" s="1"/>
  <c r="J35"/>
  <c r="K35" s="1"/>
  <c r="J39"/>
  <c r="K39" s="1"/>
  <c r="J40"/>
  <c r="K40" s="1"/>
  <c r="K38" l="1"/>
  <c r="J34"/>
  <c r="K34" s="1"/>
  <c r="K18"/>
  <c r="K22"/>
  <c r="K28"/>
  <c r="I45"/>
  <c r="K45" l="1"/>
  <c r="J45"/>
</calcChain>
</file>

<file path=xl/sharedStrings.xml><?xml version="1.0" encoding="utf-8"?>
<sst xmlns="http://schemas.openxmlformats.org/spreadsheetml/2006/main" count="368" uniqueCount="125">
  <si>
    <t>CONTPAQ i</t>
  </si>
  <si>
    <t xml:space="preserve">      NÓMINAS</t>
  </si>
  <si>
    <t>05 INGENIERIA FISCAL LABORAL SC</t>
  </si>
  <si>
    <t>Lista de Raya (forma tabular)</t>
  </si>
  <si>
    <t>Periodo 5 al 5 Semanal del 25/01/2017 al 31/01/2017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</si>
  <si>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</si>
  <si>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</si>
  <si>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</si>
  <si>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</si>
  <si>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</si>
  <si>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</si>
  <si>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</si>
  <si>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</si>
  <si>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</si>
  <si>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</si>
  <si>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</si>
  <si>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</si>
  <si>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</si>
  <si>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</si>
  <si>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</si>
  <si>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</si>
  <si>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</si>
  <si>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</si>
  <si>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</si>
  <si>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</si>
  <si>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</si>
  <si>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</si>
  <si>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</si>
  <si>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</si>
  <si>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</si>
  <si>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</si>
  <si>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</si>
  <si>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</si>
  <si>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</si>
  <si>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</si>
  <si>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</si>
  <si>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</si>
  <si>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</si>
  <si>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</si>
  <si>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</si>
  <si>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</si>
  <si>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</si>
  <si>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</si>
  <si>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</si>
  <si>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</si>
  <si>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</si>
  <si>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</si>
  <si>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</si>
  <si>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</si>
  <si>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</si>
  <si>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</si>
  <si>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</si>
  <si>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</si>
  <si>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</si>
  <si>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</si>
  <si>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</si>
  <si>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</si>
  <si>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</si>
  <si>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</si>
  <si>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</si>
  <si>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</si>
  <si>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</si>
  <si>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</si>
  <si>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</si>
  <si>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</si>
  <si>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</si>
  <si>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</si>
  <si>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</si>
  <si>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</si>
  <si>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</si>
  <si>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</si>
  <si>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</si>
  <si>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</si>
  <si>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</si>
  <si>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</si>
  <si>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</si>
  <si>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</si>
  <si>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</si>
  <si>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</si>
  <si>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</si>
  <si>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</si>
  <si>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</si>
  <si>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</si>
  <si>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</si>
  <si>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</si>
  <si>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</si>
  <si>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</si>
  <si>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</si>
  <si>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</si>
  <si>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FACTURA</t>
  </si>
  <si>
    <t>2% NOMINA</t>
  </si>
  <si>
    <t>7.5 % COMISIÓN</t>
  </si>
  <si>
    <t>SUBTOTAL</t>
  </si>
  <si>
    <t>IVA</t>
  </si>
  <si>
    <t>TOTAL</t>
  </si>
  <si>
    <t>Periodo Semanal-5 del 2017-01-25 al 2017-01-31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</si>
  <si>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</si>
  <si>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</si>
  <si>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</si>
  <si>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</si>
  <si>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</si>
  <si>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</si>
  <si>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</si>
  <si>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29</t>
  </si>
  <si>
    <t>03 Transferencia electrónica de fondos</t>
  </si>
  <si>
    <t>Total Transferencia electrónica de fondos</t>
  </si>
  <si>
    <t>Total de movimientos 3</t>
  </si>
  <si>
    <t>Total de movimientos 32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</si>
  <si>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</si>
  <si>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</si>
  <si>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</si>
  <si>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</si>
  <si>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</si>
  <si>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</si>
  <si>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</si>
  <si>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</si>
  <si>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</si>
  <si>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</si>
  <si>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</si>
  <si>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5</t>
  </si>
  <si>
    <t>25/01/2017 al 31/01/2017</t>
  </si>
  <si>
    <t>VENTAS</t>
  </si>
  <si>
    <t>ADMINISTRACION</t>
  </si>
  <si>
    <t>SEMINUEVOS</t>
  </si>
  <si>
    <t>SERVICIO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</si>
</sst>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72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ill="0" applyBorder="0" applyAlignment="0" applyProtection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7" fontId="44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1" fillId="0" borderId="0"/>
    <xf numFmtId="2" fontId="43" fillId="0" borderId="0">
      <alignment horizont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/>
    <xf numFmtId="0" fontId="3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ill="0" applyBorder="0" applyAlignment="0" applyProtection="0"/>
    <xf numFmtId="43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0" fontId="30" fillId="0" borderId="0"/>
    <xf numFmtId="2" fontId="43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1" fillId="0" borderId="0"/>
    <xf numFmtId="2" fontId="43" fillId="0" borderId="0">
      <alignment horizontal="center"/>
    </xf>
    <xf numFmtId="0" fontId="1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0" fontId="1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1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1" fillId="0" borderId="0"/>
    <xf numFmtId="0" fontId="42" fillId="0" borderId="0"/>
    <xf numFmtId="0" fontId="42" fillId="0" borderId="0"/>
    <xf numFmtId="0" fontId="1" fillId="0" borderId="0"/>
    <xf numFmtId="2" fontId="43" fillId="0" borderId="0">
      <alignment horizontal="center"/>
    </xf>
    <xf numFmtId="0" fontId="1" fillId="0" borderId="0"/>
    <xf numFmtId="2" fontId="43" fillId="0" borderId="0">
      <alignment horizontal="center"/>
    </xf>
    <xf numFmtId="0" fontId="42" fillId="0" borderId="0"/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2" fontId="43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43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43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43" fillId="0" borderId="0">
      <alignment horizontal="center"/>
    </xf>
    <xf numFmtId="0" fontId="30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43" fillId="0" borderId="0">
      <alignment horizontal="center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0" fontId="42" fillId="0" borderId="0"/>
    <xf numFmtId="0" fontId="42" fillId="0" borderId="0"/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2" fontId="43" fillId="0" borderId="0">
      <alignment horizontal="center"/>
    </xf>
    <xf numFmtId="0" fontId="42" fillId="0" borderId="0"/>
    <xf numFmtId="2" fontId="43" fillId="0" borderId="0">
      <alignment horizontal="center"/>
    </xf>
    <xf numFmtId="43" fontId="30" fillId="0" borderId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4" fontId="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43" fillId="0" borderId="0">
      <alignment horizontal="center"/>
    </xf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" fontId="43" fillId="0" borderId="0">
      <alignment horizontal="center"/>
    </xf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2" fontId="43" fillId="0" borderId="0">
      <alignment horizontal="center"/>
    </xf>
    <xf numFmtId="0" fontId="1" fillId="0" borderId="0"/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2" fontId="43" fillId="0" borderId="0">
      <alignment horizontal="center"/>
    </xf>
    <xf numFmtId="2" fontId="43" fillId="0" borderId="0">
      <alignment horizontal="center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2" fontId="43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0"/>
  </cellStyleXfs>
  <cellXfs count="63">
    <xf numFmtId="0" fontId="0" fillId="0" borderId="0" xfId="0"/>
    <xf numFmtId="0" fontId="18" fillId="0" borderId="0" xfId="0" applyFont="1"/>
    <xf numFmtId="49" fontId="18" fillId="0" borderId="0" xfId="0" applyNumberFormat="1" applyFont="1"/>
    <xf numFmtId="49" fontId="19" fillId="0" borderId="0" xfId="0" applyNumberFormat="1" applyFont="1" applyAlignment="1">
      <alignment horizontal="centerContinuous"/>
    </xf>
    <xf numFmtId="49" fontId="20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5" fillId="33" borderId="11" xfId="0" applyNumberFormat="1" applyFont="1" applyFill="1" applyBorder="1" applyAlignment="1">
      <alignment horizontal="center" wrapText="1"/>
    </xf>
    <xf numFmtId="0" fontId="25" fillId="33" borderId="11" xfId="0" applyFont="1" applyFill="1" applyBorder="1" applyAlignment="1">
      <alignment horizontal="center" wrapText="1"/>
    </xf>
    <xf numFmtId="0" fontId="26" fillId="33" borderId="11" xfId="0" applyFont="1" applyFill="1" applyBorder="1" applyAlignment="1">
      <alignment horizontal="center" wrapText="1"/>
    </xf>
    <xf numFmtId="0" fontId="27" fillId="33" borderId="11" xfId="0" applyFont="1" applyFill="1" applyBorder="1" applyAlignment="1">
      <alignment horizontal="center" wrapText="1"/>
    </xf>
    <xf numFmtId="49" fontId="27" fillId="0" borderId="0" xfId="0" applyNumberFormat="1" applyFont="1"/>
    <xf numFmtId="164" fontId="18" fillId="0" borderId="0" xfId="0" applyNumberFormat="1" applyFont="1"/>
    <xf numFmtId="164" fontId="28" fillId="0" borderId="0" xfId="0" applyNumberFormat="1" applyFont="1"/>
    <xf numFmtId="49" fontId="18" fillId="0" borderId="0" xfId="0" applyNumberFormat="1" applyFont="1" applyAlignment="1">
      <alignment horizontal="right"/>
    </xf>
    <xf numFmtId="0" fontId="25" fillId="0" borderId="0" xfId="0" applyFont="1"/>
    <xf numFmtId="164" fontId="25" fillId="0" borderId="0" xfId="0" applyNumberFormat="1" applyFont="1"/>
    <xf numFmtId="49" fontId="25" fillId="0" borderId="0" xfId="0" applyNumberFormat="1" applyFont="1" applyAlignment="1">
      <alignment horizontal="left"/>
    </xf>
    <xf numFmtId="164" fontId="29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165" fontId="16" fillId="0" borderId="0" xfId="0" applyNumberFormat="1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35" fillId="0" borderId="0" xfId="0" applyFont="1"/>
    <xf numFmtId="0" fontId="0" fillId="0" borderId="0" xfId="0"/>
    <xf numFmtId="0" fontId="40" fillId="0" borderId="0" xfId="0" applyFont="1"/>
    <xf numFmtId="165" fontId="40" fillId="0" borderId="0" xfId="0" applyNumberFormat="1" applyFont="1"/>
    <xf numFmtId="0" fontId="32" fillId="0" borderId="0" xfId="0" applyFont="1"/>
    <xf numFmtId="49" fontId="0" fillId="0" borderId="0" xfId="0" applyNumberFormat="1"/>
    <xf numFmtId="165" fontId="38" fillId="0" borderId="16" xfId="0" applyNumberFormat="1" applyFont="1" applyFill="1" applyBorder="1" applyAlignment="1">
      <alignment horizontal="centerContinuous"/>
    </xf>
    <xf numFmtId="0" fontId="38" fillId="0" borderId="16" xfId="0" applyFont="1" applyFill="1" applyBorder="1" applyAlignment="1">
      <alignment horizontal="centerContinuous"/>
    </xf>
    <xf numFmtId="0" fontId="39" fillId="0" borderId="0" xfId="0" applyFont="1"/>
    <xf numFmtId="0" fontId="37" fillId="0" borderId="0" xfId="0" applyFont="1"/>
    <xf numFmtId="0" fontId="36" fillId="0" borderId="0" xfId="0" applyFont="1" applyAlignment="1">
      <alignment horizontal="centerContinuous"/>
    </xf>
    <xf numFmtId="0" fontId="18" fillId="0" borderId="0" xfId="0" applyFont="1" applyAlignment="1">
      <alignment horizontal="right"/>
    </xf>
    <xf numFmtId="0" fontId="26" fillId="33" borderId="15" xfId="43" applyFont="1" applyFill="1" applyBorder="1" applyAlignment="1">
      <alignment horizontal="center" vertical="center" wrapText="1"/>
    </xf>
    <xf numFmtId="44" fontId="18" fillId="0" borderId="0" xfId="1" applyFont="1"/>
    <xf numFmtId="44" fontId="25" fillId="0" borderId="10" xfId="0" applyNumberFormat="1" applyFont="1" applyBorder="1"/>
    <xf numFmtId="0" fontId="31" fillId="0" borderId="12" xfId="43" applyFont="1" applyBorder="1" applyAlignment="1">
      <alignment horizontal="center" vertical="center"/>
    </xf>
    <xf numFmtId="0" fontId="31" fillId="0" borderId="13" xfId="43" applyFont="1" applyBorder="1" applyAlignment="1">
      <alignment horizontal="center" vertical="center"/>
    </xf>
    <xf numFmtId="0" fontId="31" fillId="0" borderId="14" xfId="43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0" fillId="0" borderId="17" xfId="0" applyFont="1" applyBorder="1"/>
    <xf numFmtId="0" fontId="16" fillId="0" borderId="17" xfId="0" applyFont="1" applyBorder="1"/>
    <xf numFmtId="0" fontId="0" fillId="0" borderId="17" xfId="0" applyFont="1" applyBorder="1"/>
    <xf numFmtId="0" fontId="0" fillId="0" borderId="17" xfId="0" applyBorder="1"/>
    <xf numFmtId="14" fontId="50" fillId="0" borderId="17" xfId="0" applyNumberFormat="1" applyFont="1" applyBorder="1"/>
    <xf numFmtId="43" fontId="1" fillId="0" borderId="17" xfId="143" applyFont="1" applyBorder="1"/>
    <xf numFmtId="43" fontId="1" fillId="0" borderId="18" xfId="143" applyFont="1" applyBorder="1"/>
    <xf numFmtId="43" fontId="1" fillId="0" borderId="19" xfId="143" applyFont="1" applyBorder="1"/>
    <xf numFmtId="43" fontId="1" fillId="0" borderId="20" xfId="143" applyFont="1" applyBorder="1"/>
    <xf numFmtId="43" fontId="16" fillId="0" borderId="19" xfId="143" applyFont="1" applyBorder="1"/>
  </cellXfs>
  <cellStyles count="72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cel Built-in Normal" xfId="73"/>
    <cellStyle name="Excel Built-in Normal 2" xfId="92"/>
    <cellStyle name="Excel Built-in Normal 3" xfId="94"/>
    <cellStyle name="Followed Hyperlink" xfId="74"/>
    <cellStyle name="Followed Hyperlink 10" xfId="75"/>
    <cellStyle name="Followed Hyperlink 11" xfId="76"/>
    <cellStyle name="Followed Hyperlink 12" xfId="77"/>
    <cellStyle name="Followed Hyperlink 12 2" xfId="90"/>
    <cellStyle name="Followed Hyperlink 13" xfId="95"/>
    <cellStyle name="Followed Hyperlink 14" xfId="91"/>
    <cellStyle name="Followed Hyperlink 15" xfId="96"/>
    <cellStyle name="Followed Hyperlink 15 2" xfId="97"/>
    <cellStyle name="Followed Hyperlink 16" xfId="98"/>
    <cellStyle name="Followed Hyperlink 17" xfId="99"/>
    <cellStyle name="Followed Hyperlink 17 2" xfId="100"/>
    <cellStyle name="Followed Hyperlink 18" xfId="101"/>
    <cellStyle name="Followed Hyperlink 19" xfId="102"/>
    <cellStyle name="Followed Hyperlink 19 2" xfId="103"/>
    <cellStyle name="Followed Hyperlink 2" xfId="104"/>
    <cellStyle name="Followed Hyperlink 2 2" xfId="105"/>
    <cellStyle name="Followed Hyperlink 3" xfId="106"/>
    <cellStyle name="Followed Hyperlink 4" xfId="107"/>
    <cellStyle name="Followed Hyperlink 4 2" xfId="108"/>
    <cellStyle name="Followed Hyperlink 5" xfId="109"/>
    <cellStyle name="Followed Hyperlink 6" xfId="110"/>
    <cellStyle name="Followed Hyperlink 6 2" xfId="111"/>
    <cellStyle name="Followed Hyperlink 7" xfId="112"/>
    <cellStyle name="Followed Hyperlink 8" xfId="113"/>
    <cellStyle name="Followed Hyperlink 9" xfId="114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yperlink" xfId="115"/>
    <cellStyle name="Hyperlink 10" xfId="116"/>
    <cellStyle name="Hyperlink 11" xfId="117"/>
    <cellStyle name="Hyperlink 12" xfId="118"/>
    <cellStyle name="Hyperlink 12 2" xfId="119"/>
    <cellStyle name="Hyperlink 13" xfId="120"/>
    <cellStyle name="Hyperlink 14" xfId="121"/>
    <cellStyle name="Hyperlink 15" xfId="122"/>
    <cellStyle name="Hyperlink 15 2" xfId="123"/>
    <cellStyle name="Hyperlink 16" xfId="124"/>
    <cellStyle name="Hyperlink 17" xfId="125"/>
    <cellStyle name="Hyperlink 17 2" xfId="126"/>
    <cellStyle name="Hyperlink 18" xfId="127"/>
    <cellStyle name="Hyperlink 19" xfId="128"/>
    <cellStyle name="Hyperlink 19 2" xfId="129"/>
    <cellStyle name="Hyperlink 2" xfId="130"/>
    <cellStyle name="Hyperlink 2 2" xfId="131"/>
    <cellStyle name="Hyperlink 3" xfId="132"/>
    <cellStyle name="Hyperlink 4" xfId="133"/>
    <cellStyle name="Hyperlink 4 2" xfId="134"/>
    <cellStyle name="Hyperlink 5" xfId="135"/>
    <cellStyle name="Hyperlink 6" xfId="136"/>
    <cellStyle name="Hyperlink 6 2" xfId="137"/>
    <cellStyle name="Hyperlink 7" xfId="138"/>
    <cellStyle name="Hyperlink 8" xfId="139"/>
    <cellStyle name="Hyperlink 9" xfId="140"/>
    <cellStyle name="Incorrecto" xfId="8" builtinId="27" customBuiltin="1"/>
    <cellStyle name="Millares 2" xfId="46"/>
    <cellStyle name="Millares 2 2" xfId="47"/>
    <cellStyle name="Millares 2 2 2" xfId="142"/>
    <cellStyle name="Millares 2 3" xfId="143"/>
    <cellStyle name="Millares 2 4" xfId="144"/>
    <cellStyle name="Millares 2 5" xfId="145"/>
    <cellStyle name="Millares 2 6" xfId="141"/>
    <cellStyle name="Millares 3" xfId="48"/>
    <cellStyle name="Millares 3 2" xfId="49"/>
    <cellStyle name="Millares 3 3" xfId="146"/>
    <cellStyle name="Millares 4" xfId="50"/>
    <cellStyle name="Millares 4 2" xfId="51"/>
    <cellStyle name="Millares 4 2 2" xfId="148"/>
    <cellStyle name="Millares 4 3" xfId="78"/>
    <cellStyle name="Millares 4 3 2" xfId="149"/>
    <cellStyle name="Millares 4 4" xfId="147"/>
    <cellStyle name="Millares 5" xfId="45"/>
    <cellStyle name="Millares 5 2" xfId="150"/>
    <cellStyle name="Millares 6" xfId="151"/>
    <cellStyle name="Millares 7" xfId="152"/>
    <cellStyle name="Millares 8" xfId="446"/>
    <cellStyle name="Moneda" xfId="1" builtinId="4"/>
    <cellStyle name="Moneda 2" xfId="153"/>
    <cellStyle name="Moneda 2 2" xfId="472"/>
    <cellStyle name="Moneda 3" xfId="154"/>
    <cellStyle name="Moneda 4" xfId="155"/>
    <cellStyle name="Moneda 5" xfId="156"/>
    <cellStyle name="Moneda 5 2" xfId="157"/>
    <cellStyle name="Moneda 6" xfId="158"/>
    <cellStyle name="Moneda 7" xfId="159"/>
    <cellStyle name="Moneda 7 2" xfId="160"/>
    <cellStyle name="Moneda 8" xfId="161"/>
    <cellStyle name="Moneda 9" xfId="562"/>
    <cellStyle name="Neutral" xfId="9" builtinId="28" customBuiltin="1"/>
    <cellStyle name="Normal" xfId="0" builtinId="0"/>
    <cellStyle name="Normal 10" xfId="52"/>
    <cellStyle name="Normal 10 2" xfId="162"/>
    <cellStyle name="Normal 10 3" xfId="163"/>
    <cellStyle name="Normal 10 4" xfId="532"/>
    <cellStyle name="Normal 11" xfId="44"/>
    <cellStyle name="Normal 11 2" xfId="80"/>
    <cellStyle name="Normal 11 3" xfId="164"/>
    <cellStyle name="Normal 12" xfId="81"/>
    <cellStyle name="Normal 12 2" xfId="165"/>
    <cellStyle name="Normal 12 3" xfId="166"/>
    <cellStyle name="Normal 12 4" xfId="82"/>
    <cellStyle name="Normal 12 4 2" xfId="167"/>
    <cellStyle name="Normal 12 5" xfId="168"/>
    <cellStyle name="Normal 13" xfId="169"/>
    <cellStyle name="Normal 13 2" xfId="533"/>
    <cellStyle name="Normal 14" xfId="170"/>
    <cellStyle name="Normal 14 2" xfId="534"/>
    <cellStyle name="Normal 15" xfId="83"/>
    <cellStyle name="Normal 15 2" xfId="171"/>
    <cellStyle name="Normal 15 3" xfId="172"/>
    <cellStyle name="Normal 16" xfId="173"/>
    <cellStyle name="Normal 16 2" xfId="43"/>
    <cellStyle name="Normal 16 3" xfId="174"/>
    <cellStyle name="Normal 16 4" xfId="175"/>
    <cellStyle name="Normal 17" xfId="176"/>
    <cellStyle name="Normal 17 2" xfId="177"/>
    <cellStyle name="Normal 17 3" xfId="178"/>
    <cellStyle name="Normal 18" xfId="179"/>
    <cellStyle name="Normal 18 2" xfId="719"/>
    <cellStyle name="Normal 19" xfId="180"/>
    <cellStyle name="Normal 19 2" xfId="181"/>
    <cellStyle name="Normal 2" xfId="53"/>
    <cellStyle name="Normal 2 10" xfId="183"/>
    <cellStyle name="Normal 2 11" xfId="184"/>
    <cellStyle name="Normal 2 11 2" xfId="185"/>
    <cellStyle name="Normal 2 12" xfId="186"/>
    <cellStyle name="Normal 2 13" xfId="182"/>
    <cellStyle name="Normal 2 14" xfId="535"/>
    <cellStyle name="Normal 2 2" xfId="54"/>
    <cellStyle name="Normal 2 2 10" xfId="188"/>
    <cellStyle name="Normal 2 2 11" xfId="189"/>
    <cellStyle name="Normal 2 2 12" xfId="190"/>
    <cellStyle name="Normal 2 2 14" xfId="88"/>
    <cellStyle name="Normal 2 2 2" xfId="89"/>
    <cellStyle name="Normal 2 2 2 10" xfId="192"/>
    <cellStyle name="Normal 2 2 2 11" xfId="191"/>
    <cellStyle name="Normal 2 2 2 2" xfId="193"/>
    <cellStyle name="Normal 2 2 2 2 10" xfId="194"/>
    <cellStyle name="Normal 2 2 2 2 2" xfId="195"/>
    <cellStyle name="Normal 2 2 2 2 2 2" xfId="196"/>
    <cellStyle name="Normal 2 2 2 2 2 2 2" xfId="197"/>
    <cellStyle name="Normal 2 2 2 2 2 2 2 2" xfId="198"/>
    <cellStyle name="Normal 2 2 2 2 2 2 2 2 2" xfId="199"/>
    <cellStyle name="Normal 2 2 2 2 2 2 2 3" xfId="200"/>
    <cellStyle name="Normal 2 2 2 2 2 2 3" xfId="201"/>
    <cellStyle name="Normal 2 2 2 2 2 2 3 2" xfId="202"/>
    <cellStyle name="Normal 2 2 2 2 2 3" xfId="203"/>
    <cellStyle name="Normal 2 2 2 2 2 4" xfId="204"/>
    <cellStyle name="Normal 2 2 2 2 2 5" xfId="205"/>
    <cellStyle name="Normal 2 2 2 2 2 6" xfId="206"/>
    <cellStyle name="Normal 2 2 2 2 2 7" xfId="207"/>
    <cellStyle name="Normal 2 2 2 2 2 7 2" xfId="208"/>
    <cellStyle name="Normal 2 2 2 2 2 8" xfId="209"/>
    <cellStyle name="Normal 2 2 2 2 3" xfId="210"/>
    <cellStyle name="Normal 2 2 2 2 3 2" xfId="211"/>
    <cellStyle name="Normal 2 2 2 2 3 2 2" xfId="212"/>
    <cellStyle name="Normal 2 2 2 2 3 2 2 2" xfId="213"/>
    <cellStyle name="Normal 2 2 2 2 3 2 3" xfId="214"/>
    <cellStyle name="Normal 2 2 2 2 3 3" xfId="215"/>
    <cellStyle name="Normal 2 2 2 2 3 3 2" xfId="216"/>
    <cellStyle name="Normal 2 2 2 2 3 4" xfId="217"/>
    <cellStyle name="Normal 2 2 2 2 3 5" xfId="218"/>
    <cellStyle name="Normal 2 2 2 2 4" xfId="219"/>
    <cellStyle name="Normal 2 2 2 2 5" xfId="220"/>
    <cellStyle name="Normal 2 2 2 2 6" xfId="221"/>
    <cellStyle name="Normal 2 2 2 2 7" xfId="222"/>
    <cellStyle name="Normal 2 2 2 2 7 2" xfId="223"/>
    <cellStyle name="Normal 2 2 2 2 8" xfId="224"/>
    <cellStyle name="Normal 2 2 2 2 9" xfId="225"/>
    <cellStyle name="Normal 2 2 2 3" xfId="226"/>
    <cellStyle name="Normal 2 2 2 4" xfId="227"/>
    <cellStyle name="Normal 2 2 2 4 2" xfId="228"/>
    <cellStyle name="Normal 2 2 2 4 2 2" xfId="229"/>
    <cellStyle name="Normal 2 2 2 4 2 2 2" xfId="230"/>
    <cellStyle name="Normal 2 2 2 4 2 3" xfId="231"/>
    <cellStyle name="Normal 2 2 2 4 3" xfId="232"/>
    <cellStyle name="Normal 2 2 2 4 3 2" xfId="233"/>
    <cellStyle name="Normal 2 2 2 4 4" xfId="234"/>
    <cellStyle name="Normal 2 2 2 5" xfId="235"/>
    <cellStyle name="Normal 2 2 2 6" xfId="236"/>
    <cellStyle name="Normal 2 2 2 7" xfId="237"/>
    <cellStyle name="Normal 2 2 2 8" xfId="238"/>
    <cellStyle name="Normal 2 2 2 9" xfId="239"/>
    <cellStyle name="Normal 2 2 2 9 2" xfId="240"/>
    <cellStyle name="Normal 2 2 3" xfId="241"/>
    <cellStyle name="Normal 2 2 3 2" xfId="242"/>
    <cellStyle name="Normal 2 2 3 2 2" xfId="243"/>
    <cellStyle name="Normal 2 2 3 2 2 2" xfId="244"/>
    <cellStyle name="Normal 2 2 3 2 2 2 2" xfId="245"/>
    <cellStyle name="Normal 2 2 3 2 2 2 2 2" xfId="246"/>
    <cellStyle name="Normal 2 2 3 2 2 2 3" xfId="247"/>
    <cellStyle name="Normal 2 2 3 2 2 3" xfId="248"/>
    <cellStyle name="Normal 2 2 3 2 2 3 2" xfId="249"/>
    <cellStyle name="Normal 2 2 3 2 3" xfId="250"/>
    <cellStyle name="Normal 2 2 3 2 4" xfId="251"/>
    <cellStyle name="Normal 2 2 3 2 5" xfId="252"/>
    <cellStyle name="Normal 2 2 3 2 6" xfId="253"/>
    <cellStyle name="Normal 2 2 3 2 7" xfId="254"/>
    <cellStyle name="Normal 2 2 3 2 7 2" xfId="255"/>
    <cellStyle name="Normal 2 2 3 2 8" xfId="256"/>
    <cellStyle name="Normal 2 2 3 3" xfId="257"/>
    <cellStyle name="Normal 2 2 3 3 2" xfId="258"/>
    <cellStyle name="Normal 2 2 3 3 2 2" xfId="259"/>
    <cellStyle name="Normal 2 2 3 3 2 2 2" xfId="260"/>
    <cellStyle name="Normal 2 2 3 3 2 3" xfId="261"/>
    <cellStyle name="Normal 2 2 3 3 3" xfId="262"/>
    <cellStyle name="Normal 2 2 3 3 3 2" xfId="263"/>
    <cellStyle name="Normal 2 2 3 4" xfId="264"/>
    <cellStyle name="Normal 2 2 3 5" xfId="265"/>
    <cellStyle name="Normal 2 2 3 6" xfId="266"/>
    <cellStyle name="Normal 2 2 3 7" xfId="267"/>
    <cellStyle name="Normal 2 2 3 7 2" xfId="268"/>
    <cellStyle name="Normal 2 2 3 8" xfId="269"/>
    <cellStyle name="Normal 2 2 4" xfId="270"/>
    <cellStyle name="Normal 2 2 4 2" xfId="271"/>
    <cellStyle name="Normal 2 2 4 2 2" xfId="272"/>
    <cellStyle name="Normal 2 2 4 2 2 2" xfId="273"/>
    <cellStyle name="Normal 2 2 4 2 3" xfId="274"/>
    <cellStyle name="Normal 2 2 4 3" xfId="275"/>
    <cellStyle name="Normal 2 2 4 3 2" xfId="276"/>
    <cellStyle name="Normal 2 2 5" xfId="277"/>
    <cellStyle name="Normal 2 2 5 2" xfId="278"/>
    <cellStyle name="Normal 2 2 5 2 2" xfId="279"/>
    <cellStyle name="Normal 2 2 5 3" xfId="280"/>
    <cellStyle name="Normal 2 2 5 4" xfId="281"/>
    <cellStyle name="Normal 2 2 6" xfId="282"/>
    <cellStyle name="Normal 2 2 6 2" xfId="283"/>
    <cellStyle name="Normal 2 2 6 3" xfId="284"/>
    <cellStyle name="Normal 2 2 6 4" xfId="285"/>
    <cellStyle name="Normal 2 2 7" xfId="286"/>
    <cellStyle name="Normal 2 2 7 2" xfId="287"/>
    <cellStyle name="Normal 2 2 7 3" xfId="288"/>
    <cellStyle name="Normal 2 2 7 4" xfId="289"/>
    <cellStyle name="Normal 2 2 8" xfId="290"/>
    <cellStyle name="Normal 2 2 8 2" xfId="291"/>
    <cellStyle name="Normal 2 2 8 3" xfId="292"/>
    <cellStyle name="Normal 2 2 9" xfId="293"/>
    <cellStyle name="Normal 2 2 9 2" xfId="294"/>
    <cellStyle name="Normal 2 2 9 3" xfId="295"/>
    <cellStyle name="Normal 2 2 9 4" xfId="296"/>
    <cellStyle name="Normal 2 3" xfId="297"/>
    <cellStyle name="Normal 2 3 2" xfId="528"/>
    <cellStyle name="Normal 2 4" xfId="298"/>
    <cellStyle name="Normal 2 4 2" xfId="299"/>
    <cellStyle name="Normal 2 4 2 2" xfId="300"/>
    <cellStyle name="Normal 2 4 2 2 2" xfId="301"/>
    <cellStyle name="Normal 2 4 2 2 2 2" xfId="302"/>
    <cellStyle name="Normal 2 4 2 2 2 2 2" xfId="303"/>
    <cellStyle name="Normal 2 4 2 2 2 3" xfId="304"/>
    <cellStyle name="Normal 2 4 2 2 3" xfId="305"/>
    <cellStyle name="Normal 2 4 2 2 3 2" xfId="306"/>
    <cellStyle name="Normal 2 4 2 3" xfId="307"/>
    <cellStyle name="Normal 2 4 2 4" xfId="308"/>
    <cellStyle name="Normal 2 4 2 5" xfId="309"/>
    <cellStyle name="Normal 2 4 2 6" xfId="310"/>
    <cellStyle name="Normal 2 4 2 7" xfId="311"/>
    <cellStyle name="Normal 2 4 2 7 2" xfId="312"/>
    <cellStyle name="Normal 2 4 2 8" xfId="313"/>
    <cellStyle name="Normal 2 4 2 9" xfId="314"/>
    <cellStyle name="Normal 2 4 3" xfId="315"/>
    <cellStyle name="Normal 2 4 3 2" xfId="316"/>
    <cellStyle name="Normal 2 4 3 2 2" xfId="317"/>
    <cellStyle name="Normal 2 4 3 2 2 2" xfId="318"/>
    <cellStyle name="Normal 2 4 3 2 3" xfId="319"/>
    <cellStyle name="Normal 2 4 3 3" xfId="320"/>
    <cellStyle name="Normal 2 4 3 3 2" xfId="321"/>
    <cellStyle name="Normal 2 4 4" xfId="322"/>
    <cellStyle name="Normal 2 4 5" xfId="323"/>
    <cellStyle name="Normal 2 4 6" xfId="324"/>
    <cellStyle name="Normal 2 4 7" xfId="325"/>
    <cellStyle name="Normal 2 4 7 2" xfId="326"/>
    <cellStyle name="Normal 2 4 8" xfId="327"/>
    <cellStyle name="Normal 2 5" xfId="87"/>
    <cellStyle name="Normal 2 5 2" xfId="328"/>
    <cellStyle name="Normal 2 5 3" xfId="329"/>
    <cellStyle name="Normal 2 5 4" xfId="330"/>
    <cellStyle name="Normal 2 6" xfId="85"/>
    <cellStyle name="Normal 2 6 2" xfId="331"/>
    <cellStyle name="Normal 2 6 2 2" xfId="332"/>
    <cellStyle name="Normal 2 6 2 2 2" xfId="333"/>
    <cellStyle name="Normal 2 6 2 3" xfId="334"/>
    <cellStyle name="Normal 2 6 2 4" xfId="335"/>
    <cellStyle name="Normal 2 6 3" xfId="336"/>
    <cellStyle name="Normal 2 6 3 2" xfId="337"/>
    <cellStyle name="Normal 2 7" xfId="86"/>
    <cellStyle name="Normal 2 7 2" xfId="339"/>
    <cellStyle name="Normal 2 7 2 2" xfId="340"/>
    <cellStyle name="Normal 2 7 3" xfId="341"/>
    <cellStyle name="Normal 2 7 4" xfId="342"/>
    <cellStyle name="Normal 2 7 5" xfId="343"/>
    <cellStyle name="Normal 2 7 6" xfId="338"/>
    <cellStyle name="Normal 2 8" xfId="344"/>
    <cellStyle name="Normal 2 8 2" xfId="345"/>
    <cellStyle name="Normal 2 8 3" xfId="346"/>
    <cellStyle name="Normal 2 9" xfId="347"/>
    <cellStyle name="Normal 20" xfId="348"/>
    <cellStyle name="Normal 20 2" xfId="349"/>
    <cellStyle name="Normal 21" xfId="350"/>
    <cellStyle name="Normal 22" xfId="351"/>
    <cellStyle name="Normal 22 2" xfId="352"/>
    <cellStyle name="Normal 23" xfId="353"/>
    <cellStyle name="Normal 24" xfId="354"/>
    <cellStyle name="Normal 24 2" xfId="355"/>
    <cellStyle name="Normal 25" xfId="537"/>
    <cellStyle name="Normal 27" xfId="187"/>
    <cellStyle name="Normal 3" xfId="55"/>
    <cellStyle name="Normal 3 10" xfId="357"/>
    <cellStyle name="Normal 3 11" xfId="358"/>
    <cellStyle name="Normal 3 12" xfId="356"/>
    <cellStyle name="Normal 3 2" xfId="56"/>
    <cellStyle name="Normal 3 2 10" xfId="360"/>
    <cellStyle name="Normal 3 2 11" xfId="359"/>
    <cellStyle name="Normal 3 2 2" xfId="72"/>
    <cellStyle name="Normal 3 2 2 2" xfId="362"/>
    <cellStyle name="Normal 3 2 2 2 2" xfId="363"/>
    <cellStyle name="Normal 3 2 2 2 2 2" xfId="364"/>
    <cellStyle name="Normal 3 2 2 2 2 2 2" xfId="365"/>
    <cellStyle name="Normal 3 2 2 2 2 2 2 2" xfId="366"/>
    <cellStyle name="Normal 3 2 2 2 2 2 3" xfId="367"/>
    <cellStyle name="Normal 3 2 2 2 2 3" xfId="368"/>
    <cellStyle name="Normal 3 2 2 2 2 3 2" xfId="369"/>
    <cellStyle name="Normal 3 2 2 2 3" xfId="370"/>
    <cellStyle name="Normal 3 2 2 2 4" xfId="371"/>
    <cellStyle name="Normal 3 2 2 2 5" xfId="372"/>
    <cellStyle name="Normal 3 2 2 2 6" xfId="373"/>
    <cellStyle name="Normal 3 2 2 2 7" xfId="374"/>
    <cellStyle name="Normal 3 2 2 2 7 2" xfId="375"/>
    <cellStyle name="Normal 3 2 2 2 8" xfId="376"/>
    <cellStyle name="Normal 3 2 2 3" xfId="377"/>
    <cellStyle name="Normal 3 2 2 3 2" xfId="378"/>
    <cellStyle name="Normal 3 2 2 3 2 2" xfId="379"/>
    <cellStyle name="Normal 3 2 2 3 2 2 2" xfId="380"/>
    <cellStyle name="Normal 3 2 2 3 2 3" xfId="381"/>
    <cellStyle name="Normal 3 2 2 3 3" xfId="382"/>
    <cellStyle name="Normal 3 2 2 3 3 2" xfId="383"/>
    <cellStyle name="Normal 3 2 2 4" xfId="384"/>
    <cellStyle name="Normal 3 2 2 5" xfId="385"/>
    <cellStyle name="Normal 3 2 2 6" xfId="386"/>
    <cellStyle name="Normal 3 2 2 7" xfId="387"/>
    <cellStyle name="Normal 3 2 2 7 2" xfId="388"/>
    <cellStyle name="Normal 3 2 2 8" xfId="389"/>
    <cellStyle name="Normal 3 2 2 9" xfId="361"/>
    <cellStyle name="Normal 3 2 3" xfId="390"/>
    <cellStyle name="Normal 3 2 4" xfId="391"/>
    <cellStyle name="Normal 3 2 4 2" xfId="392"/>
    <cellStyle name="Normal 3 2 4 2 2" xfId="393"/>
    <cellStyle name="Normal 3 2 4 2 2 2" xfId="394"/>
    <cellStyle name="Normal 3 2 4 2 3" xfId="395"/>
    <cellStyle name="Normal 3 2 4 3" xfId="396"/>
    <cellStyle name="Normal 3 2 4 3 2" xfId="397"/>
    <cellStyle name="Normal 3 2 5" xfId="398"/>
    <cellStyle name="Normal 3 2 6" xfId="399"/>
    <cellStyle name="Normal 3 2 7" xfId="400"/>
    <cellStyle name="Normal 3 2 8" xfId="401"/>
    <cellStyle name="Normal 3 2 9" xfId="402"/>
    <cellStyle name="Normal 3 2 9 2" xfId="403"/>
    <cellStyle name="Normal 3 3" xfId="84"/>
    <cellStyle name="Normal 3 3 2" xfId="79"/>
    <cellStyle name="Normal 3 3 2 2" xfId="406"/>
    <cellStyle name="Normal 3 3 2 2 2" xfId="407"/>
    <cellStyle name="Normal 3 3 2 2 2 2" xfId="408"/>
    <cellStyle name="Normal 3 3 2 2 2 2 2" xfId="409"/>
    <cellStyle name="Normal 3 3 2 2 2 3" xfId="410"/>
    <cellStyle name="Normal 3 3 2 2 3" xfId="411"/>
    <cellStyle name="Normal 3 3 2 2 3 2" xfId="412"/>
    <cellStyle name="Normal 3 3 2 3" xfId="413"/>
    <cellStyle name="Normal 3 3 2 4" xfId="414"/>
    <cellStyle name="Normal 3 3 2 5" xfId="415"/>
    <cellStyle name="Normal 3 3 2 6" xfId="416"/>
    <cellStyle name="Normal 3 3 2 7" xfId="417"/>
    <cellStyle name="Normal 3 3 2 7 2" xfId="418"/>
    <cellStyle name="Normal 3 3 2 8" xfId="419"/>
    <cellStyle name="Normal 3 3 2 9" xfId="405"/>
    <cellStyle name="Normal 3 3 3" xfId="420"/>
    <cellStyle name="Normal 3 3 3 2" xfId="421"/>
    <cellStyle name="Normal 3 3 3 2 2" xfId="422"/>
    <cellStyle name="Normal 3 3 3 2 2 2" xfId="423"/>
    <cellStyle name="Normal 3 3 3 2 3" xfId="424"/>
    <cellStyle name="Normal 3 3 3 3" xfId="425"/>
    <cellStyle name="Normal 3 3 3 3 2" xfId="426"/>
    <cellStyle name="Normal 3 3 4" xfId="427"/>
    <cellStyle name="Normal 3 3 5" xfId="428"/>
    <cellStyle name="Normal 3 3 6" xfId="429"/>
    <cellStyle name="Normal 3 3 7" xfId="430"/>
    <cellStyle name="Normal 3 3 7 2" xfId="431"/>
    <cellStyle name="Normal 3 3 8" xfId="432"/>
    <cellStyle name="Normal 3 3 9" xfId="404"/>
    <cellStyle name="Normal 3 4" xfId="433"/>
    <cellStyle name="Normal 3 4 2" xfId="434"/>
    <cellStyle name="Normal 3 4 2 2" xfId="435"/>
    <cellStyle name="Normal 3 4 2 2 2" xfId="436"/>
    <cellStyle name="Normal 3 4 2 3" xfId="437"/>
    <cellStyle name="Normal 3 4 3" xfId="438"/>
    <cellStyle name="Normal 3 4 3 2" xfId="439"/>
    <cellStyle name="Normal 3 5" xfId="440"/>
    <cellStyle name="Normal 3 6" xfId="441"/>
    <cellStyle name="Normal 3 7" xfId="442"/>
    <cellStyle name="Normal 3 8" xfId="443"/>
    <cellStyle name="Normal 3 9" xfId="444"/>
    <cellStyle name="Normal 3 9 2" xfId="445"/>
    <cellStyle name="Normal 32" xfId="536"/>
    <cellStyle name="Normal 4" xfId="57"/>
    <cellStyle name="Normal 4 10" xfId="531"/>
    <cellStyle name="Normal 4 2" xfId="58"/>
    <cellStyle name="Normal 4 2 2" xfId="59"/>
    <cellStyle name="Normal 4 2 2 2" xfId="448"/>
    <cellStyle name="Normal 4 2 2 2 2" xfId="449"/>
    <cellStyle name="Normal 4 2 2 3" xfId="450"/>
    <cellStyle name="Normal 4 2 2 4" xfId="451"/>
    <cellStyle name="Normal 4 2 2 5" xfId="452"/>
    <cellStyle name="Normal 4 2 3" xfId="453"/>
    <cellStyle name="Normal 4 2 4" xfId="454"/>
    <cellStyle name="Normal 4 2 5" xfId="455"/>
    <cellStyle name="Normal 4 2 5 2" xfId="456"/>
    <cellStyle name="Normal 4 2 6" xfId="457"/>
    <cellStyle name="Normal 4 2 7" xfId="458"/>
    <cellStyle name="Normal 4 2 8" xfId="447"/>
    <cellStyle name="Normal 4 3" xfId="60"/>
    <cellStyle name="Normal 4 3 2" xfId="460"/>
    <cellStyle name="Normal 4 3 2 2" xfId="461"/>
    <cellStyle name="Normal 4 3 3" xfId="462"/>
    <cellStyle name="Normal 4 3 4" xfId="463"/>
    <cellStyle name="Normal 4 3 5" xfId="464"/>
    <cellStyle name="Normal 4 3 6" xfId="459"/>
    <cellStyle name="Normal 4 4" xfId="465"/>
    <cellStyle name="Normal 4 5" xfId="466"/>
    <cellStyle name="Normal 4 5 2" xfId="467"/>
    <cellStyle name="Normal 4 6" xfId="468"/>
    <cellStyle name="Normal 4 7" xfId="469"/>
    <cellStyle name="Normal 4 8" xfId="470"/>
    <cellStyle name="Normal 4 9" xfId="471"/>
    <cellStyle name="Normal 5" xfId="61"/>
    <cellStyle name="Normal 5 2" xfId="62"/>
    <cellStyle name="Normal 5 2 2" xfId="63"/>
    <cellStyle name="Normal 5 3" xfId="64"/>
    <cellStyle name="Normal 5 4" xfId="529"/>
    <cellStyle name="Normal 6" xfId="65"/>
    <cellStyle name="Normal 6 10" xfId="473"/>
    <cellStyle name="Normal 6 11" xfId="530"/>
    <cellStyle name="Normal 6 2" xfId="66"/>
    <cellStyle name="Normal 6 2 2" xfId="67"/>
    <cellStyle name="Normal 6 3" xfId="68"/>
    <cellStyle name="Normal 6 4" xfId="474"/>
    <cellStyle name="Normal 6 5" xfId="475"/>
    <cellStyle name="Normal 6 6" xfId="476"/>
    <cellStyle name="Normal 6 7" xfId="477"/>
    <cellStyle name="Normal 6 8" xfId="478"/>
    <cellStyle name="Normal 6 9" xfId="479"/>
    <cellStyle name="Normal 7" xfId="69"/>
    <cellStyle name="Normal 7 10" xfId="481"/>
    <cellStyle name="Normal 7 11" xfId="480"/>
    <cellStyle name="Normal 7 2" xfId="482"/>
    <cellStyle name="Normal 7 2 2" xfId="483"/>
    <cellStyle name="Normal 7 2 2 2" xfId="484"/>
    <cellStyle name="Normal 7 2 2 2 2" xfId="485"/>
    <cellStyle name="Normal 7 2 2 2 2 2" xfId="486"/>
    <cellStyle name="Normal 7 2 2 2 3" xfId="487"/>
    <cellStyle name="Normal 7 2 2 3" xfId="488"/>
    <cellStyle name="Normal 7 2 2 3 2" xfId="489"/>
    <cellStyle name="Normal 7 2 3" xfId="490"/>
    <cellStyle name="Normal 7 2 4" xfId="491"/>
    <cellStyle name="Normal 7 2 5" xfId="492"/>
    <cellStyle name="Normal 7 2 6" xfId="493"/>
    <cellStyle name="Normal 7 2 7" xfId="494"/>
    <cellStyle name="Normal 7 2 7 2" xfId="495"/>
    <cellStyle name="Normal 7 2 8" xfId="496"/>
    <cellStyle name="Normal 7 3" xfId="497"/>
    <cellStyle name="Normal 7 3 2" xfId="498"/>
    <cellStyle name="Normal 7 3 2 2" xfId="499"/>
    <cellStyle name="Normal 7 3 2 2 2" xfId="500"/>
    <cellStyle name="Normal 7 3 2 3" xfId="501"/>
    <cellStyle name="Normal 7 3 3" xfId="502"/>
    <cellStyle name="Normal 7 3 3 2" xfId="503"/>
    <cellStyle name="Normal 7 3 4" xfId="504"/>
    <cellStyle name="Normal 7 3 5" xfId="505"/>
    <cellStyle name="Normal 7 4" xfId="506"/>
    <cellStyle name="Normal 7 4 2" xfId="507"/>
    <cellStyle name="Normal 7 4 3" xfId="508"/>
    <cellStyle name="Normal 7 5" xfId="93"/>
    <cellStyle name="Normal 7 5 2" xfId="510"/>
    <cellStyle name="Normal 7 5 3" xfId="511"/>
    <cellStyle name="Normal 7 5 4" xfId="509"/>
    <cellStyle name="Normal 7 6" xfId="512"/>
    <cellStyle name="Normal 7 7" xfId="513"/>
    <cellStyle name="Normal 7 7 2" xfId="514"/>
    <cellStyle name="Normal 7 8" xfId="515"/>
    <cellStyle name="Normal 7 9" xfId="516"/>
    <cellStyle name="Normal 8" xfId="70"/>
    <cellStyle name="Normal 8 2" xfId="518"/>
    <cellStyle name="Normal 8 2 2" xfId="519"/>
    <cellStyle name="Normal 8 2 2 2" xfId="520"/>
    <cellStyle name="Normal 8 2 3" xfId="521"/>
    <cellStyle name="Normal 8 2 4" xfId="522"/>
    <cellStyle name="Normal 8 3" xfId="523"/>
    <cellStyle name="Normal 8 3 2" xfId="524"/>
    <cellStyle name="Normal 8 3 3" xfId="525"/>
    <cellStyle name="Normal 8 4" xfId="517"/>
    <cellStyle name="Normal 9" xfId="71"/>
    <cellStyle name="Normal 9 2" xfId="527"/>
    <cellStyle name="Normal 9 3" xfId="52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pane xSplit="2" ySplit="10" topLeftCell="D11" activePane="bottomRight" state="frozen"/>
      <selection pane="topRight" activeCell="C1" sqref="C1"/>
      <selection pane="bottomLeft" activeCell="A13" sqref="A13"/>
      <selection pane="bottomRight" activeCell="I19" sqref="I19:I39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3.5703125" style="1" bestFit="1" customWidth="1"/>
    <col min="4" max="16384" width="11.42578125" style="1"/>
  </cols>
  <sheetData>
    <row r="1" spans="1:13" ht="18" customHeight="1">
      <c r="A1" s="3" t="s">
        <v>0</v>
      </c>
      <c r="B1" s="20" t="s">
        <v>88</v>
      </c>
    </row>
    <row r="2" spans="1:13" ht="24.95" customHeight="1">
      <c r="A2" s="4" t="s">
        <v>1</v>
      </c>
      <c r="B2" s="21" t="s">
        <v>2</v>
      </c>
    </row>
    <row r="3" spans="1:13" ht="15">
      <c r="B3" s="22" t="s">
        <v>3</v>
      </c>
    </row>
    <row r="4" spans="1:13" ht="12.75">
      <c r="B4" s="23" t="s">
        <v>4</v>
      </c>
    </row>
    <row r="5" spans="1:13">
      <c r="B5" s="6" t="s">
        <v>5</v>
      </c>
    </row>
    <row r="6" spans="1:13">
      <c r="B6" s="6" t="s">
        <v>6</v>
      </c>
    </row>
    <row r="7" spans="1:13" ht="15">
      <c r="F7" s="44" t="s">
        <v>89</v>
      </c>
      <c r="G7" s="45"/>
      <c r="H7" s="45"/>
      <c r="I7" s="45"/>
      <c r="J7" s="45"/>
      <c r="K7" s="46"/>
    </row>
    <row r="8" spans="1:13" s="5" customFormat="1" ht="34.5" thickBot="1">
      <c r="A8" s="8" t="s">
        <v>7</v>
      </c>
      <c r="B8" s="9" t="s">
        <v>8</v>
      </c>
      <c r="C8" s="10" t="s">
        <v>12</v>
      </c>
      <c r="F8" s="41" t="s">
        <v>12</v>
      </c>
      <c r="G8" s="41" t="s">
        <v>90</v>
      </c>
      <c r="H8" s="41" t="s">
        <v>91</v>
      </c>
      <c r="I8" s="41" t="s">
        <v>92</v>
      </c>
      <c r="J8" s="41" t="s">
        <v>93</v>
      </c>
      <c r="K8" s="41" t="s">
        <v>94</v>
      </c>
    </row>
    <row r="9" spans="1:13" ht="12" thickTop="1">
      <c r="A9" s="12" t="s">
        <v>21</v>
      </c>
    </row>
    <row r="11" spans="1:13">
      <c r="A11" s="2" t="s">
        <v>22</v>
      </c>
      <c r="B11" s="1" t="s">
        <v>23</v>
      </c>
      <c r="C11" s="13">
        <v>13785.48</v>
      </c>
      <c r="F11" s="42">
        <f>+C11</f>
        <v>13785.48</v>
      </c>
      <c r="G11" s="42">
        <f>+F11*2%</f>
        <v>275.70960000000002</v>
      </c>
      <c r="H11" s="42">
        <f>+F11*7.5%</f>
        <v>1033.9109999999998</v>
      </c>
      <c r="I11" s="42">
        <f>SUM(F11:H11)</f>
        <v>15095.1006</v>
      </c>
      <c r="J11" s="42">
        <f>+I11*0.16</f>
        <v>2415.2160960000001</v>
      </c>
      <c r="K11" s="42">
        <f>+I11+J11</f>
        <v>17510.316696000002</v>
      </c>
      <c r="M11" s="1" t="s">
        <v>121</v>
      </c>
    </row>
    <row r="12" spans="1:13">
      <c r="A12" s="2" t="s">
        <v>24</v>
      </c>
      <c r="B12" s="1" t="s">
        <v>25</v>
      </c>
      <c r="C12" s="13">
        <v>15873.98</v>
      </c>
      <c r="F12" s="42">
        <f t="shared" ref="F12:F42" si="0">+C12</f>
        <v>15873.98</v>
      </c>
      <c r="G12" s="42">
        <f t="shared" ref="G12:G42" si="1">+F12*2%</f>
        <v>317.4796</v>
      </c>
      <c r="H12" s="42">
        <f t="shared" ref="H12:H42" si="2">+F12*7.5%</f>
        <v>1190.5484999999999</v>
      </c>
      <c r="I12" s="42">
        <f t="shared" ref="I12:I42" si="3">SUM(F12:H12)</f>
        <v>17382.008099999999</v>
      </c>
      <c r="J12" s="42">
        <f t="shared" ref="J12:J42" si="4">+I12*0.16</f>
        <v>2781.1212959999998</v>
      </c>
      <c r="K12" s="42">
        <f t="shared" ref="K12:K42" si="5">+I12+J12</f>
        <v>20163.129396</v>
      </c>
      <c r="M12" s="1" t="s">
        <v>121</v>
      </c>
    </row>
    <row r="13" spans="1:13">
      <c r="A13" s="2" t="s">
        <v>26</v>
      </c>
      <c r="B13" s="1" t="s">
        <v>27</v>
      </c>
      <c r="C13" s="13">
        <v>19156.14</v>
      </c>
      <c r="F13" s="42">
        <f t="shared" si="0"/>
        <v>19156.14</v>
      </c>
      <c r="G13" s="42">
        <f t="shared" si="1"/>
        <v>383.12279999999998</v>
      </c>
      <c r="H13" s="42">
        <f t="shared" si="2"/>
        <v>1436.7104999999999</v>
      </c>
      <c r="I13" s="42">
        <f t="shared" si="3"/>
        <v>20975.973300000001</v>
      </c>
      <c r="J13" s="42">
        <f t="shared" si="4"/>
        <v>3356.1557280000002</v>
      </c>
      <c r="K13" s="42">
        <f t="shared" si="5"/>
        <v>24332.129028000003</v>
      </c>
      <c r="M13" s="1" t="s">
        <v>121</v>
      </c>
    </row>
    <row r="14" spans="1:13">
      <c r="A14" s="2" t="s">
        <v>28</v>
      </c>
      <c r="B14" s="1" t="s">
        <v>29</v>
      </c>
      <c r="C14" s="13">
        <v>1750</v>
      </c>
      <c r="F14" s="42">
        <f t="shared" si="0"/>
        <v>1750</v>
      </c>
      <c r="G14" s="42">
        <f t="shared" si="1"/>
        <v>35</v>
      </c>
      <c r="H14" s="42">
        <f t="shared" si="2"/>
        <v>131.25</v>
      </c>
      <c r="I14" s="42">
        <f t="shared" si="3"/>
        <v>1916.25</v>
      </c>
      <c r="J14" s="42">
        <f t="shared" si="4"/>
        <v>306.60000000000002</v>
      </c>
      <c r="K14" s="42">
        <f t="shared" si="5"/>
        <v>2222.85</v>
      </c>
      <c r="M14" s="1" t="s">
        <v>122</v>
      </c>
    </row>
    <row r="15" spans="1:13">
      <c r="A15" s="2" t="s">
        <v>30</v>
      </c>
      <c r="B15" s="1" t="s">
        <v>31</v>
      </c>
      <c r="C15" s="13">
        <v>27190.31</v>
      </c>
      <c r="F15" s="42">
        <f t="shared" si="0"/>
        <v>27190.31</v>
      </c>
      <c r="G15" s="42">
        <f t="shared" si="1"/>
        <v>543.80619999999999</v>
      </c>
      <c r="H15" s="42">
        <f t="shared" si="2"/>
        <v>2039.27325</v>
      </c>
      <c r="I15" s="42">
        <f t="shared" si="3"/>
        <v>29773.389449999999</v>
      </c>
      <c r="J15" s="42">
        <f t="shared" si="4"/>
        <v>4763.7423120000003</v>
      </c>
      <c r="K15" s="42">
        <f t="shared" si="5"/>
        <v>34537.131761999997</v>
      </c>
      <c r="M15" s="1" t="s">
        <v>123</v>
      </c>
    </row>
    <row r="16" spans="1:13">
      <c r="A16" s="2" t="s">
        <v>32</v>
      </c>
      <c r="B16" s="1" t="s">
        <v>33</v>
      </c>
      <c r="C16" s="13">
        <v>1026.76</v>
      </c>
      <c r="F16" s="42">
        <f t="shared" si="0"/>
        <v>1026.76</v>
      </c>
      <c r="G16" s="42">
        <f t="shared" si="1"/>
        <v>20.5352</v>
      </c>
      <c r="H16" s="42">
        <f t="shared" si="2"/>
        <v>77.006999999999991</v>
      </c>
      <c r="I16" s="42">
        <f t="shared" si="3"/>
        <v>1124.3022000000001</v>
      </c>
      <c r="J16" s="42">
        <f t="shared" si="4"/>
        <v>179.88835200000003</v>
      </c>
      <c r="K16" s="42">
        <f t="shared" si="5"/>
        <v>1304.190552</v>
      </c>
      <c r="M16" s="1" t="s">
        <v>123</v>
      </c>
    </row>
    <row r="17" spans="1:13">
      <c r="A17" s="2" t="s">
        <v>34</v>
      </c>
      <c r="B17" s="1" t="s">
        <v>35</v>
      </c>
      <c r="C17" s="13">
        <v>99643.23</v>
      </c>
      <c r="F17" s="42">
        <f>+C17</f>
        <v>99643.23</v>
      </c>
      <c r="G17" s="42">
        <f t="shared" si="1"/>
        <v>1992.8645999999999</v>
      </c>
      <c r="H17" s="42">
        <f t="shared" si="2"/>
        <v>7473.2422499999993</v>
      </c>
      <c r="I17" s="42">
        <f t="shared" si="3"/>
        <v>109109.33684999999</v>
      </c>
      <c r="J17" s="42">
        <f t="shared" si="4"/>
        <v>17457.493896</v>
      </c>
      <c r="K17" s="42">
        <f t="shared" si="5"/>
        <v>126566.83074599999</v>
      </c>
      <c r="M17" s="1" t="s">
        <v>121</v>
      </c>
    </row>
    <row r="18" spans="1:13">
      <c r="A18" s="2" t="s">
        <v>36</v>
      </c>
      <c r="B18" s="1" t="s">
        <v>37</v>
      </c>
      <c r="C18" s="13">
        <v>2026.76</v>
      </c>
      <c r="F18" s="42">
        <f t="shared" si="0"/>
        <v>2026.76</v>
      </c>
      <c r="G18" s="42">
        <f t="shared" si="1"/>
        <v>40.535200000000003</v>
      </c>
      <c r="H18" s="42">
        <f t="shared" si="2"/>
        <v>152.00700000000001</v>
      </c>
      <c r="I18" s="42">
        <f t="shared" si="3"/>
        <v>2219.3022000000001</v>
      </c>
      <c r="J18" s="42">
        <f t="shared" si="4"/>
        <v>355.08835200000004</v>
      </c>
      <c r="K18" s="42">
        <f t="shared" si="5"/>
        <v>2574.3905520000003</v>
      </c>
      <c r="M18" s="1" t="s">
        <v>121</v>
      </c>
    </row>
    <row r="19" spans="1:13">
      <c r="A19" s="2" t="s">
        <v>38</v>
      </c>
      <c r="B19" s="1" t="s">
        <v>39</v>
      </c>
      <c r="C19" s="13">
        <v>12201.85</v>
      </c>
      <c r="F19" s="42">
        <f t="shared" si="0"/>
        <v>12201.85</v>
      </c>
      <c r="G19" s="42">
        <f t="shared" si="1"/>
        <v>244.03700000000001</v>
      </c>
      <c r="H19" s="42">
        <f t="shared" si="2"/>
        <v>915.13874999999996</v>
      </c>
      <c r="I19" s="42">
        <f t="shared" si="3"/>
        <v>13361.025750000001</v>
      </c>
      <c r="J19" s="42">
        <f t="shared" si="4"/>
        <v>2137.7641200000003</v>
      </c>
      <c r="K19" s="42">
        <f t="shared" si="5"/>
        <v>15498.789870000001</v>
      </c>
      <c r="M19" s="1" t="s">
        <v>124</v>
      </c>
    </row>
    <row r="20" spans="1:13">
      <c r="A20" s="2" t="s">
        <v>40</v>
      </c>
      <c r="B20" s="1" t="s">
        <v>41</v>
      </c>
      <c r="C20" s="13">
        <v>11633.55</v>
      </c>
      <c r="F20" s="42">
        <f t="shared" si="0"/>
        <v>11633.55</v>
      </c>
      <c r="G20" s="42">
        <f t="shared" si="1"/>
        <v>232.67099999999999</v>
      </c>
      <c r="H20" s="42">
        <f t="shared" si="2"/>
        <v>872.5162499999999</v>
      </c>
      <c r="I20" s="42">
        <f t="shared" si="3"/>
        <v>12738.73725</v>
      </c>
      <c r="J20" s="42">
        <f t="shared" si="4"/>
        <v>2038.19796</v>
      </c>
      <c r="K20" s="42">
        <f t="shared" si="5"/>
        <v>14776.93521</v>
      </c>
      <c r="M20" s="1" t="s">
        <v>121</v>
      </c>
    </row>
    <row r="21" spans="1:13">
      <c r="A21" s="2" t="s">
        <v>42</v>
      </c>
      <c r="B21" s="1" t="s">
        <v>43</v>
      </c>
      <c r="C21" s="13">
        <v>9581.83</v>
      </c>
      <c r="F21" s="42">
        <f t="shared" si="0"/>
        <v>9581.83</v>
      </c>
      <c r="G21" s="42">
        <f t="shared" si="1"/>
        <v>191.63660000000002</v>
      </c>
      <c r="H21" s="42">
        <f t="shared" si="2"/>
        <v>718.63724999999999</v>
      </c>
      <c r="I21" s="42">
        <f t="shared" si="3"/>
        <v>10492.10385</v>
      </c>
      <c r="J21" s="42">
        <f t="shared" si="4"/>
        <v>1678.7366159999999</v>
      </c>
      <c r="K21" s="42">
        <f t="shared" si="5"/>
        <v>12170.840466</v>
      </c>
      <c r="M21" s="1" t="s">
        <v>121</v>
      </c>
    </row>
    <row r="22" spans="1:13">
      <c r="A22" s="2" t="s">
        <v>44</v>
      </c>
      <c r="B22" s="1" t="s">
        <v>45</v>
      </c>
      <c r="C22" s="13">
        <v>2341.7800000000002</v>
      </c>
      <c r="F22" s="42">
        <f t="shared" si="0"/>
        <v>2341.7800000000002</v>
      </c>
      <c r="G22" s="42">
        <f t="shared" si="1"/>
        <v>46.835600000000007</v>
      </c>
      <c r="H22" s="42">
        <f t="shared" si="2"/>
        <v>175.6335</v>
      </c>
      <c r="I22" s="42">
        <f t="shared" si="3"/>
        <v>2564.2491</v>
      </c>
      <c r="J22" s="42">
        <f t="shared" si="4"/>
        <v>410.279856</v>
      </c>
      <c r="K22" s="42">
        <f t="shared" si="5"/>
        <v>2974.5289560000001</v>
      </c>
      <c r="M22" s="1" t="s">
        <v>121</v>
      </c>
    </row>
    <row r="23" spans="1:13">
      <c r="A23" s="2" t="s">
        <v>46</v>
      </c>
      <c r="B23" s="1" t="s">
        <v>47</v>
      </c>
      <c r="C23" s="13">
        <v>13963.96</v>
      </c>
      <c r="F23" s="42">
        <f t="shared" si="0"/>
        <v>13963.96</v>
      </c>
      <c r="G23" s="42">
        <f t="shared" si="1"/>
        <v>279.2792</v>
      </c>
      <c r="H23" s="42">
        <f t="shared" si="2"/>
        <v>1047.2969999999998</v>
      </c>
      <c r="I23" s="42">
        <f t="shared" si="3"/>
        <v>15290.5362</v>
      </c>
      <c r="J23" s="42">
        <f t="shared" si="4"/>
        <v>2446.4857919999999</v>
      </c>
      <c r="K23" s="42">
        <f t="shared" si="5"/>
        <v>17737.021992000002</v>
      </c>
      <c r="M23" s="1" t="s">
        <v>121</v>
      </c>
    </row>
    <row r="24" spans="1:13">
      <c r="A24" s="2" t="s">
        <v>48</v>
      </c>
      <c r="B24" s="1" t="s">
        <v>49</v>
      </c>
      <c r="C24" s="13">
        <v>3941.32</v>
      </c>
      <c r="F24" s="42">
        <f t="shared" si="0"/>
        <v>3941.32</v>
      </c>
      <c r="G24" s="42">
        <f t="shared" si="1"/>
        <v>78.826400000000007</v>
      </c>
      <c r="H24" s="42">
        <f t="shared" si="2"/>
        <v>295.59899999999999</v>
      </c>
      <c r="I24" s="42">
        <f t="shared" si="3"/>
        <v>4315.7453999999998</v>
      </c>
      <c r="J24" s="42">
        <f t="shared" si="4"/>
        <v>690.51926400000002</v>
      </c>
      <c r="K24" s="42">
        <f t="shared" si="5"/>
        <v>5006.2646640000003</v>
      </c>
      <c r="M24" s="1" t="s">
        <v>123</v>
      </c>
    </row>
    <row r="25" spans="1:13">
      <c r="A25" s="2" t="s">
        <v>50</v>
      </c>
      <c r="B25" s="1" t="s">
        <v>51</v>
      </c>
      <c r="C25" s="13">
        <v>136554.98000000001</v>
      </c>
      <c r="F25" s="42">
        <f t="shared" si="0"/>
        <v>136554.98000000001</v>
      </c>
      <c r="G25" s="42">
        <f t="shared" si="1"/>
        <v>2731.0996000000005</v>
      </c>
      <c r="H25" s="42">
        <f t="shared" si="2"/>
        <v>10241.6235</v>
      </c>
      <c r="I25" s="42">
        <f t="shared" si="3"/>
        <v>149527.70309999998</v>
      </c>
      <c r="J25" s="42">
        <f t="shared" si="4"/>
        <v>23924.432495999998</v>
      </c>
      <c r="K25" s="42">
        <f t="shared" si="5"/>
        <v>173452.13559599998</v>
      </c>
      <c r="M25" s="1" t="s">
        <v>121</v>
      </c>
    </row>
    <row r="26" spans="1:13">
      <c r="A26" s="2" t="s">
        <v>52</v>
      </c>
      <c r="B26" s="1" t="s">
        <v>53</v>
      </c>
      <c r="C26" s="13">
        <v>3700.33</v>
      </c>
      <c r="F26" s="42">
        <f t="shared" si="0"/>
        <v>3700.33</v>
      </c>
      <c r="G26" s="42">
        <f t="shared" si="1"/>
        <v>74.006600000000006</v>
      </c>
      <c r="H26" s="42">
        <f t="shared" si="2"/>
        <v>277.52474999999998</v>
      </c>
      <c r="I26" s="42">
        <f t="shared" si="3"/>
        <v>4051.8613500000001</v>
      </c>
      <c r="J26" s="42">
        <f t="shared" si="4"/>
        <v>648.29781600000001</v>
      </c>
      <c r="K26" s="42">
        <f t="shared" si="5"/>
        <v>4700.1591660000004</v>
      </c>
      <c r="M26" s="1" t="s">
        <v>121</v>
      </c>
    </row>
    <row r="27" spans="1:13">
      <c r="A27" s="2" t="s">
        <v>54</v>
      </c>
      <c r="B27" s="1" t="s">
        <v>55</v>
      </c>
      <c r="C27" s="13">
        <v>13733.95</v>
      </c>
      <c r="F27" s="42">
        <f t="shared" si="0"/>
        <v>13733.95</v>
      </c>
      <c r="G27" s="42">
        <f t="shared" si="1"/>
        <v>274.67900000000003</v>
      </c>
      <c r="H27" s="42">
        <f t="shared" si="2"/>
        <v>1030.0462500000001</v>
      </c>
      <c r="I27" s="42">
        <f t="shared" si="3"/>
        <v>15038.67525</v>
      </c>
      <c r="J27" s="42">
        <f t="shared" si="4"/>
        <v>2406.18804</v>
      </c>
      <c r="K27" s="42">
        <f t="shared" si="5"/>
        <v>17444.863290000001</v>
      </c>
      <c r="M27" s="1" t="s">
        <v>121</v>
      </c>
    </row>
    <row r="28" spans="1:13">
      <c r="A28" s="2" t="s">
        <v>56</v>
      </c>
      <c r="B28" s="1" t="s">
        <v>57</v>
      </c>
      <c r="C28" s="13">
        <v>7045.49</v>
      </c>
      <c r="F28" s="42">
        <f t="shared" si="0"/>
        <v>7045.49</v>
      </c>
      <c r="G28" s="42">
        <f t="shared" si="1"/>
        <v>140.90979999999999</v>
      </c>
      <c r="H28" s="42">
        <f t="shared" si="2"/>
        <v>528.41174999999998</v>
      </c>
      <c r="I28" s="42">
        <f t="shared" si="3"/>
        <v>7714.8115500000004</v>
      </c>
      <c r="J28" s="42">
        <f t="shared" si="4"/>
        <v>1234.369848</v>
      </c>
      <c r="K28" s="42">
        <f t="shared" si="5"/>
        <v>8949.1813980000006</v>
      </c>
      <c r="M28" s="1" t="s">
        <v>121</v>
      </c>
    </row>
    <row r="29" spans="1:13">
      <c r="A29" s="2" t="s">
        <v>58</v>
      </c>
      <c r="B29" s="1" t="s">
        <v>59</v>
      </c>
      <c r="C29" s="13">
        <v>13110.82</v>
      </c>
      <c r="F29" s="42">
        <f t="shared" si="0"/>
        <v>13110.82</v>
      </c>
      <c r="G29" s="42">
        <f t="shared" si="1"/>
        <v>262.21640000000002</v>
      </c>
      <c r="H29" s="42">
        <f t="shared" si="2"/>
        <v>983.31149999999991</v>
      </c>
      <c r="I29" s="42">
        <f t="shared" si="3"/>
        <v>14356.347899999999</v>
      </c>
      <c r="J29" s="42">
        <f t="shared" si="4"/>
        <v>2297.015664</v>
      </c>
      <c r="K29" s="42">
        <f t="shared" si="5"/>
        <v>16653.363563999999</v>
      </c>
      <c r="M29" s="1" t="s">
        <v>124</v>
      </c>
    </row>
    <row r="30" spans="1:13">
      <c r="A30" s="2" t="s">
        <v>60</v>
      </c>
      <c r="B30" s="1" t="s">
        <v>61</v>
      </c>
      <c r="C30" s="13">
        <v>33205.43</v>
      </c>
      <c r="F30" s="42">
        <f t="shared" si="0"/>
        <v>33205.43</v>
      </c>
      <c r="G30" s="42">
        <f t="shared" si="1"/>
        <v>664.10860000000002</v>
      </c>
      <c r="H30" s="42">
        <f t="shared" si="2"/>
        <v>2490.4072499999997</v>
      </c>
      <c r="I30" s="42">
        <f t="shared" si="3"/>
        <v>36359.945849999996</v>
      </c>
      <c r="J30" s="42">
        <f t="shared" si="4"/>
        <v>5817.5913359999995</v>
      </c>
      <c r="K30" s="42">
        <f t="shared" si="5"/>
        <v>42177.537185999994</v>
      </c>
      <c r="M30" s="1" t="s">
        <v>121</v>
      </c>
    </row>
    <row r="31" spans="1:13">
      <c r="A31" s="2" t="s">
        <v>62</v>
      </c>
      <c r="B31" s="1" t="s">
        <v>63</v>
      </c>
      <c r="C31" s="13">
        <v>108573.46</v>
      </c>
      <c r="F31" s="42">
        <f t="shared" si="0"/>
        <v>108573.46</v>
      </c>
      <c r="G31" s="42">
        <f t="shared" si="1"/>
        <v>2171.4692</v>
      </c>
      <c r="H31" s="42">
        <f t="shared" si="2"/>
        <v>8143.0095000000001</v>
      </c>
      <c r="I31" s="42">
        <f t="shared" si="3"/>
        <v>118887.93870000001</v>
      </c>
      <c r="J31" s="42">
        <f t="shared" si="4"/>
        <v>19022.070192000003</v>
      </c>
      <c r="K31" s="42">
        <f t="shared" si="5"/>
        <v>137910.00889200001</v>
      </c>
      <c r="M31" s="1" t="s">
        <v>123</v>
      </c>
    </row>
    <row r="32" spans="1:13">
      <c r="A32" s="2" t="s">
        <v>64</v>
      </c>
      <c r="B32" s="1" t="s">
        <v>65</v>
      </c>
      <c r="C32" s="13">
        <v>1686.63</v>
      </c>
      <c r="F32" s="42">
        <f t="shared" si="0"/>
        <v>1686.63</v>
      </c>
      <c r="G32" s="42">
        <f t="shared" si="1"/>
        <v>33.732600000000005</v>
      </c>
      <c r="H32" s="42">
        <f t="shared" si="2"/>
        <v>126.49725000000001</v>
      </c>
      <c r="I32" s="42">
        <f t="shared" si="3"/>
        <v>1846.8598500000003</v>
      </c>
      <c r="J32" s="42">
        <f t="shared" si="4"/>
        <v>295.49757600000004</v>
      </c>
      <c r="K32" s="42">
        <f t="shared" si="5"/>
        <v>2142.3574260000005</v>
      </c>
      <c r="M32" s="1" t="s">
        <v>121</v>
      </c>
    </row>
    <row r="33" spans="1:13">
      <c r="A33" s="2" t="s">
        <v>66</v>
      </c>
      <c r="B33" s="1" t="s">
        <v>67</v>
      </c>
      <c r="C33" s="13">
        <v>4984.13</v>
      </c>
      <c r="F33" s="42">
        <f t="shared" si="0"/>
        <v>4984.13</v>
      </c>
      <c r="G33" s="42">
        <f t="shared" si="1"/>
        <v>99.682600000000008</v>
      </c>
      <c r="H33" s="42">
        <f t="shared" si="2"/>
        <v>373.80975000000001</v>
      </c>
      <c r="I33" s="42">
        <f t="shared" si="3"/>
        <v>5457.6223500000006</v>
      </c>
      <c r="J33" s="42">
        <f t="shared" si="4"/>
        <v>873.21957600000007</v>
      </c>
      <c r="K33" s="42">
        <f t="shared" si="5"/>
        <v>6330.841926000001</v>
      </c>
      <c r="M33" s="1" t="s">
        <v>121</v>
      </c>
    </row>
    <row r="34" spans="1:13">
      <c r="A34" s="2" t="s">
        <v>68</v>
      </c>
      <c r="B34" s="1" t="s">
        <v>69</v>
      </c>
      <c r="C34" s="13">
        <v>5497.31</v>
      </c>
      <c r="F34" s="42">
        <f t="shared" si="0"/>
        <v>5497.31</v>
      </c>
      <c r="G34" s="42">
        <f t="shared" si="1"/>
        <v>109.9462</v>
      </c>
      <c r="H34" s="42">
        <f t="shared" si="2"/>
        <v>412.29825</v>
      </c>
      <c r="I34" s="42">
        <f t="shared" si="3"/>
        <v>6019.5544500000005</v>
      </c>
      <c r="J34" s="42">
        <f t="shared" si="4"/>
        <v>963.12871200000006</v>
      </c>
      <c r="K34" s="42">
        <f t="shared" si="5"/>
        <v>6982.6831620000003</v>
      </c>
      <c r="M34" s="1" t="s">
        <v>123</v>
      </c>
    </row>
    <row r="35" spans="1:13">
      <c r="A35" s="2" t="s">
        <v>70</v>
      </c>
      <c r="B35" s="1" t="s">
        <v>71</v>
      </c>
      <c r="C35" s="13">
        <v>5869.49</v>
      </c>
      <c r="F35" s="42">
        <f t="shared" si="0"/>
        <v>5869.49</v>
      </c>
      <c r="G35" s="42">
        <f t="shared" si="1"/>
        <v>117.38979999999999</v>
      </c>
      <c r="H35" s="42">
        <f t="shared" si="2"/>
        <v>440.21174999999999</v>
      </c>
      <c r="I35" s="42">
        <f t="shared" si="3"/>
        <v>6427.0915500000001</v>
      </c>
      <c r="J35" s="42">
        <f t="shared" si="4"/>
        <v>1028.334648</v>
      </c>
      <c r="K35" s="42">
        <f t="shared" si="5"/>
        <v>7455.4261980000001</v>
      </c>
      <c r="M35" s="1" t="s">
        <v>121</v>
      </c>
    </row>
    <row r="36" spans="1:13">
      <c r="A36" s="2" t="s">
        <v>72</v>
      </c>
      <c r="B36" s="1" t="s">
        <v>73</v>
      </c>
      <c r="C36" s="13">
        <v>1026.76</v>
      </c>
      <c r="F36" s="42">
        <f t="shared" si="0"/>
        <v>1026.76</v>
      </c>
      <c r="G36" s="42">
        <f t="shared" si="1"/>
        <v>20.5352</v>
      </c>
      <c r="H36" s="42">
        <f t="shared" si="2"/>
        <v>77.006999999999991</v>
      </c>
      <c r="I36" s="42">
        <f t="shared" si="3"/>
        <v>1124.3022000000001</v>
      </c>
      <c r="J36" s="42">
        <f t="shared" si="4"/>
        <v>179.88835200000003</v>
      </c>
      <c r="K36" s="42">
        <f t="shared" si="5"/>
        <v>1304.190552</v>
      </c>
      <c r="M36" s="1" t="s">
        <v>121</v>
      </c>
    </row>
    <row r="37" spans="1:13">
      <c r="A37" s="2" t="s">
        <v>74</v>
      </c>
      <c r="B37" s="1" t="s">
        <v>75</v>
      </c>
      <c r="C37" s="13">
        <v>4901.58</v>
      </c>
      <c r="F37" s="42">
        <f t="shared" si="0"/>
        <v>4901.58</v>
      </c>
      <c r="G37" s="42">
        <f t="shared" si="1"/>
        <v>98.031599999999997</v>
      </c>
      <c r="H37" s="42">
        <f t="shared" si="2"/>
        <v>367.61849999999998</v>
      </c>
      <c r="I37" s="42">
        <f t="shared" si="3"/>
        <v>5367.2300999999998</v>
      </c>
      <c r="J37" s="42">
        <f t="shared" si="4"/>
        <v>858.75681599999996</v>
      </c>
      <c r="K37" s="42">
        <f t="shared" si="5"/>
        <v>6225.9869159999998</v>
      </c>
      <c r="M37" s="1" t="s">
        <v>123</v>
      </c>
    </row>
    <row r="38" spans="1:13">
      <c r="A38" s="2" t="s">
        <v>76</v>
      </c>
      <c r="B38" s="1" t="s">
        <v>77</v>
      </c>
      <c r="C38" s="13">
        <v>1249.97</v>
      </c>
      <c r="F38" s="42">
        <f t="shared" si="0"/>
        <v>1249.97</v>
      </c>
      <c r="G38" s="42">
        <f t="shared" si="1"/>
        <v>24.999400000000001</v>
      </c>
      <c r="H38" s="42">
        <f t="shared" si="2"/>
        <v>93.747749999999996</v>
      </c>
      <c r="I38" s="42">
        <f t="shared" si="3"/>
        <v>1368.7171499999999</v>
      </c>
      <c r="J38" s="42">
        <f t="shared" si="4"/>
        <v>218.994744</v>
      </c>
      <c r="K38" s="42">
        <f t="shared" si="5"/>
        <v>1587.711894</v>
      </c>
      <c r="M38" s="1" t="s">
        <v>121</v>
      </c>
    </row>
    <row r="39" spans="1:13">
      <c r="A39" s="2" t="s">
        <v>78</v>
      </c>
      <c r="B39" s="1" t="s">
        <v>79</v>
      </c>
      <c r="C39" s="13">
        <v>8067.7</v>
      </c>
      <c r="F39" s="42">
        <f t="shared" si="0"/>
        <v>8067.7</v>
      </c>
      <c r="G39" s="42">
        <f t="shared" si="1"/>
        <v>161.35400000000001</v>
      </c>
      <c r="H39" s="42">
        <f t="shared" si="2"/>
        <v>605.07749999999999</v>
      </c>
      <c r="I39" s="42">
        <f t="shared" si="3"/>
        <v>8834.1314999999995</v>
      </c>
      <c r="J39" s="42">
        <f t="shared" si="4"/>
        <v>1413.4610399999999</v>
      </c>
      <c r="K39" s="42">
        <f t="shared" si="5"/>
        <v>10247.59254</v>
      </c>
      <c r="M39" s="1" t="s">
        <v>124</v>
      </c>
    </row>
    <row r="40" spans="1:13">
      <c r="A40" s="2" t="s">
        <v>80</v>
      </c>
      <c r="B40" s="1" t="s">
        <v>81</v>
      </c>
      <c r="C40" s="13">
        <v>1026.76</v>
      </c>
      <c r="F40" s="42">
        <f t="shared" si="0"/>
        <v>1026.76</v>
      </c>
      <c r="G40" s="42">
        <f t="shared" si="1"/>
        <v>20.5352</v>
      </c>
      <c r="H40" s="42">
        <f t="shared" si="2"/>
        <v>77.006999999999991</v>
      </c>
      <c r="I40" s="42">
        <f t="shared" si="3"/>
        <v>1124.3022000000001</v>
      </c>
      <c r="J40" s="42">
        <f t="shared" si="4"/>
        <v>179.88835200000003</v>
      </c>
      <c r="K40" s="42">
        <f t="shared" si="5"/>
        <v>1304.190552</v>
      </c>
      <c r="M40" s="1" t="s">
        <v>123</v>
      </c>
    </row>
    <row r="41" spans="1:13">
      <c r="A41" s="2" t="s">
        <v>82</v>
      </c>
      <c r="B41" s="1" t="s">
        <v>83</v>
      </c>
      <c r="C41" s="13">
        <v>1026.76</v>
      </c>
      <c r="F41" s="42">
        <f t="shared" si="0"/>
        <v>1026.76</v>
      </c>
      <c r="G41" s="42">
        <f t="shared" si="1"/>
        <v>20.5352</v>
      </c>
      <c r="H41" s="42">
        <f t="shared" si="2"/>
        <v>77.006999999999991</v>
      </c>
      <c r="I41" s="42">
        <f t="shared" si="3"/>
        <v>1124.3022000000001</v>
      </c>
      <c r="J41" s="42">
        <f t="shared" si="4"/>
        <v>179.88835200000003</v>
      </c>
      <c r="K41" s="42">
        <f t="shared" si="5"/>
        <v>1304.190552</v>
      </c>
      <c r="M41" s="1" t="s">
        <v>121</v>
      </c>
    </row>
    <row r="42" spans="1:13">
      <c r="A42" s="2" t="s">
        <v>84</v>
      </c>
      <c r="B42" s="1" t="s">
        <v>85</v>
      </c>
      <c r="C42" s="13">
        <v>4056.55</v>
      </c>
      <c r="F42" s="42">
        <f t="shared" si="0"/>
        <v>4056.55</v>
      </c>
      <c r="G42" s="42">
        <f t="shared" si="1"/>
        <v>81.131</v>
      </c>
      <c r="H42" s="42">
        <f t="shared" si="2"/>
        <v>304.24124999999998</v>
      </c>
      <c r="I42" s="42">
        <f t="shared" si="3"/>
        <v>4441.9222500000005</v>
      </c>
      <c r="J42" s="42">
        <f t="shared" si="4"/>
        <v>710.70756000000006</v>
      </c>
      <c r="K42" s="42">
        <f t="shared" si="5"/>
        <v>5152.6298100000004</v>
      </c>
      <c r="M42" s="1" t="s">
        <v>121</v>
      </c>
    </row>
    <row r="44" spans="1:13" s="7" customFormat="1">
      <c r="A44" s="15"/>
      <c r="C44" s="7" t="s">
        <v>86</v>
      </c>
      <c r="F44" s="40" t="s">
        <v>86</v>
      </c>
      <c r="G44" s="40" t="s">
        <v>86</v>
      </c>
      <c r="H44" s="40" t="s">
        <v>86</v>
      </c>
      <c r="I44" s="40" t="s">
        <v>86</v>
      </c>
      <c r="J44" s="40" t="s">
        <v>86</v>
      </c>
      <c r="K44" s="40" t="s">
        <v>86</v>
      </c>
    </row>
    <row r="45" spans="1:13" ht="12" thickBot="1">
      <c r="A45" s="18" t="s">
        <v>87</v>
      </c>
      <c r="B45" s="1" t="s">
        <v>88</v>
      </c>
      <c r="C45" s="17">
        <v>589435.05000000005</v>
      </c>
      <c r="F45" s="43">
        <f>SUM(F11:F42)</f>
        <v>589435.05000000005</v>
      </c>
      <c r="G45" s="43">
        <f t="shared" ref="G45:K45" si="6">SUM(G11:G42)</f>
        <v>11788.701000000001</v>
      </c>
      <c r="H45" s="43">
        <f t="shared" si="6"/>
        <v>44207.628749999989</v>
      </c>
      <c r="I45" s="43">
        <f t="shared" si="6"/>
        <v>645431.3797500002</v>
      </c>
      <c r="J45" s="43">
        <f t="shared" si="6"/>
        <v>103269.02075999997</v>
      </c>
      <c r="K45" s="43">
        <f t="shared" si="6"/>
        <v>748700.40050999972</v>
      </c>
    </row>
    <row r="46" spans="1:13" ht="12" thickTop="1"/>
    <row r="47" spans="1:13">
      <c r="C47" s="13">
        <f>+C45-INGENIERIA!F46</f>
        <v>0</v>
      </c>
    </row>
    <row r="48" spans="1:13">
      <c r="A48" s="2" t="s">
        <v>88</v>
      </c>
      <c r="B48" s="1" t="s">
        <v>88</v>
      </c>
      <c r="C48" s="16"/>
    </row>
  </sheetData>
  <autoFilter ref="A10:M42"/>
  <mergeCells count="1">
    <mergeCell ref="F7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pane xSplit="2" ySplit="10" topLeftCell="F11" activePane="bottomRight" state="frozen"/>
      <selection pane="topRight" activeCell="C1" sqref="C1"/>
      <selection pane="bottomLeft" activeCell="A13" sqref="A13"/>
      <selection pane="bottomRight" activeCell="O32" sqref="O32"/>
    </sheetView>
  </sheetViews>
  <sheetFormatPr baseColWidth="10" defaultRowHeight="11.25"/>
  <cols>
    <col min="1" max="1" width="12.28515625" style="2" customWidth="1"/>
    <col min="2" max="2" width="30.7109375" style="1" customWidth="1"/>
    <col min="3" max="5" width="13" style="1" bestFit="1" customWidth="1"/>
    <col min="6" max="6" width="13.5703125" style="1" bestFit="1" customWidth="1"/>
    <col min="7" max="14" width="13" style="1" bestFit="1" customWidth="1"/>
    <col min="15" max="16384" width="11.42578125" style="1"/>
  </cols>
  <sheetData>
    <row r="1" spans="1:14" ht="18" customHeight="1">
      <c r="A1" s="3" t="s">
        <v>0</v>
      </c>
      <c r="B1" s="47" t="s">
        <v>88</v>
      </c>
      <c r="C1" s="48"/>
      <c r="D1" s="48"/>
    </row>
    <row r="2" spans="1:14" ht="24.95" customHeight="1">
      <c r="A2" s="4" t="s">
        <v>1</v>
      </c>
      <c r="B2" s="49" t="s">
        <v>2</v>
      </c>
      <c r="C2" s="50"/>
      <c r="D2" s="50"/>
    </row>
    <row r="3" spans="1:14" ht="15.75">
      <c r="B3" s="51" t="s">
        <v>3</v>
      </c>
      <c r="C3" s="48"/>
      <c r="D3" s="48"/>
      <c r="E3" s="7"/>
    </row>
    <row r="4" spans="1:14" ht="15">
      <c r="B4" s="52" t="s">
        <v>4</v>
      </c>
      <c r="C4" s="48"/>
      <c r="D4" s="48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733.4</v>
      </c>
      <c r="D11" s="13">
        <v>122.23</v>
      </c>
      <c r="E11" s="13">
        <v>12929.85</v>
      </c>
      <c r="F11" s="13">
        <v>13785.48</v>
      </c>
      <c r="G11" s="13">
        <v>0</v>
      </c>
      <c r="H11" s="13">
        <v>3288.48</v>
      </c>
      <c r="I11" s="13">
        <v>22.89</v>
      </c>
      <c r="J11" s="13">
        <v>0</v>
      </c>
      <c r="K11" s="13">
        <v>0</v>
      </c>
      <c r="L11" s="14">
        <v>-0.09</v>
      </c>
      <c r="M11" s="13">
        <v>3311.28</v>
      </c>
      <c r="N11" s="13">
        <v>10474.200000000001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14847.22</v>
      </c>
      <c r="F12" s="13">
        <v>15873.98</v>
      </c>
      <c r="G12" s="13">
        <v>0</v>
      </c>
      <c r="H12" s="13">
        <v>3944.68</v>
      </c>
      <c r="I12" s="13">
        <v>25.53</v>
      </c>
      <c r="J12" s="13">
        <v>0</v>
      </c>
      <c r="K12" s="13">
        <v>0</v>
      </c>
      <c r="L12" s="14">
        <v>-0.03</v>
      </c>
      <c r="M12" s="13">
        <v>3970.18</v>
      </c>
      <c r="N12" s="13">
        <v>11903.8</v>
      </c>
    </row>
    <row r="13" spans="1:14">
      <c r="A13" s="2" t="s">
        <v>26</v>
      </c>
      <c r="B13" s="1" t="s">
        <v>27</v>
      </c>
      <c r="C13" s="13">
        <v>880.08</v>
      </c>
      <c r="D13" s="13">
        <v>146.68</v>
      </c>
      <c r="E13" s="13">
        <v>18129.38</v>
      </c>
      <c r="F13" s="13">
        <v>19156.14</v>
      </c>
      <c r="G13" s="13">
        <v>0</v>
      </c>
      <c r="H13" s="13">
        <v>4994.97</v>
      </c>
      <c r="I13" s="13">
        <v>25.53</v>
      </c>
      <c r="J13" s="13">
        <v>509.2</v>
      </c>
      <c r="K13" s="13">
        <v>0</v>
      </c>
      <c r="L13" s="13">
        <v>0.04</v>
      </c>
      <c r="M13" s="13">
        <v>5529.74</v>
      </c>
      <c r="N13" s="13">
        <v>13626.4</v>
      </c>
    </row>
    <row r="14" spans="1:14">
      <c r="A14" s="2" t="s">
        <v>28</v>
      </c>
      <c r="B14" s="1" t="s">
        <v>29</v>
      </c>
      <c r="C14" s="13">
        <v>1500</v>
      </c>
      <c r="D14" s="13">
        <v>250</v>
      </c>
      <c r="E14" s="13">
        <v>0</v>
      </c>
      <c r="F14" s="13">
        <v>1750</v>
      </c>
      <c r="G14" s="13">
        <v>0</v>
      </c>
      <c r="H14" s="13">
        <v>144.21</v>
      </c>
      <c r="I14" s="13">
        <v>44.31</v>
      </c>
      <c r="J14" s="13">
        <v>0</v>
      </c>
      <c r="K14" s="13">
        <v>0</v>
      </c>
      <c r="L14" s="14">
        <v>-0.12</v>
      </c>
      <c r="M14" s="13">
        <v>188.4</v>
      </c>
      <c r="N14" s="13">
        <v>1561.6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26163.55</v>
      </c>
      <c r="F15" s="13">
        <v>27190.31</v>
      </c>
      <c r="G15" s="13">
        <v>0</v>
      </c>
      <c r="H15" s="13">
        <v>7725.94</v>
      </c>
      <c r="I15" s="13">
        <v>25.48</v>
      </c>
      <c r="J15" s="13">
        <v>567.55999999999995</v>
      </c>
      <c r="K15" s="13">
        <v>0</v>
      </c>
      <c r="L15" s="14">
        <v>-7.0000000000000007E-2</v>
      </c>
      <c r="M15" s="13">
        <v>8318.91</v>
      </c>
      <c r="N15" s="13">
        <v>18871.400000000001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4">
        <v>-18.41</v>
      </c>
      <c r="H16" s="13">
        <v>0</v>
      </c>
      <c r="I16" s="13">
        <v>25.53</v>
      </c>
      <c r="J16" s="13">
        <v>0</v>
      </c>
      <c r="K16" s="13">
        <v>0</v>
      </c>
      <c r="L16" s="13">
        <v>0.04</v>
      </c>
      <c r="M16" s="13">
        <v>7.16</v>
      </c>
      <c r="N16" s="13">
        <v>1019.6</v>
      </c>
    </row>
    <row r="17" spans="1:14">
      <c r="A17" s="2" t="s">
        <v>34</v>
      </c>
      <c r="B17" s="1" t="s">
        <v>35</v>
      </c>
      <c r="C17" s="13">
        <v>3333.4</v>
      </c>
      <c r="D17" s="13">
        <v>555.57000000000005</v>
      </c>
      <c r="E17" s="13">
        <v>95754.26</v>
      </c>
      <c r="F17" s="13">
        <v>99643.23</v>
      </c>
      <c r="G17" s="13">
        <v>0</v>
      </c>
      <c r="H17" s="13">
        <v>32780.71</v>
      </c>
      <c r="I17" s="13">
        <v>117.09</v>
      </c>
      <c r="J17" s="13">
        <v>0</v>
      </c>
      <c r="K17" s="13">
        <v>0</v>
      </c>
      <c r="L17" s="13">
        <v>0.03</v>
      </c>
      <c r="M17" s="13">
        <v>32897.83</v>
      </c>
      <c r="N17" s="13">
        <v>66745.399999999994</v>
      </c>
    </row>
    <row r="18" spans="1:14">
      <c r="A18" s="2" t="s">
        <v>36</v>
      </c>
      <c r="B18" s="1" t="s">
        <v>37</v>
      </c>
      <c r="C18" s="13">
        <v>880.08</v>
      </c>
      <c r="D18" s="13">
        <v>146.68</v>
      </c>
      <c r="E18" s="13">
        <v>1000</v>
      </c>
      <c r="F18" s="13">
        <v>2026.76</v>
      </c>
      <c r="G18" s="13">
        <v>0</v>
      </c>
      <c r="H18" s="13">
        <v>189.38</v>
      </c>
      <c r="I18" s="13">
        <v>25.58</v>
      </c>
      <c r="J18" s="13">
        <v>0</v>
      </c>
      <c r="K18" s="13">
        <v>0</v>
      </c>
      <c r="L18" s="13">
        <v>0</v>
      </c>
      <c r="M18" s="13">
        <v>214.96</v>
      </c>
      <c r="N18" s="13">
        <v>1811.8</v>
      </c>
    </row>
    <row r="19" spans="1:14">
      <c r="A19" s="2" t="s">
        <v>38</v>
      </c>
      <c r="B19" s="1" t="s">
        <v>39</v>
      </c>
      <c r="C19" s="13">
        <v>1000.08</v>
      </c>
      <c r="D19" s="13">
        <v>166.68</v>
      </c>
      <c r="E19" s="13">
        <v>11035.09</v>
      </c>
      <c r="F19" s="13">
        <v>12201.85</v>
      </c>
      <c r="G19" s="13">
        <v>0</v>
      </c>
      <c r="H19" s="13">
        <v>2813.39</v>
      </c>
      <c r="I19" s="13">
        <v>29.11</v>
      </c>
      <c r="J19" s="13">
        <v>578.54</v>
      </c>
      <c r="K19" s="13">
        <v>0</v>
      </c>
      <c r="L19" s="13">
        <v>0.01</v>
      </c>
      <c r="M19" s="13">
        <v>3421.05</v>
      </c>
      <c r="N19" s="13">
        <v>8780.7999999999993</v>
      </c>
    </row>
    <row r="20" spans="1:14">
      <c r="A20" s="2" t="s">
        <v>40</v>
      </c>
      <c r="B20" s="1" t="s">
        <v>41</v>
      </c>
      <c r="C20" s="13">
        <v>6000</v>
      </c>
      <c r="D20" s="13">
        <v>1000</v>
      </c>
      <c r="E20" s="13">
        <v>4633.55</v>
      </c>
      <c r="F20" s="13">
        <v>11633.55</v>
      </c>
      <c r="G20" s="13">
        <v>0</v>
      </c>
      <c r="H20" s="13">
        <v>2642.9</v>
      </c>
      <c r="I20" s="13">
        <v>197.64</v>
      </c>
      <c r="J20" s="13">
        <v>205.17</v>
      </c>
      <c r="K20" s="13">
        <v>0</v>
      </c>
      <c r="L20" s="13">
        <v>0.04</v>
      </c>
      <c r="M20" s="13">
        <v>3045.75</v>
      </c>
      <c r="N20" s="13">
        <v>8587.7999999999993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8555.07</v>
      </c>
      <c r="F21" s="13">
        <v>9581.83</v>
      </c>
      <c r="G21" s="13">
        <v>0</v>
      </c>
      <c r="H21" s="13">
        <v>2027.39</v>
      </c>
      <c r="I21" s="13">
        <v>25.55</v>
      </c>
      <c r="J21" s="13">
        <v>0</v>
      </c>
      <c r="K21" s="13">
        <v>0</v>
      </c>
      <c r="L21" s="13">
        <v>0.09</v>
      </c>
      <c r="M21" s="13">
        <v>2053.0300000000002</v>
      </c>
      <c r="N21" s="13">
        <v>7528.8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1315.02</v>
      </c>
      <c r="F22" s="13">
        <v>2341.7800000000002</v>
      </c>
      <c r="G22" s="13">
        <v>0</v>
      </c>
      <c r="H22" s="13">
        <v>245.83</v>
      </c>
      <c r="I22" s="13">
        <v>25.55</v>
      </c>
      <c r="J22" s="13">
        <v>0</v>
      </c>
      <c r="K22" s="13">
        <v>0</v>
      </c>
      <c r="L22" s="13">
        <v>0</v>
      </c>
      <c r="M22" s="13">
        <v>271.38</v>
      </c>
      <c r="N22" s="13">
        <v>2070.4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12937.2</v>
      </c>
      <c r="F23" s="13">
        <v>13963.96</v>
      </c>
      <c r="G23" s="13">
        <v>0</v>
      </c>
      <c r="H23" s="13">
        <v>3342.03</v>
      </c>
      <c r="I23" s="13">
        <v>25.54</v>
      </c>
      <c r="J23" s="13">
        <v>0</v>
      </c>
      <c r="K23" s="13">
        <v>0</v>
      </c>
      <c r="L23" s="14">
        <v>-0.01</v>
      </c>
      <c r="M23" s="13">
        <v>3367.56</v>
      </c>
      <c r="N23" s="13">
        <v>10596.4</v>
      </c>
    </row>
    <row r="24" spans="1:14">
      <c r="A24" s="2" t="s">
        <v>48</v>
      </c>
      <c r="B24" s="1" t="s">
        <v>49</v>
      </c>
      <c r="C24" s="13">
        <v>880.08</v>
      </c>
      <c r="D24" s="13">
        <v>146.68</v>
      </c>
      <c r="E24" s="13">
        <v>2914.56</v>
      </c>
      <c r="F24" s="13">
        <v>3941.32</v>
      </c>
      <c r="G24" s="13">
        <v>0</v>
      </c>
      <c r="H24" s="13">
        <v>586.48</v>
      </c>
      <c r="I24" s="13">
        <v>25.48</v>
      </c>
      <c r="J24" s="13">
        <v>0</v>
      </c>
      <c r="K24" s="13">
        <v>0</v>
      </c>
      <c r="L24" s="14">
        <v>-0.04</v>
      </c>
      <c r="M24" s="13">
        <v>611.91999999999996</v>
      </c>
      <c r="N24" s="13">
        <v>3329.4</v>
      </c>
    </row>
    <row r="25" spans="1:14">
      <c r="A25" s="2" t="s">
        <v>50</v>
      </c>
      <c r="B25" s="1" t="s">
        <v>51</v>
      </c>
      <c r="C25" s="13">
        <v>4000.08</v>
      </c>
      <c r="D25" s="13">
        <v>666.68</v>
      </c>
      <c r="E25" s="13">
        <v>131888.22</v>
      </c>
      <c r="F25" s="13">
        <v>136554.98000000001</v>
      </c>
      <c r="G25" s="13">
        <v>0</v>
      </c>
      <c r="H25" s="13">
        <v>45699.82</v>
      </c>
      <c r="I25" s="13">
        <v>128.63</v>
      </c>
      <c r="J25" s="13">
        <v>416.28</v>
      </c>
      <c r="K25" s="13">
        <v>0</v>
      </c>
      <c r="L25" s="13">
        <v>0.05</v>
      </c>
      <c r="M25" s="13">
        <v>46244.78</v>
      </c>
      <c r="N25" s="13">
        <v>90310.2</v>
      </c>
    </row>
    <row r="26" spans="1:14">
      <c r="A26" s="2" t="s">
        <v>52</v>
      </c>
      <c r="B26" s="1" t="s">
        <v>53</v>
      </c>
      <c r="C26" s="13">
        <v>880.08</v>
      </c>
      <c r="D26" s="13">
        <v>146.68</v>
      </c>
      <c r="E26" s="13">
        <v>2673.57</v>
      </c>
      <c r="F26" s="13">
        <v>3700.33</v>
      </c>
      <c r="G26" s="13">
        <v>0</v>
      </c>
      <c r="H26" s="13">
        <v>535</v>
      </c>
      <c r="I26" s="13">
        <v>25.48</v>
      </c>
      <c r="J26" s="13">
        <v>803.57</v>
      </c>
      <c r="K26" s="13">
        <v>0</v>
      </c>
      <c r="L26" s="13">
        <v>0.08</v>
      </c>
      <c r="M26" s="13">
        <v>1364.13</v>
      </c>
      <c r="N26" s="13">
        <v>2336.1999999999998</v>
      </c>
    </row>
    <row r="27" spans="1:14">
      <c r="A27" s="2" t="s">
        <v>54</v>
      </c>
      <c r="B27" s="1" t="s">
        <v>55</v>
      </c>
      <c r="C27" s="13">
        <v>880.08</v>
      </c>
      <c r="D27" s="13">
        <v>146.68</v>
      </c>
      <c r="E27" s="13">
        <v>12707.19</v>
      </c>
      <c r="F27" s="13">
        <v>13733.95</v>
      </c>
      <c r="G27" s="13">
        <v>0</v>
      </c>
      <c r="H27" s="13">
        <v>3273.02</v>
      </c>
      <c r="I27" s="13">
        <v>25.55</v>
      </c>
      <c r="J27" s="13">
        <v>0</v>
      </c>
      <c r="K27" s="13">
        <v>0</v>
      </c>
      <c r="L27" s="14">
        <v>-0.02</v>
      </c>
      <c r="M27" s="13">
        <v>3298.55</v>
      </c>
      <c r="N27" s="13">
        <v>10435.4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6018.73</v>
      </c>
      <c r="F28" s="13">
        <v>7045.49</v>
      </c>
      <c r="G28" s="13">
        <v>0</v>
      </c>
      <c r="H28" s="13">
        <v>1298.4100000000001</v>
      </c>
      <c r="I28" s="13">
        <v>25.54</v>
      </c>
      <c r="J28" s="13">
        <v>0</v>
      </c>
      <c r="K28" s="13">
        <v>0</v>
      </c>
      <c r="L28" s="14">
        <v>-0.06</v>
      </c>
      <c r="M28" s="13">
        <v>1323.89</v>
      </c>
      <c r="N28" s="13">
        <v>5721.6</v>
      </c>
    </row>
    <row r="29" spans="1:14">
      <c r="A29" s="2" t="s">
        <v>58</v>
      </c>
      <c r="B29" s="1" t="s">
        <v>59</v>
      </c>
      <c r="C29" s="13">
        <v>1000.08</v>
      </c>
      <c r="D29" s="13">
        <v>166.68</v>
      </c>
      <c r="E29" s="13">
        <v>11944.06</v>
      </c>
      <c r="F29" s="13">
        <v>13110.82</v>
      </c>
      <c r="G29" s="13">
        <v>0</v>
      </c>
      <c r="H29" s="13">
        <v>3086.08</v>
      </c>
      <c r="I29" s="13">
        <v>29</v>
      </c>
      <c r="J29" s="13">
        <v>0</v>
      </c>
      <c r="K29" s="13">
        <v>0</v>
      </c>
      <c r="L29" s="14">
        <v>-0.06</v>
      </c>
      <c r="M29" s="13">
        <v>3115.02</v>
      </c>
      <c r="N29" s="13">
        <v>9995.7999999999993</v>
      </c>
    </row>
    <row r="30" spans="1:14">
      <c r="A30" s="2" t="s">
        <v>60</v>
      </c>
      <c r="B30" s="1" t="s">
        <v>61</v>
      </c>
      <c r="C30" s="13">
        <v>880.08</v>
      </c>
      <c r="D30" s="13">
        <v>146.68</v>
      </c>
      <c r="E30" s="13">
        <v>32178.67</v>
      </c>
      <c r="F30" s="13">
        <v>33205.43</v>
      </c>
      <c r="G30" s="13">
        <v>0</v>
      </c>
      <c r="H30" s="13">
        <v>9771.08</v>
      </c>
      <c r="I30" s="13">
        <v>25.48</v>
      </c>
      <c r="J30" s="13">
        <v>0</v>
      </c>
      <c r="K30" s="13">
        <v>0</v>
      </c>
      <c r="L30" s="13">
        <v>7.0000000000000007E-2</v>
      </c>
      <c r="M30" s="13">
        <v>9796.6299999999992</v>
      </c>
      <c r="N30" s="13">
        <v>23408.799999999999</v>
      </c>
    </row>
    <row r="31" spans="1:14">
      <c r="A31" s="2" t="s">
        <v>62</v>
      </c>
      <c r="B31" s="1" t="s">
        <v>63</v>
      </c>
      <c r="C31" s="13">
        <v>4000.08</v>
      </c>
      <c r="D31" s="13">
        <v>666.68</v>
      </c>
      <c r="E31" s="13">
        <v>103906.7</v>
      </c>
      <c r="F31" s="13">
        <v>108573.46</v>
      </c>
      <c r="G31" s="13">
        <v>0</v>
      </c>
      <c r="H31" s="13">
        <v>35906.29</v>
      </c>
      <c r="I31" s="13">
        <v>128.63</v>
      </c>
      <c r="J31" s="13">
        <v>222.69</v>
      </c>
      <c r="K31" s="13">
        <v>0</v>
      </c>
      <c r="L31" s="14">
        <v>-0.15</v>
      </c>
      <c r="M31" s="13">
        <v>36257.46</v>
      </c>
      <c r="N31" s="13">
        <v>72316</v>
      </c>
    </row>
    <row r="32" spans="1:14">
      <c r="A32" s="2" t="s">
        <v>64</v>
      </c>
      <c r="B32" s="1" t="s">
        <v>65</v>
      </c>
      <c r="C32" s="13">
        <v>880.08</v>
      </c>
      <c r="D32" s="13">
        <v>146.68</v>
      </c>
      <c r="E32" s="13">
        <v>659.87</v>
      </c>
      <c r="F32" s="13">
        <v>1686.63</v>
      </c>
      <c r="G32" s="13">
        <v>0</v>
      </c>
      <c r="H32" s="13">
        <v>84.85</v>
      </c>
      <c r="I32" s="13">
        <v>25.48</v>
      </c>
      <c r="J32" s="13">
        <v>772.71</v>
      </c>
      <c r="K32" s="13">
        <v>0</v>
      </c>
      <c r="L32" s="14">
        <v>-0.01</v>
      </c>
      <c r="M32" s="13">
        <v>883.03</v>
      </c>
      <c r="N32" s="13">
        <v>803.6</v>
      </c>
    </row>
    <row r="33" spans="1:14">
      <c r="A33" s="2" t="s">
        <v>66</v>
      </c>
      <c r="B33" s="1" t="s">
        <v>67</v>
      </c>
      <c r="C33" s="13">
        <v>880.08</v>
      </c>
      <c r="D33" s="13">
        <v>146.68</v>
      </c>
      <c r="E33" s="13">
        <v>3957.37</v>
      </c>
      <c r="F33" s="13">
        <v>4984.13</v>
      </c>
      <c r="G33" s="13">
        <v>0</v>
      </c>
      <c r="H33" s="13">
        <v>813.57</v>
      </c>
      <c r="I33" s="13">
        <v>25.48</v>
      </c>
      <c r="J33" s="13">
        <v>0</v>
      </c>
      <c r="K33" s="13">
        <v>0</v>
      </c>
      <c r="L33" s="13">
        <v>0.08</v>
      </c>
      <c r="M33" s="13">
        <v>839.13</v>
      </c>
      <c r="N33" s="13">
        <v>4145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4470.55</v>
      </c>
      <c r="F34" s="13">
        <v>5497.31</v>
      </c>
      <c r="G34" s="13">
        <v>0</v>
      </c>
      <c r="H34" s="13">
        <v>934.27</v>
      </c>
      <c r="I34" s="13">
        <v>25.48</v>
      </c>
      <c r="J34" s="13">
        <v>0</v>
      </c>
      <c r="K34" s="13">
        <v>215</v>
      </c>
      <c r="L34" s="14">
        <v>-0.04</v>
      </c>
      <c r="M34" s="13">
        <v>1174.71</v>
      </c>
      <c r="N34" s="13">
        <v>4322.6000000000004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4842.7299999999996</v>
      </c>
      <c r="F35" s="13">
        <v>5869.49</v>
      </c>
      <c r="G35" s="13">
        <v>0</v>
      </c>
      <c r="H35" s="13">
        <v>1021.81</v>
      </c>
      <c r="I35" s="13">
        <v>25.48</v>
      </c>
      <c r="J35" s="13">
        <v>0</v>
      </c>
      <c r="K35" s="13">
        <v>0</v>
      </c>
      <c r="L35" s="13">
        <v>0</v>
      </c>
      <c r="M35" s="13">
        <v>1047.29</v>
      </c>
      <c r="N35" s="13">
        <v>4822.2</v>
      </c>
    </row>
    <row r="36" spans="1:14">
      <c r="A36" s="2" t="s">
        <v>72</v>
      </c>
      <c r="B36" s="1" t="s">
        <v>73</v>
      </c>
      <c r="C36" s="13">
        <v>880.08</v>
      </c>
      <c r="D36" s="13">
        <v>146.68</v>
      </c>
      <c r="E36" s="13">
        <v>0</v>
      </c>
      <c r="F36" s="13">
        <v>1026.76</v>
      </c>
      <c r="G36" s="14">
        <v>-18.41</v>
      </c>
      <c r="H36" s="13">
        <v>0</v>
      </c>
      <c r="I36" s="13">
        <v>25.53</v>
      </c>
      <c r="J36" s="13">
        <v>0</v>
      </c>
      <c r="K36" s="13">
        <v>0</v>
      </c>
      <c r="L36" s="13">
        <v>0.04</v>
      </c>
      <c r="M36" s="13">
        <v>7.16</v>
      </c>
      <c r="N36" s="13">
        <v>1019.6</v>
      </c>
    </row>
    <row r="37" spans="1:14">
      <c r="A37" s="2" t="s">
        <v>74</v>
      </c>
      <c r="B37" s="1" t="s">
        <v>75</v>
      </c>
      <c r="C37" s="13">
        <v>880.08</v>
      </c>
      <c r="D37" s="13">
        <v>146.68</v>
      </c>
      <c r="E37" s="13">
        <v>3874.82</v>
      </c>
      <c r="F37" s="13">
        <v>4901.58</v>
      </c>
      <c r="G37" s="13">
        <v>0</v>
      </c>
      <c r="H37" s="13">
        <v>794.16</v>
      </c>
      <c r="I37" s="13">
        <v>25.53</v>
      </c>
      <c r="J37" s="13">
        <v>0</v>
      </c>
      <c r="K37" s="13">
        <v>0</v>
      </c>
      <c r="L37" s="13">
        <v>0.09</v>
      </c>
      <c r="M37" s="13">
        <v>819.78</v>
      </c>
      <c r="N37" s="13">
        <v>4081.8</v>
      </c>
    </row>
    <row r="38" spans="1:14">
      <c r="A38" s="2" t="s">
        <v>76</v>
      </c>
      <c r="B38" s="1" t="s">
        <v>77</v>
      </c>
      <c r="C38" s="13">
        <v>1071.4000000000001</v>
      </c>
      <c r="D38" s="13">
        <v>178.57</v>
      </c>
      <c r="E38" s="13">
        <v>0</v>
      </c>
      <c r="F38" s="13">
        <v>1249.97</v>
      </c>
      <c r="G38" s="13">
        <v>0</v>
      </c>
      <c r="H38" s="13">
        <v>19.600000000000001</v>
      </c>
      <c r="I38" s="13">
        <v>33.32</v>
      </c>
      <c r="J38" s="13">
        <v>0</v>
      </c>
      <c r="K38" s="13">
        <v>0</v>
      </c>
      <c r="L38" s="13">
        <v>0.05</v>
      </c>
      <c r="M38" s="13">
        <v>52.97</v>
      </c>
      <c r="N38" s="13">
        <v>1197</v>
      </c>
    </row>
    <row r="39" spans="1:14">
      <c r="A39" s="2" t="s">
        <v>78</v>
      </c>
      <c r="B39" s="1" t="s">
        <v>79</v>
      </c>
      <c r="C39" s="13">
        <v>1000.02</v>
      </c>
      <c r="D39" s="13">
        <v>166.67</v>
      </c>
      <c r="E39" s="13">
        <v>6901.01</v>
      </c>
      <c r="F39" s="13">
        <v>8067.7</v>
      </c>
      <c r="G39" s="13">
        <v>0</v>
      </c>
      <c r="H39" s="13">
        <v>1573.15</v>
      </c>
      <c r="I39" s="13">
        <v>28.96</v>
      </c>
      <c r="J39" s="13">
        <v>0</v>
      </c>
      <c r="K39" s="13">
        <v>0</v>
      </c>
      <c r="L39" s="14">
        <v>-0.01</v>
      </c>
      <c r="M39" s="13">
        <v>1602.1</v>
      </c>
      <c r="N39" s="13">
        <v>6465.6</v>
      </c>
    </row>
    <row r="40" spans="1:14">
      <c r="A40" s="2" t="s">
        <v>80</v>
      </c>
      <c r="B40" s="1" t="s">
        <v>81</v>
      </c>
      <c r="C40" s="13">
        <v>880.08</v>
      </c>
      <c r="D40" s="13">
        <v>146.68</v>
      </c>
      <c r="E40" s="13">
        <v>0</v>
      </c>
      <c r="F40" s="13">
        <v>1026.76</v>
      </c>
      <c r="G40" s="14">
        <v>-18.41</v>
      </c>
      <c r="H40" s="13">
        <v>0</v>
      </c>
      <c r="I40" s="13">
        <v>25.58</v>
      </c>
      <c r="J40" s="13">
        <v>731.23</v>
      </c>
      <c r="K40" s="13">
        <v>0</v>
      </c>
      <c r="L40" s="14">
        <v>-0.04</v>
      </c>
      <c r="M40" s="13">
        <v>738.36</v>
      </c>
      <c r="N40" s="13">
        <v>288.39999999999998</v>
      </c>
    </row>
    <row r="41" spans="1:14">
      <c r="A41" s="2" t="s">
        <v>82</v>
      </c>
      <c r="B41" s="1" t="s">
        <v>83</v>
      </c>
      <c r="C41" s="13">
        <v>880.08</v>
      </c>
      <c r="D41" s="13">
        <v>146.68</v>
      </c>
      <c r="E41" s="13">
        <v>0</v>
      </c>
      <c r="F41" s="13">
        <v>1026.76</v>
      </c>
      <c r="G41" s="14">
        <v>-18.41</v>
      </c>
      <c r="H41" s="13">
        <v>0</v>
      </c>
      <c r="I41" s="13">
        <v>25.48</v>
      </c>
      <c r="J41" s="13">
        <v>0</v>
      </c>
      <c r="K41" s="13">
        <v>0</v>
      </c>
      <c r="L41" s="14">
        <v>-0.11</v>
      </c>
      <c r="M41" s="13">
        <v>6.96</v>
      </c>
      <c r="N41" s="13">
        <v>1019.8</v>
      </c>
    </row>
    <row r="42" spans="1:14">
      <c r="A42" s="2" t="s">
        <v>84</v>
      </c>
      <c r="B42" s="1" t="s">
        <v>85</v>
      </c>
      <c r="C42" s="13">
        <v>880.08</v>
      </c>
      <c r="D42" s="13">
        <v>146.68</v>
      </c>
      <c r="E42" s="13">
        <v>3029.79</v>
      </c>
      <c r="F42" s="13">
        <v>4056.55</v>
      </c>
      <c r="G42" s="13">
        <v>0</v>
      </c>
      <c r="H42" s="13">
        <v>611.09</v>
      </c>
      <c r="I42" s="13">
        <v>25.53</v>
      </c>
      <c r="J42" s="13">
        <v>0</v>
      </c>
      <c r="K42" s="13">
        <v>0</v>
      </c>
      <c r="L42" s="14">
        <v>-7.0000000000000007E-2</v>
      </c>
      <c r="M42" s="13">
        <v>636.54999999999995</v>
      </c>
      <c r="N42" s="13">
        <v>3420</v>
      </c>
    </row>
    <row r="45" spans="1:14" s="7" customFormat="1">
      <c r="A45" s="15"/>
      <c r="C45" s="7" t="s">
        <v>86</v>
      </c>
      <c r="D45" s="7" t="s">
        <v>86</v>
      </c>
      <c r="E45" s="7" t="s">
        <v>86</v>
      </c>
      <c r="F45" s="7" t="s">
        <v>86</v>
      </c>
      <c r="G45" s="7" t="s">
        <v>86</v>
      </c>
      <c r="H45" s="7" t="s">
        <v>86</v>
      </c>
      <c r="I45" s="7" t="s">
        <v>86</v>
      </c>
      <c r="J45" s="7" t="s">
        <v>86</v>
      </c>
      <c r="K45" s="7" t="s">
        <v>86</v>
      </c>
      <c r="L45" s="7" t="s">
        <v>86</v>
      </c>
      <c r="M45" s="7" t="s">
        <v>86</v>
      </c>
      <c r="N45" s="7" t="s">
        <v>86</v>
      </c>
    </row>
    <row r="46" spans="1:14">
      <c r="A46" s="18" t="s">
        <v>87</v>
      </c>
      <c r="B46" s="1" t="s">
        <v>88</v>
      </c>
      <c r="C46" s="17">
        <v>43000.3</v>
      </c>
      <c r="D46" s="17">
        <v>7166.72</v>
      </c>
      <c r="E46" s="17">
        <v>539268.03</v>
      </c>
      <c r="F46" s="17">
        <v>589435.05000000005</v>
      </c>
      <c r="G46" s="19">
        <v>-73.64</v>
      </c>
      <c r="H46" s="17">
        <v>170148.59</v>
      </c>
      <c r="I46" s="17">
        <v>1320.97</v>
      </c>
      <c r="J46" s="17">
        <v>4806.95</v>
      </c>
      <c r="K46" s="17">
        <v>215</v>
      </c>
      <c r="L46" s="19">
        <v>-0.22</v>
      </c>
      <c r="M46" s="17">
        <v>176417.65</v>
      </c>
      <c r="N46" s="17">
        <v>413017.4</v>
      </c>
    </row>
    <row r="48" spans="1:14">
      <c r="C48" s="1" t="s">
        <v>88</v>
      </c>
      <c r="D48" s="1" t="s">
        <v>88</v>
      </c>
      <c r="E48" s="1" t="s">
        <v>88</v>
      </c>
      <c r="F48" s="1" t="s">
        <v>88</v>
      </c>
      <c r="G48" s="1" t="s">
        <v>88</v>
      </c>
      <c r="H48" s="1" t="s">
        <v>88</v>
      </c>
      <c r="I48" s="1" t="s">
        <v>88</v>
      </c>
      <c r="J48" s="1" t="s">
        <v>88</v>
      </c>
      <c r="K48" s="1" t="s">
        <v>88</v>
      </c>
      <c r="L48" s="1" t="s">
        <v>88</v>
      </c>
      <c r="M48" s="1" t="s">
        <v>88</v>
      </c>
      <c r="N48" s="1" t="s">
        <v>88</v>
      </c>
    </row>
    <row r="49" spans="1:14">
      <c r="A49" s="2" t="s">
        <v>88</v>
      </c>
      <c r="B49" s="1" t="s">
        <v>88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opLeftCell="A34" workbookViewId="0">
      <selection activeCell="I14" sqref="I14"/>
    </sheetView>
  </sheetViews>
  <sheetFormatPr baseColWidth="10" defaultRowHeight="15"/>
  <cols>
    <col min="3" max="3" width="21.85546875" customWidth="1"/>
    <col min="4" max="4" width="17.42578125" bestFit="1" customWidth="1"/>
  </cols>
  <sheetData>
    <row r="1" spans="1:10">
      <c r="A1" s="33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24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3.25">
      <c r="A3" s="25" t="s">
        <v>2</v>
      </c>
      <c r="B3" s="28"/>
      <c r="C3" s="27"/>
      <c r="D3" s="28"/>
      <c r="E3" s="28"/>
      <c r="F3" s="30"/>
      <c r="G3" s="30"/>
      <c r="H3" s="30"/>
      <c r="I3" s="30"/>
      <c r="J3" s="30"/>
    </row>
    <row r="4" spans="1:10" ht="15.75">
      <c r="A4" s="29" t="s">
        <v>95</v>
      </c>
      <c r="B4" s="28"/>
      <c r="C4" s="28"/>
      <c r="D4" s="28"/>
      <c r="E4" s="28"/>
      <c r="F4" s="30"/>
      <c r="G4" s="30"/>
      <c r="H4" s="30"/>
      <c r="I4" s="30"/>
      <c r="J4" s="30"/>
    </row>
    <row r="6" spans="1:10">
      <c r="A6" s="39"/>
      <c r="B6" s="39"/>
      <c r="C6" s="39"/>
      <c r="D6" s="39"/>
      <c r="E6" s="39"/>
      <c r="F6" s="39"/>
      <c r="G6" s="39"/>
      <c r="H6" s="39"/>
      <c r="I6" s="30"/>
      <c r="J6" s="30"/>
    </row>
    <row r="7" spans="1:10">
      <c r="A7" s="38"/>
      <c r="B7" s="38"/>
      <c r="C7" s="38"/>
      <c r="D7" s="38"/>
      <c r="E7" s="38"/>
      <c r="F7" s="38"/>
      <c r="G7" s="38"/>
      <c r="H7" s="38"/>
      <c r="I7" s="30"/>
      <c r="J7" s="30"/>
    </row>
    <row r="8" spans="1:10">
      <c r="A8" s="36" t="s">
        <v>96</v>
      </c>
      <c r="B8" s="36" t="s">
        <v>97</v>
      </c>
      <c r="C8" s="36" t="s">
        <v>98</v>
      </c>
      <c r="D8" s="35" t="s">
        <v>99</v>
      </c>
      <c r="E8" s="36" t="s">
        <v>100</v>
      </c>
      <c r="F8" s="37"/>
      <c r="G8" s="37"/>
      <c r="H8" s="37"/>
      <c r="I8" s="37"/>
      <c r="J8" s="37"/>
    </row>
    <row r="9" spans="1:10">
      <c r="A9" s="34" t="s">
        <v>28</v>
      </c>
      <c r="B9" s="30">
        <v>2717430477</v>
      </c>
      <c r="C9" s="30" t="s">
        <v>101</v>
      </c>
      <c r="D9" s="30">
        <v>1561.6000000000001</v>
      </c>
      <c r="E9" s="30" t="s">
        <v>29</v>
      </c>
      <c r="F9" s="30"/>
      <c r="G9" s="30"/>
      <c r="H9" s="30"/>
      <c r="I9" s="30"/>
      <c r="J9" s="30"/>
    </row>
    <row r="10" spans="1:10">
      <c r="A10" s="34" t="s">
        <v>36</v>
      </c>
      <c r="B10" s="30">
        <v>2952119943</v>
      </c>
      <c r="C10" s="30" t="s">
        <v>101</v>
      </c>
      <c r="D10" s="30">
        <v>1811.8000000000002</v>
      </c>
      <c r="E10" s="30" t="s">
        <v>37</v>
      </c>
      <c r="F10" s="30"/>
      <c r="G10" s="30"/>
      <c r="H10" s="30"/>
      <c r="I10" s="30"/>
      <c r="J10" s="30"/>
    </row>
    <row r="11" spans="1:10">
      <c r="A11" s="34" t="s">
        <v>38</v>
      </c>
      <c r="B11" s="30">
        <v>2763908836</v>
      </c>
      <c r="C11" s="30" t="s">
        <v>101</v>
      </c>
      <c r="D11" s="30">
        <v>8780.8000000000011</v>
      </c>
      <c r="E11" s="30" t="s">
        <v>39</v>
      </c>
      <c r="F11" s="30"/>
      <c r="G11" s="30"/>
      <c r="H11" s="30"/>
      <c r="I11" s="30"/>
      <c r="J11" s="30"/>
    </row>
    <row r="12" spans="1:10">
      <c r="A12" s="34" t="s">
        <v>72</v>
      </c>
      <c r="B12" s="30">
        <v>2986347665</v>
      </c>
      <c r="C12" s="30" t="s">
        <v>101</v>
      </c>
      <c r="D12" s="30">
        <v>1019.6</v>
      </c>
      <c r="E12" s="30" t="s">
        <v>73</v>
      </c>
      <c r="F12" s="30"/>
      <c r="G12" s="30"/>
      <c r="H12" s="30"/>
      <c r="I12" s="30"/>
      <c r="J12" s="30"/>
    </row>
    <row r="13" spans="1:10">
      <c r="A13" s="34" t="s">
        <v>80</v>
      </c>
      <c r="B13" s="30">
        <v>2906306063</v>
      </c>
      <c r="C13" s="30" t="s">
        <v>101</v>
      </c>
      <c r="D13" s="30">
        <v>288.40000000000003</v>
      </c>
      <c r="E13" s="30" t="s">
        <v>81</v>
      </c>
      <c r="F13" s="30"/>
      <c r="G13" s="30"/>
      <c r="H13" s="30"/>
      <c r="I13" s="30"/>
      <c r="J13" s="30"/>
    </row>
    <row r="14" spans="1:10">
      <c r="A14" s="34" t="s">
        <v>54</v>
      </c>
      <c r="B14" s="30">
        <v>1457482116</v>
      </c>
      <c r="C14" s="30" t="s">
        <v>101</v>
      </c>
      <c r="D14" s="30">
        <v>10435.400000000001</v>
      </c>
      <c r="E14" s="30" t="s">
        <v>55</v>
      </c>
      <c r="F14" s="30"/>
      <c r="G14" s="30"/>
      <c r="H14" s="30"/>
      <c r="I14" s="30"/>
      <c r="J14" s="30"/>
    </row>
    <row r="15" spans="1:10">
      <c r="A15" s="34" t="s">
        <v>44</v>
      </c>
      <c r="B15" s="30">
        <v>2845119553</v>
      </c>
      <c r="C15" s="30" t="s">
        <v>101</v>
      </c>
      <c r="D15" s="30">
        <v>2070.4</v>
      </c>
      <c r="E15" s="30" t="s">
        <v>45</v>
      </c>
      <c r="F15" s="30"/>
      <c r="G15" s="30"/>
      <c r="H15" s="30"/>
      <c r="I15" s="30"/>
      <c r="J15" s="30"/>
    </row>
    <row r="16" spans="1:10">
      <c r="A16" s="34" t="s">
        <v>42</v>
      </c>
      <c r="B16" s="30">
        <v>2863632784</v>
      </c>
      <c r="C16" s="30" t="s">
        <v>101</v>
      </c>
      <c r="D16" s="30">
        <v>7528.8</v>
      </c>
      <c r="E16" s="30" t="s">
        <v>43</v>
      </c>
      <c r="F16" s="30"/>
      <c r="G16" s="30"/>
      <c r="H16" s="30"/>
      <c r="I16" s="30"/>
      <c r="J16" s="30"/>
    </row>
    <row r="17" spans="1:5">
      <c r="A17" s="34" t="s">
        <v>56</v>
      </c>
      <c r="B17" s="30">
        <v>2872328917</v>
      </c>
      <c r="C17" s="30" t="s">
        <v>101</v>
      </c>
      <c r="D17" s="30">
        <v>5721.6</v>
      </c>
      <c r="E17" s="30" t="s">
        <v>57</v>
      </c>
    </row>
    <row r="18" spans="1:5">
      <c r="A18" s="34" t="s">
        <v>46</v>
      </c>
      <c r="B18" s="30">
        <v>2875214688</v>
      </c>
      <c r="C18" s="30" t="s">
        <v>101</v>
      </c>
      <c r="D18" s="30">
        <v>10596.400000000001</v>
      </c>
      <c r="E18" s="30" t="s">
        <v>47</v>
      </c>
    </row>
    <row r="19" spans="1:5">
      <c r="A19" s="34" t="s">
        <v>74</v>
      </c>
      <c r="B19" s="30">
        <v>2885838584</v>
      </c>
      <c r="C19" s="30" t="s">
        <v>101</v>
      </c>
      <c r="D19" s="30">
        <v>4081.8</v>
      </c>
      <c r="E19" s="30" t="s">
        <v>75</v>
      </c>
    </row>
    <row r="20" spans="1:5">
      <c r="A20" s="34" t="s">
        <v>32</v>
      </c>
      <c r="B20" s="30">
        <v>1449517286</v>
      </c>
      <c r="C20" s="30" t="s">
        <v>101</v>
      </c>
      <c r="D20" s="30">
        <v>1019.6</v>
      </c>
      <c r="E20" s="30" t="s">
        <v>33</v>
      </c>
    </row>
    <row r="21" spans="1:5">
      <c r="A21" s="34" t="s">
        <v>26</v>
      </c>
      <c r="B21" s="30">
        <v>1482165252</v>
      </c>
      <c r="C21" s="30" t="s">
        <v>101</v>
      </c>
      <c r="D21" s="30">
        <v>13626.400000000001</v>
      </c>
      <c r="E21" s="30" t="s">
        <v>27</v>
      </c>
    </row>
    <row r="22" spans="1:5">
      <c r="A22" s="34" t="s">
        <v>84</v>
      </c>
      <c r="B22" s="30">
        <v>1473959848</v>
      </c>
      <c r="C22" s="30" t="s">
        <v>101</v>
      </c>
      <c r="D22" s="30">
        <v>3420</v>
      </c>
      <c r="E22" s="30" t="s">
        <v>85</v>
      </c>
    </row>
    <row r="23" spans="1:5">
      <c r="A23" s="34" t="s">
        <v>24</v>
      </c>
      <c r="B23" s="30">
        <v>2948214670</v>
      </c>
      <c r="C23" s="30" t="s">
        <v>101</v>
      </c>
      <c r="D23" s="30">
        <v>11903.800000000001</v>
      </c>
      <c r="E23" s="30" t="s">
        <v>25</v>
      </c>
    </row>
    <row r="24" spans="1:5">
      <c r="A24" s="34" t="s">
        <v>34</v>
      </c>
      <c r="B24" s="30">
        <v>2730894303</v>
      </c>
      <c r="C24" s="30" t="s">
        <v>101</v>
      </c>
      <c r="D24" s="30">
        <v>66745.400000000009</v>
      </c>
      <c r="E24" s="30" t="s">
        <v>35</v>
      </c>
    </row>
    <row r="25" spans="1:5">
      <c r="A25" s="34" t="s">
        <v>62</v>
      </c>
      <c r="B25" s="30">
        <v>1112995379</v>
      </c>
      <c r="C25" s="30" t="s">
        <v>101</v>
      </c>
      <c r="D25" s="30">
        <v>72316</v>
      </c>
      <c r="E25" s="30" t="s">
        <v>63</v>
      </c>
    </row>
    <row r="26" spans="1:5">
      <c r="A26" s="34" t="s">
        <v>58</v>
      </c>
      <c r="B26" s="30">
        <v>2735539994</v>
      </c>
      <c r="C26" s="30" t="s">
        <v>101</v>
      </c>
      <c r="D26" s="30">
        <v>9995.8000000000011</v>
      </c>
      <c r="E26" s="30" t="s">
        <v>59</v>
      </c>
    </row>
    <row r="27" spans="1:5">
      <c r="A27" s="34" t="s">
        <v>30</v>
      </c>
      <c r="B27" s="30">
        <v>1167172540</v>
      </c>
      <c r="C27" s="30" t="s">
        <v>101</v>
      </c>
      <c r="D27" s="30">
        <v>18871.400000000001</v>
      </c>
      <c r="E27" s="30" t="s">
        <v>31</v>
      </c>
    </row>
    <row r="28" spans="1:5">
      <c r="A28" s="34" t="s">
        <v>64</v>
      </c>
      <c r="B28" s="30">
        <v>1156979076</v>
      </c>
      <c r="C28" s="30" t="s">
        <v>101</v>
      </c>
      <c r="D28" s="30">
        <v>803.6</v>
      </c>
      <c r="E28" s="30" t="s">
        <v>65</v>
      </c>
    </row>
    <row r="29" spans="1:5">
      <c r="A29" s="34" t="s">
        <v>50</v>
      </c>
      <c r="B29" s="30">
        <v>2866078516</v>
      </c>
      <c r="C29" s="30" t="s">
        <v>101</v>
      </c>
      <c r="D29" s="30">
        <v>90310.200000000012</v>
      </c>
      <c r="E29" s="30" t="s">
        <v>51</v>
      </c>
    </row>
    <row r="30" spans="1:5">
      <c r="A30" s="34" t="s">
        <v>76</v>
      </c>
      <c r="B30" s="30">
        <v>1148534756</v>
      </c>
      <c r="C30" s="30" t="s">
        <v>101</v>
      </c>
      <c r="D30" s="30">
        <v>1197</v>
      </c>
      <c r="E30" s="30" t="s">
        <v>77</v>
      </c>
    </row>
    <row r="31" spans="1:5">
      <c r="A31" s="34" t="s">
        <v>68</v>
      </c>
      <c r="B31" s="30">
        <v>1133977021</v>
      </c>
      <c r="C31" s="30" t="s">
        <v>101</v>
      </c>
      <c r="D31" s="30">
        <v>4322.6000000000004</v>
      </c>
      <c r="E31" s="30" t="s">
        <v>69</v>
      </c>
    </row>
    <row r="32" spans="1:5">
      <c r="A32" s="34" t="s">
        <v>48</v>
      </c>
      <c r="B32" s="30">
        <v>1127165366</v>
      </c>
      <c r="C32" s="30" t="s">
        <v>101</v>
      </c>
      <c r="D32" s="30">
        <v>3329.4</v>
      </c>
      <c r="E32" s="30" t="s">
        <v>49</v>
      </c>
    </row>
    <row r="33" spans="1:5">
      <c r="A33" s="34" t="s">
        <v>66</v>
      </c>
      <c r="B33" s="30">
        <v>1469380671</v>
      </c>
      <c r="C33" s="30" t="s">
        <v>101</v>
      </c>
      <c r="D33" s="30">
        <v>4145</v>
      </c>
      <c r="E33" s="30" t="s">
        <v>67</v>
      </c>
    </row>
    <row r="34" spans="1:5">
      <c r="A34" s="34" t="s">
        <v>82</v>
      </c>
      <c r="B34" s="30">
        <v>1117153988</v>
      </c>
      <c r="C34" s="30" t="s">
        <v>101</v>
      </c>
      <c r="D34" s="30">
        <v>1019.8000000000001</v>
      </c>
      <c r="E34" s="30" t="s">
        <v>83</v>
      </c>
    </row>
    <row r="35" spans="1:5">
      <c r="A35" s="34" t="s">
        <v>78</v>
      </c>
      <c r="B35" s="30">
        <v>2950654612</v>
      </c>
      <c r="C35" s="30" t="s">
        <v>101</v>
      </c>
      <c r="D35" s="30">
        <v>6465.6</v>
      </c>
      <c r="E35" s="30" t="s">
        <v>79</v>
      </c>
    </row>
    <row r="36" spans="1:5">
      <c r="A36" s="34" t="s">
        <v>70</v>
      </c>
      <c r="B36" s="30">
        <v>2885171660</v>
      </c>
      <c r="C36" s="30" t="s">
        <v>101</v>
      </c>
      <c r="D36" s="30">
        <v>4822.2</v>
      </c>
      <c r="E36" s="30" t="s">
        <v>71</v>
      </c>
    </row>
    <row r="37" spans="1:5">
      <c r="A37" s="34" t="s">
        <v>40</v>
      </c>
      <c r="B37" s="30">
        <v>1256980872</v>
      </c>
      <c r="C37" s="30" t="s">
        <v>101</v>
      </c>
      <c r="D37" s="30">
        <v>8587.8000000000011</v>
      </c>
      <c r="E37" s="30" t="s">
        <v>41</v>
      </c>
    </row>
    <row r="38" spans="1:5">
      <c r="A38" s="28"/>
      <c r="B38" s="28" t="s">
        <v>102</v>
      </c>
      <c r="C38" s="28"/>
      <c r="D38" s="26">
        <v>376798.2</v>
      </c>
      <c r="E38" s="28" t="s">
        <v>103</v>
      </c>
    </row>
    <row r="41" spans="1:5">
      <c r="A41" s="34" t="s">
        <v>22</v>
      </c>
      <c r="B41" s="30"/>
      <c r="C41" s="30" t="s">
        <v>104</v>
      </c>
      <c r="D41" s="30">
        <v>10474.200000000001</v>
      </c>
      <c r="E41" s="30" t="s">
        <v>23</v>
      </c>
    </row>
    <row r="42" spans="1:5">
      <c r="A42" s="34" t="s">
        <v>60</v>
      </c>
      <c r="B42" s="30"/>
      <c r="C42" s="30" t="s">
        <v>104</v>
      </c>
      <c r="D42" s="30">
        <v>23408.800000000003</v>
      </c>
      <c r="E42" s="30" t="s">
        <v>61</v>
      </c>
    </row>
    <row r="43" spans="1:5">
      <c r="A43" s="34" t="s">
        <v>52</v>
      </c>
      <c r="B43" s="30"/>
      <c r="C43" s="30" t="s">
        <v>104</v>
      </c>
      <c r="D43" s="30">
        <v>2336.2000000000003</v>
      </c>
      <c r="E43" s="30" t="s">
        <v>53</v>
      </c>
    </row>
    <row r="44" spans="1:5">
      <c r="A44" s="28"/>
      <c r="B44" s="28" t="s">
        <v>105</v>
      </c>
      <c r="C44" s="28"/>
      <c r="D44" s="26">
        <v>36219.199999999997</v>
      </c>
      <c r="E44" s="28" t="s">
        <v>106</v>
      </c>
    </row>
    <row r="47" spans="1:5" ht="18.75">
      <c r="A47" s="31"/>
      <c r="B47" s="31" t="s">
        <v>102</v>
      </c>
      <c r="C47" s="31"/>
      <c r="D47" s="32">
        <v>376798.2</v>
      </c>
      <c r="E47" s="31" t="s">
        <v>103</v>
      </c>
    </row>
    <row r="48" spans="1:5" ht="18.75">
      <c r="A48" s="31"/>
      <c r="B48" s="31" t="s">
        <v>105</v>
      </c>
      <c r="C48" s="31"/>
      <c r="D48" s="32">
        <v>36219.199999999997</v>
      </c>
      <c r="E48" s="31" t="s">
        <v>106</v>
      </c>
    </row>
    <row r="49" spans="1:5" ht="18.75">
      <c r="A49" s="31"/>
      <c r="B49" s="31"/>
      <c r="C49" s="31"/>
      <c r="D49" s="32">
        <v>413017.4</v>
      </c>
      <c r="E49" s="3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B12" sqref="B12"/>
    </sheetView>
  </sheetViews>
  <sheetFormatPr baseColWidth="10" defaultRowHeight="15"/>
  <cols>
    <col min="1" max="1" width="24.5703125" customWidth="1"/>
    <col min="2" max="2" width="11.5703125" bestFit="1" customWidth="1"/>
  </cols>
  <sheetData>
    <row r="1" spans="1:7">
      <c r="A1" s="53" t="s">
        <v>108</v>
      </c>
      <c r="B1" s="53"/>
      <c r="C1" s="54"/>
      <c r="D1" s="55"/>
      <c r="E1" s="55"/>
      <c r="F1" s="56"/>
      <c r="G1" s="30"/>
    </row>
    <row r="2" spans="1:7">
      <c r="A2" s="53" t="s">
        <v>119</v>
      </c>
      <c r="B2" s="53"/>
      <c r="C2" s="54"/>
      <c r="D2" s="55"/>
      <c r="E2" s="55"/>
      <c r="F2" s="56"/>
      <c r="G2" s="30"/>
    </row>
    <row r="3" spans="1:7">
      <c r="A3" s="53" t="s">
        <v>109</v>
      </c>
      <c r="B3" s="57" t="s">
        <v>120</v>
      </c>
      <c r="C3" s="54"/>
      <c r="D3" s="55"/>
      <c r="E3" s="55"/>
      <c r="F3" s="56"/>
      <c r="G3" s="30"/>
    </row>
    <row r="4" spans="1:7">
      <c r="A4" s="54"/>
      <c r="B4" s="54"/>
      <c r="C4" s="54"/>
      <c r="D4" s="55"/>
      <c r="E4" s="55"/>
      <c r="F4" s="56"/>
      <c r="G4" s="30"/>
    </row>
    <row r="5" spans="1:7">
      <c r="A5" s="54" t="s">
        <v>110</v>
      </c>
      <c r="B5" s="54" t="s">
        <v>111</v>
      </c>
      <c r="C5" s="54"/>
      <c r="D5" s="55"/>
      <c r="E5" s="55"/>
      <c r="F5" s="56"/>
      <c r="G5" s="30"/>
    </row>
    <row r="6" spans="1:7">
      <c r="A6" s="55" t="s">
        <v>112</v>
      </c>
      <c r="B6" s="58">
        <v>440351.16</v>
      </c>
      <c r="C6" s="55"/>
      <c r="D6" s="55"/>
      <c r="E6" s="55"/>
      <c r="F6" s="56"/>
      <c r="G6" s="30"/>
    </row>
    <row r="7" spans="1:7">
      <c r="A7" s="55" t="s">
        <v>113</v>
      </c>
      <c r="B7" s="58">
        <v>166612.46</v>
      </c>
      <c r="C7" s="55"/>
      <c r="D7" s="55"/>
      <c r="E7" s="55"/>
      <c r="F7" s="56"/>
      <c r="G7" s="30"/>
    </row>
    <row r="8" spans="1:7">
      <c r="A8" s="55" t="s">
        <v>114</v>
      </c>
      <c r="B8" s="58">
        <v>0</v>
      </c>
      <c r="C8" s="55"/>
      <c r="D8" s="55"/>
      <c r="E8" s="55"/>
      <c r="F8" s="56"/>
      <c r="G8" s="30"/>
    </row>
    <row r="9" spans="1:7">
      <c r="A9" s="55" t="s">
        <v>115</v>
      </c>
      <c r="B9" s="58">
        <v>1916.25</v>
      </c>
      <c r="C9" s="55"/>
      <c r="D9" s="55"/>
      <c r="E9" s="55"/>
      <c r="F9" s="56"/>
      <c r="G9" s="30"/>
    </row>
    <row r="10" spans="1:7">
      <c r="A10" s="55" t="s">
        <v>116</v>
      </c>
      <c r="B10" s="58">
        <v>0</v>
      </c>
      <c r="C10" s="55"/>
      <c r="D10" s="55"/>
      <c r="E10" s="55"/>
      <c r="F10" s="56"/>
      <c r="G10" s="30"/>
    </row>
    <row r="11" spans="1:7">
      <c r="A11" s="55" t="s">
        <v>117</v>
      </c>
      <c r="B11" s="58">
        <v>36551.51</v>
      </c>
      <c r="C11" s="55"/>
      <c r="D11" s="55"/>
      <c r="E11" s="55"/>
      <c r="F11" s="56"/>
      <c r="G11" s="30"/>
    </row>
    <row r="12" spans="1:7" ht="15.75" thickBot="1">
      <c r="A12" s="55" t="s">
        <v>118</v>
      </c>
      <c r="B12" s="59">
        <v>0</v>
      </c>
      <c r="C12" s="55"/>
      <c r="D12" s="55"/>
      <c r="E12" s="55"/>
      <c r="F12" s="56"/>
      <c r="G12" s="30"/>
    </row>
    <row r="13" spans="1:7">
      <c r="A13" s="55"/>
      <c r="B13" s="60">
        <f>SUM(B6:B12)</f>
        <v>645431.38</v>
      </c>
      <c r="C13" s="55"/>
      <c r="D13" s="55"/>
      <c r="E13" s="55"/>
      <c r="F13" s="56"/>
      <c r="G13" s="30"/>
    </row>
    <row r="14" spans="1:7" ht="15.75" thickBot="1">
      <c r="A14" s="55"/>
      <c r="B14" s="61">
        <f>B13*0.16</f>
        <v>103269.0208</v>
      </c>
      <c r="C14" s="55"/>
      <c r="D14" s="55"/>
      <c r="E14" s="55"/>
      <c r="F14" s="56"/>
      <c r="G14" s="30"/>
    </row>
    <row r="15" spans="1:7" ht="15.75" thickTop="1">
      <c r="A15" s="55"/>
      <c r="B15" s="62">
        <f>+B13+B14</f>
        <v>748700.40079999994</v>
      </c>
      <c r="C15" s="55"/>
      <c r="D15" s="55"/>
      <c r="E15" s="55"/>
      <c r="F15" s="56"/>
      <c r="G15" s="30"/>
    </row>
    <row r="16" spans="1:7">
      <c r="A16" s="55"/>
      <c r="B16" s="58">
        <v>748700.4</v>
      </c>
      <c r="C16" s="55"/>
      <c r="D16" s="55"/>
      <c r="E16" s="55"/>
      <c r="F16" s="56"/>
      <c r="G16" s="30"/>
    </row>
    <row r="17" spans="1:7">
      <c r="A17" s="55"/>
      <c r="B17" s="58">
        <f>B15-B16</f>
        <v>7.9999992158263922E-4</v>
      </c>
      <c r="C17" s="55"/>
      <c r="D17" s="55"/>
      <c r="E17" s="55"/>
      <c r="F17" s="56"/>
      <c r="G17" s="30"/>
    </row>
    <row r="18" spans="1:7">
      <c r="A18" s="55"/>
      <c r="B18" s="58"/>
      <c r="C18" s="55"/>
      <c r="D18" s="55"/>
      <c r="E18" s="55"/>
      <c r="F18" s="56"/>
      <c r="G18" s="30"/>
    </row>
    <row r="19" spans="1:7">
      <c r="A19" s="55"/>
      <c r="B19" s="55"/>
      <c r="C19" s="55"/>
      <c r="D19" s="55"/>
      <c r="E19" s="55"/>
      <c r="F19" s="56"/>
      <c r="G19" s="30"/>
    </row>
    <row r="20" spans="1:7">
      <c r="A20" s="30"/>
      <c r="B20" s="30"/>
      <c r="C20" s="30"/>
      <c r="D20" s="30"/>
      <c r="E20" s="30"/>
      <c r="F20" s="30"/>
      <c r="G20" s="30"/>
    </row>
    <row r="21" spans="1:7">
      <c r="A21" s="30"/>
      <c r="B21" s="30"/>
      <c r="C21" s="30"/>
      <c r="D21" s="30"/>
      <c r="E21" s="30"/>
      <c r="F21" s="30"/>
      <c r="G21" s="30"/>
    </row>
    <row r="22" spans="1:7">
      <c r="A22" s="30"/>
      <c r="B22" s="30"/>
      <c r="C22" s="30"/>
      <c r="D22" s="30"/>
      <c r="E22" s="30"/>
      <c r="F22" s="30"/>
      <c r="G22" s="30"/>
    </row>
    <row r="23" spans="1:7">
      <c r="A23" s="30"/>
      <c r="B23" s="30"/>
      <c r="C23" s="30"/>
      <c r="D23" s="30"/>
      <c r="E23" s="30"/>
      <c r="F23" s="30"/>
      <c r="G23" s="30"/>
    </row>
    <row r="24" spans="1:7">
      <c r="A24" s="30"/>
      <c r="B24" s="30"/>
      <c r="C24" s="30"/>
      <c r="D24" s="30"/>
      <c r="E24" s="30"/>
      <c r="F24" s="30"/>
      <c r="G24" s="30"/>
    </row>
    <row r="25" spans="1:7">
      <c r="A25" s="30"/>
      <c r="B25" s="30"/>
      <c r="C25" s="30"/>
      <c r="D25" s="30"/>
      <c r="E25" s="30"/>
      <c r="F25" s="30"/>
      <c r="G25" s="30"/>
    </row>
    <row r="26" spans="1:7">
      <c r="A26" s="30"/>
      <c r="B26" s="30"/>
      <c r="C26" s="30"/>
      <c r="D26" s="30"/>
      <c r="E26" s="30"/>
      <c r="F26" s="30"/>
      <c r="G26" s="30"/>
    </row>
    <row r="27" spans="1:7">
      <c r="A27" s="30"/>
      <c r="B27" s="30"/>
      <c r="C27" s="30"/>
      <c r="D27" s="30"/>
      <c r="E27" s="30"/>
      <c r="F27" s="30"/>
      <c r="G2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2017-02-02T21:56:38Z</dcterms:created>
  <dcterms:modified xsi:type="dcterms:W3CDTF">2017-02-04T15:30:50Z</dcterms:modified>
</cp:coreProperties>
</file>