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35" windowWidth="19320" windowHeight="6975" activeTab="3"/>
  </bookViews>
  <sheets>
    <sheet name="FACTURACION" sheetId="2" r:id="rId1"/>
    <sheet name="INGENIERIA" sheetId="1" r:id="rId2"/>
    <sheet name="BANCOS" sheetId="3" r:id="rId3"/>
    <sheet name="POLIZA" sheetId="4" r:id="rId4"/>
  </sheets>
  <definedNames>
    <definedName name="_xlnm._FilterDatabase" localSheetId="0" hidden="1">FACTURACION!$A$13:$N$47</definedName>
  </definedNames>
  <calcPr calcId="124519"/>
</workbook>
</file>

<file path=xl/calcChain.xml><?xml version="1.0" encoding="utf-8"?>
<calcChain xmlns="http://schemas.openxmlformats.org/spreadsheetml/2006/main">
  <c r="B13" i="4"/>
  <c r="B14" s="1"/>
  <c r="F15" i="2"/>
  <c r="F19"/>
  <c r="F23"/>
  <c r="F27"/>
  <c r="F31"/>
  <c r="F35"/>
  <c r="F39"/>
  <c r="F43"/>
  <c r="G43" s="1"/>
  <c r="C15"/>
  <c r="C16"/>
  <c r="F16" s="1"/>
  <c r="H16" s="1"/>
  <c r="C17"/>
  <c r="F17" s="1"/>
  <c r="C18"/>
  <c r="F18" s="1"/>
  <c r="H18" s="1"/>
  <c r="C19"/>
  <c r="C20"/>
  <c r="F20" s="1"/>
  <c r="H20" s="1"/>
  <c r="C21"/>
  <c r="F21" s="1"/>
  <c r="C22"/>
  <c r="F22" s="1"/>
  <c r="H22" s="1"/>
  <c r="C23"/>
  <c r="C24"/>
  <c r="F24" s="1"/>
  <c r="H24" s="1"/>
  <c r="C25"/>
  <c r="F25" s="1"/>
  <c r="C26"/>
  <c r="F26" s="1"/>
  <c r="H26" s="1"/>
  <c r="C27"/>
  <c r="C28"/>
  <c r="F28" s="1"/>
  <c r="H28" s="1"/>
  <c r="C29"/>
  <c r="F29" s="1"/>
  <c r="C30"/>
  <c r="F30" s="1"/>
  <c r="H30" s="1"/>
  <c r="C31"/>
  <c r="C32"/>
  <c r="F32" s="1"/>
  <c r="H32" s="1"/>
  <c r="C33"/>
  <c r="F33" s="1"/>
  <c r="C34"/>
  <c r="F34" s="1"/>
  <c r="H34" s="1"/>
  <c r="C35"/>
  <c r="C36"/>
  <c r="F36" s="1"/>
  <c r="H36" s="1"/>
  <c r="C37"/>
  <c r="F37" s="1"/>
  <c r="C38"/>
  <c r="F38" s="1"/>
  <c r="H38" s="1"/>
  <c r="C39"/>
  <c r="C40"/>
  <c r="F40" s="1"/>
  <c r="H40" s="1"/>
  <c r="C41"/>
  <c r="F41" s="1"/>
  <c r="C42"/>
  <c r="F42" s="1"/>
  <c r="H42" s="1"/>
  <c r="C43"/>
  <c r="C44"/>
  <c r="F44" s="1"/>
  <c r="C45"/>
  <c r="F45" s="1"/>
  <c r="C14"/>
  <c r="F14" s="1"/>
  <c r="N15" i="1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14"/>
  <c r="E52"/>
  <c r="E51"/>
  <c r="D47"/>
  <c r="E47"/>
  <c r="G47"/>
  <c r="H47"/>
  <c r="I47"/>
  <c r="J47"/>
  <c r="K47"/>
  <c r="L47"/>
  <c r="C47"/>
  <c r="M47"/>
  <c r="B15" i="4" l="1"/>
  <c r="B17" s="1"/>
  <c r="G14" i="2"/>
  <c r="I14" s="1"/>
  <c r="F47"/>
  <c r="H14"/>
  <c r="H44"/>
  <c r="G44"/>
  <c r="I44" s="1"/>
  <c r="J44" s="1"/>
  <c r="K44" s="1"/>
  <c r="H45"/>
  <c r="G45"/>
  <c r="C47"/>
  <c r="G41"/>
  <c r="G39"/>
  <c r="G37"/>
  <c r="G35"/>
  <c r="G33"/>
  <c r="G31"/>
  <c r="G29"/>
  <c r="G27"/>
  <c r="G25"/>
  <c r="G23"/>
  <c r="G21"/>
  <c r="G19"/>
  <c r="G17"/>
  <c r="G15"/>
  <c r="H43"/>
  <c r="I43" s="1"/>
  <c r="G42"/>
  <c r="I42"/>
  <c r="H41"/>
  <c r="G40"/>
  <c r="I40" s="1"/>
  <c r="H39"/>
  <c r="G38"/>
  <c r="I38" s="1"/>
  <c r="H37"/>
  <c r="G36"/>
  <c r="I36" s="1"/>
  <c r="H35"/>
  <c r="G34"/>
  <c r="I34" s="1"/>
  <c r="H33"/>
  <c r="G32"/>
  <c r="I32" s="1"/>
  <c r="H31"/>
  <c r="G30"/>
  <c r="I30" s="1"/>
  <c r="H29"/>
  <c r="G28"/>
  <c r="I28" s="1"/>
  <c r="H27"/>
  <c r="G26"/>
  <c r="I26" s="1"/>
  <c r="H25"/>
  <c r="G24"/>
  <c r="I24" s="1"/>
  <c r="H23"/>
  <c r="G22"/>
  <c r="I22" s="1"/>
  <c r="H21"/>
  <c r="G20"/>
  <c r="I20" s="1"/>
  <c r="H19"/>
  <c r="G18"/>
  <c r="I18" s="1"/>
  <c r="H17"/>
  <c r="G16"/>
  <c r="I16" s="1"/>
  <c r="H15"/>
  <c r="C49"/>
  <c r="C50" s="1"/>
  <c r="F47" i="1"/>
  <c r="N47"/>
  <c r="I25" i="2" l="1"/>
  <c r="I45"/>
  <c r="J45" s="1"/>
  <c r="K45" s="1"/>
  <c r="I41"/>
  <c r="J41" s="1"/>
  <c r="K41" s="1"/>
  <c r="I17"/>
  <c r="J17" s="1"/>
  <c r="K17" s="1"/>
  <c r="I33"/>
  <c r="J14"/>
  <c r="K14" s="1"/>
  <c r="I15"/>
  <c r="J15" s="1"/>
  <c r="I23"/>
  <c r="J23" s="1"/>
  <c r="I31"/>
  <c r="J31" s="1"/>
  <c r="K31" s="1"/>
  <c r="I39"/>
  <c r="J39" s="1"/>
  <c r="K39" s="1"/>
  <c r="I21"/>
  <c r="J21" s="1"/>
  <c r="K21" s="1"/>
  <c r="I29"/>
  <c r="I37"/>
  <c r="I19"/>
  <c r="J19" s="1"/>
  <c r="I27"/>
  <c r="J27" s="1"/>
  <c r="K27" s="1"/>
  <c r="I35"/>
  <c r="K35" s="1"/>
  <c r="J16"/>
  <c r="K16" s="1"/>
  <c r="J24"/>
  <c r="K24" s="1"/>
  <c r="J32"/>
  <c r="K32" s="1"/>
  <c r="J40"/>
  <c r="K40" s="1"/>
  <c r="J25"/>
  <c r="K25" s="1"/>
  <c r="J29"/>
  <c r="K29" s="1"/>
  <c r="J33"/>
  <c r="K33" s="1"/>
  <c r="J37"/>
  <c r="K37" s="1"/>
  <c r="J20"/>
  <c r="K20" s="1"/>
  <c r="J28"/>
  <c r="K28" s="1"/>
  <c r="J36"/>
  <c r="K36" s="1"/>
  <c r="J35"/>
  <c r="J18"/>
  <c r="K18" s="1"/>
  <c r="J22"/>
  <c r="K22" s="1"/>
  <c r="J26"/>
  <c r="K26" s="1"/>
  <c r="J30"/>
  <c r="K30" s="1"/>
  <c r="J34"/>
  <c r="K34" s="1"/>
  <c r="J38"/>
  <c r="K38" s="1"/>
  <c r="J42"/>
  <c r="K42" s="1"/>
  <c r="J43"/>
  <c r="K43" s="1"/>
  <c r="H47"/>
  <c r="G47"/>
  <c r="K19" l="1"/>
  <c r="K23"/>
  <c r="K15"/>
  <c r="I47"/>
  <c r="J47"/>
  <c r="K47" l="1"/>
</calcChain>
</file>

<file path=xl/sharedStrings.xml><?xml version="1.0" encoding="utf-8"?>
<sst xmlns="http://schemas.openxmlformats.org/spreadsheetml/2006/main" count="401" uniqueCount="158">
  <si>
    <t>CONTPAQ i</t>
  </si>
  <si>
    <t xml:space="preserve">      NÓMINAS</t>
  </si>
  <si>
    <t>05 INGENIERIA FISCAL LABORAL SC</t>
  </si>
  <si>
    <t>Lista de Raya (forma tabular)</t>
  </si>
  <si>
    <t>Periodo 4 al 4 Semanal del 18/01/2017 al 24/01/2017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</si>
  <si>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</si>
  <si>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</si>
  <si>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</si>
  <si>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</si>
  <si>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</si>
  <si>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</si>
  <si>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</si>
  <si>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</si>
  <si>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Subsidio al Empleo (sp)</t>
  </si>
  <si>
    <t>I.S.R. (sp)</t>
  </si>
  <si>
    <t>I.M.S.S.</t>
  </si>
  <si>
    <t>Préstamo Infonavit</t>
  </si>
  <si>
    <t>Préstamo FONACOT</t>
  </si>
  <si>
    <t>Ajuste al neto</t>
  </si>
  <si>
    <t>*TOTAL* *DEDUCCIONES*</t>
  </si>
  <si>
    <t>*NETO*</t>
  </si>
  <si>
    <t xml:space="preserve">    Reg. Pat. IMSS:  Z3422423106</t>
  </si>
  <si>
    <t>Departamento 1 1200X05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</si>
  <si>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</si>
  <si>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</si>
  <si>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</si>
  <si>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</si>
  <si>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</si>
  <si>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</si>
  <si>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</si>
  <si>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</si>
  <si>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</si>
  <si>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</si>
  <si>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</si>
  <si>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</si>
  <si>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</si>
  <si>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</si>
  <si>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</si>
  <si>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</si>
  <si>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</si>
  <si>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</si>
  <si>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</si>
  <si>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</si>
  <si>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</si>
  <si>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</si>
  <si>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</si>
  <si>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</si>
  <si>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</si>
  <si>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</si>
  <si>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GHA12</t>
  </si>
  <si>
    <t>Guia Hernandez Alvaro Paul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</si>
  <si>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</si>
  <si>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</si>
  <si>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</si>
  <si>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</si>
  <si>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</si>
  <si>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</si>
  <si>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</si>
  <si>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</si>
  <si>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</si>
  <si>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</si>
  <si>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</si>
  <si>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</si>
  <si>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</si>
  <si>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</si>
  <si>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</si>
  <si>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</si>
  <si>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</si>
  <si>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</si>
  <si>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PBG19</t>
  </si>
  <si>
    <t>Picazo Bastida Gustavo</t>
  </si>
  <si>
    <t>PSG01</t>
  </si>
  <si>
    <t>Plata Sanchez Gerardo Israel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</si>
  <si>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</si>
  <si>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</si>
  <si>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</si>
  <si>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</si>
  <si>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</si>
  <si>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</si>
  <si>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</si>
  <si>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</si>
  <si>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0TE10</t>
  </si>
  <si>
    <t>Tierrafria Escaramusa Israel</t>
  </si>
  <si>
    <t>VDO03</t>
  </si>
  <si>
    <t>Vega Duran Oscar Ivan</t>
  </si>
  <si>
    <t>0ZM30</t>
  </si>
  <si>
    <t>Zarate Martinez Ricardo</t>
  </si>
  <si>
    <t>Total Depto</t>
  </si>
  <si>
    <t xml:space="preserve">  -----------------------</t>
  </si>
  <si>
    <t xml:space="preserve"> </t>
  </si>
  <si>
    <t>FACTURA</t>
  </si>
  <si>
    <t>2% NOMINA</t>
  </si>
  <si>
    <t>7.5 % COMISIÓN</t>
  </si>
  <si>
    <t>SUBTOTAL</t>
  </si>
  <si>
    <t>IVA</t>
  </si>
  <si>
    <t>TOTAL</t>
  </si>
  <si>
    <t>Periodo Semanal-4 del 2017-01-18 al 2017-01-24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</si>
  <si>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</si>
  <si>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</si>
  <si>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</si>
  <si>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</si>
  <si>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</si>
  <si>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</si>
  <si>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</si>
  <si>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29</t>
  </si>
  <si>
    <t>03 Transferencia electrónica de fondos</t>
  </si>
  <si>
    <t>Total Transferencia electrónica de fondos</t>
  </si>
  <si>
    <t>Total de movimientos 3</t>
  </si>
  <si>
    <t>Total de movimientos 32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</si>
  <si>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</si>
  <si>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</si>
  <si>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</si>
  <si>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</si>
  <si>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</si>
  <si>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</si>
  <si>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</si>
  <si>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</si>
  <si>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</si>
  <si>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</si>
  <si>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</si>
  <si>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4</t>
  </si>
  <si>
    <t>18/01/2017 al 24/01/2017</t>
  </si>
  <si>
    <t>VENTAS</t>
  </si>
  <si>
    <t>ALFARO QUEZADA PABLO FRANCISCO</t>
  </si>
  <si>
    <t>ANDRADE RODRIGUEZ MIGUEL ANGEL</t>
  </si>
  <si>
    <t>ARELLANO ALVAREZ JAVIER</t>
  </si>
  <si>
    <t>CORPORATIVO</t>
  </si>
  <si>
    <t>BECERRA JIMENEZ ALEJANDRO</t>
  </si>
  <si>
    <t>SEMINUEVOS</t>
  </si>
  <si>
    <t>BLANCO AMEZQUITA CECILIA</t>
  </si>
  <si>
    <t>CARRANCO MANCERA VIRIDIANA</t>
  </si>
  <si>
    <t>CASAS VILLANUEVA MARIO</t>
  </si>
  <si>
    <t>CASTRO ROMERO LIZBETH</t>
  </si>
  <si>
    <t>ADMON SERVICIO</t>
  </si>
  <si>
    <t>CAZARES CHAIRES ERIKA</t>
  </si>
  <si>
    <t>GOMEZ TORRES ROSAURA</t>
  </si>
  <si>
    <t>GONZALEZ DUARTE DAVID</t>
  </si>
  <si>
    <t>GONZALEZ GARCIA LUIS ROBERTO</t>
  </si>
  <si>
    <t>GUIA HERNANDEZ ALVARO PAUL</t>
  </si>
  <si>
    <t>GUTIERREZ OLVERA MARIHURI</t>
  </si>
  <si>
    <t>HERNANDEZ ORTIZ OSCAR</t>
  </si>
  <si>
    <t>HERNANDEZ QUINTERO MARIA DE LA LUZ</t>
  </si>
  <si>
    <t>HERRERA PARRA LUIS ENRIQUE</t>
  </si>
  <si>
    <t>LEON CABELLO LUIS ALBERTO</t>
  </si>
  <si>
    <t>MARTINEZ GOMEZ KENT MARTIN</t>
  </si>
  <si>
    <t>MONZON MARROQUIN JUAN ARCADIO</t>
  </si>
  <si>
    <t>ORTEGA SOSA GUILLERMO</t>
  </si>
  <si>
    <t>ORTIZ RODRIGUEZ LUIS JAVIER</t>
  </si>
  <si>
    <t>PICAZO BASTIDA GUSTAVO</t>
  </si>
  <si>
    <t>PLATA SANCHEZ GERARDO ISRAEL</t>
  </si>
  <si>
    <t>RAMIREZ LATOUR VICTOR</t>
  </si>
  <si>
    <t>RAMIREZ MONDRAGON RICARDO</t>
  </si>
  <si>
    <t>RODRIGUEZ MEDINA CESAR</t>
  </si>
  <si>
    <t>ROJAS FLORES JOSE ARMANDO</t>
  </si>
  <si>
    <t>TIERRAFRIA ESCARAMUZA ISRAEL</t>
  </si>
  <si>
    <t>VEGA DURAN OSCAR IVAN</t>
  </si>
  <si>
    <t>ZARATE MARTINEZ RICARDO</t>
  </si>
  <si>
    <t>GALLEGOS RIOS OCTAVIO ALBERTO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</si>
</sst>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  <charset val="1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name val="Arial"/>
      <family val="2"/>
    </font>
    <font>
      <b/>
      <sz val="11"/>
      <color rgb="FF0000FF"/>
      <name val="Calibri"/>
      <family val="2"/>
      <scheme val="minor"/>
    </font>
    <font>
      <sz val="1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72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/>
    <xf numFmtId="0" fontId="29" fillId="0" borderId="0"/>
    <xf numFmtId="43" fontId="29" fillId="0" borderId="0" applyFill="0" applyBorder="0" applyAlignment="0" applyProtection="0"/>
    <xf numFmtId="167" fontId="29" fillId="0" borderId="0" applyFill="0" applyBorder="0" applyAlignment="0" applyProtection="0"/>
    <xf numFmtId="167" fontId="29" fillId="0" borderId="0" applyFill="0" applyBorder="0" applyAlignment="0" applyProtection="0"/>
    <xf numFmtId="166" fontId="29" fillId="0" borderId="0" applyFill="0" applyBorder="0" applyAlignment="0" applyProtection="0"/>
    <xf numFmtId="166" fontId="29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67" fontId="43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2" fontId="42" fillId="0" borderId="0">
      <alignment horizontal="center"/>
    </xf>
    <xf numFmtId="2" fontId="42" fillId="0" borderId="0">
      <alignment horizontal="center"/>
    </xf>
    <xf numFmtId="2" fontId="42" fillId="0" borderId="0">
      <alignment horizontal="center"/>
    </xf>
    <xf numFmtId="0" fontId="1" fillId="0" borderId="0"/>
    <xf numFmtId="2" fontId="42" fillId="0" borderId="0">
      <alignment horizont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" fillId="0" borderId="0"/>
    <xf numFmtId="0" fontId="29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ill="0" applyBorder="0" applyAlignment="0" applyProtection="0"/>
    <xf numFmtId="43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2" fontId="42" fillId="0" borderId="0">
      <alignment horizontal="center"/>
    </xf>
    <xf numFmtId="2" fontId="42" fillId="0" borderId="0">
      <alignment horizontal="center"/>
    </xf>
    <xf numFmtId="0" fontId="29" fillId="0" borderId="0"/>
    <xf numFmtId="0" fontId="29" fillId="0" borderId="0"/>
    <xf numFmtId="2" fontId="42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1" fillId="0" borderId="0"/>
    <xf numFmtId="2" fontId="42" fillId="0" borderId="0">
      <alignment horizontal="center"/>
    </xf>
    <xf numFmtId="0" fontId="1" fillId="0" borderId="0"/>
    <xf numFmtId="0" fontId="41" fillId="0" borderId="0"/>
    <xf numFmtId="0" fontId="41" fillId="0" borderId="0"/>
    <xf numFmtId="2" fontId="42" fillId="0" borderId="0">
      <alignment horizontal="center"/>
    </xf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2" fontId="42" fillId="0" borderId="0">
      <alignment horizontal="center"/>
    </xf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2" fontId="42" fillId="0" borderId="0">
      <alignment horizontal="center"/>
    </xf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2" fontId="42" fillId="0" borderId="0">
      <alignment horizontal="center"/>
    </xf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2" fontId="42" fillId="0" borderId="0">
      <alignment horizontal="center"/>
    </xf>
    <xf numFmtId="2" fontId="42" fillId="0" borderId="0">
      <alignment horizontal="center"/>
    </xf>
    <xf numFmtId="0" fontId="41" fillId="0" borderId="0"/>
    <xf numFmtId="0" fontId="1" fillId="0" borderId="0"/>
    <xf numFmtId="2" fontId="42" fillId="0" borderId="0">
      <alignment horizontal="center"/>
    </xf>
    <xf numFmtId="2" fontId="42" fillId="0" borderId="0">
      <alignment horizontal="center"/>
    </xf>
    <xf numFmtId="2" fontId="42" fillId="0" borderId="0">
      <alignment horizontal="center"/>
    </xf>
    <xf numFmtId="0" fontId="1" fillId="0" borderId="0"/>
    <xf numFmtId="2" fontId="42" fillId="0" borderId="0">
      <alignment horizontal="center"/>
    </xf>
    <xf numFmtId="2" fontId="42" fillId="0" borderId="0">
      <alignment horizontal="center"/>
    </xf>
    <xf numFmtId="2" fontId="42" fillId="0" borderId="0">
      <alignment horizontal="center"/>
    </xf>
    <xf numFmtId="0" fontId="1" fillId="0" borderId="0"/>
    <xf numFmtId="0" fontId="41" fillId="0" borderId="0"/>
    <xf numFmtId="0" fontId="41" fillId="0" borderId="0"/>
    <xf numFmtId="0" fontId="1" fillId="0" borderId="0"/>
    <xf numFmtId="2" fontId="42" fillId="0" borderId="0">
      <alignment horizontal="center"/>
    </xf>
    <xf numFmtId="0" fontId="1" fillId="0" borderId="0"/>
    <xf numFmtId="2" fontId="42" fillId="0" borderId="0">
      <alignment horizontal="center"/>
    </xf>
    <xf numFmtId="0" fontId="41" fillId="0" borderId="0"/>
    <xf numFmtId="0" fontId="41" fillId="0" borderId="0"/>
    <xf numFmtId="2" fontId="42" fillId="0" borderId="0">
      <alignment horizontal="center"/>
    </xf>
    <xf numFmtId="2" fontId="42" fillId="0" borderId="0">
      <alignment horizontal="center"/>
    </xf>
    <xf numFmtId="2" fontId="42" fillId="0" borderId="0">
      <alignment horizontal="center"/>
    </xf>
    <xf numFmtId="0" fontId="29" fillId="0" borderId="0"/>
    <xf numFmtId="2" fontId="42" fillId="0" borderId="0">
      <alignment horizontal="center"/>
    </xf>
    <xf numFmtId="0" fontId="29" fillId="0" borderId="0"/>
    <xf numFmtId="0" fontId="29" fillId="0" borderId="0"/>
    <xf numFmtId="0" fontId="29" fillId="0" borderId="0"/>
    <xf numFmtId="2" fontId="42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29" fillId="0" borderId="0"/>
    <xf numFmtId="2" fontId="42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29" fillId="0" borderId="0"/>
    <xf numFmtId="2" fontId="42" fillId="0" borderId="0">
      <alignment horizontal="center"/>
    </xf>
    <xf numFmtId="0" fontId="29" fillId="0" borderId="0"/>
    <xf numFmtId="2" fontId="42" fillId="0" borderId="0">
      <alignment horizontal="center"/>
    </xf>
    <xf numFmtId="2" fontId="42" fillId="0" borderId="0">
      <alignment horizontal="center"/>
    </xf>
    <xf numFmtId="2" fontId="42" fillId="0" borderId="0">
      <alignment horizontal="center"/>
    </xf>
    <xf numFmtId="0" fontId="29" fillId="0" borderId="0"/>
    <xf numFmtId="2" fontId="42" fillId="0" borderId="0">
      <alignment horizontal="center"/>
    </xf>
    <xf numFmtId="2" fontId="42" fillId="0" borderId="0">
      <alignment horizontal="center"/>
    </xf>
    <xf numFmtId="2" fontId="42" fillId="0" borderId="0">
      <alignment horizontal="center"/>
    </xf>
    <xf numFmtId="0" fontId="29" fillId="0" borderId="0"/>
    <xf numFmtId="2" fontId="42" fillId="0" borderId="0">
      <alignment horizontal="center"/>
    </xf>
    <xf numFmtId="2" fontId="42" fillId="0" borderId="0">
      <alignment horizontal="center"/>
    </xf>
    <xf numFmtId="2" fontId="42" fillId="0" borderId="0">
      <alignment horizontal="center"/>
    </xf>
    <xf numFmtId="2" fontId="42" fillId="0" borderId="0">
      <alignment horizontal="center"/>
    </xf>
    <xf numFmtId="0" fontId="29" fillId="0" borderId="0"/>
    <xf numFmtId="2" fontId="42" fillId="0" borderId="0">
      <alignment horizontal="center"/>
    </xf>
    <xf numFmtId="2" fontId="42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29" fillId="0" borderId="0"/>
    <xf numFmtId="2" fontId="42" fillId="0" borderId="0">
      <alignment horizontal="center"/>
    </xf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41" fillId="0" borderId="0"/>
    <xf numFmtId="2" fontId="42" fillId="0" borderId="0">
      <alignment horizontal="center"/>
    </xf>
    <xf numFmtId="2" fontId="42" fillId="0" borderId="0">
      <alignment horizontal="center"/>
    </xf>
    <xf numFmtId="0" fontId="41" fillId="0" borderId="0"/>
    <xf numFmtId="0" fontId="41" fillId="0" borderId="0"/>
    <xf numFmtId="2" fontId="42" fillId="0" borderId="0">
      <alignment horizontal="center"/>
    </xf>
    <xf numFmtId="0" fontId="41" fillId="0" borderId="0"/>
    <xf numFmtId="2" fontId="42" fillId="0" borderId="0">
      <alignment horizontal="center"/>
    </xf>
    <xf numFmtId="0" fontId="41" fillId="0" borderId="0"/>
    <xf numFmtId="2" fontId="42" fillId="0" borderId="0">
      <alignment horizontal="center"/>
    </xf>
    <xf numFmtId="0" fontId="41" fillId="0" borderId="0"/>
    <xf numFmtId="0" fontId="41" fillId="0" borderId="0"/>
    <xf numFmtId="0" fontId="41" fillId="0" borderId="0"/>
    <xf numFmtId="2" fontId="42" fillId="0" borderId="0">
      <alignment horizontal="center"/>
    </xf>
    <xf numFmtId="0" fontId="41" fillId="0" borderId="0"/>
    <xf numFmtId="0" fontId="41" fillId="0" borderId="0"/>
    <xf numFmtId="0" fontId="41" fillId="0" borderId="0"/>
    <xf numFmtId="0" fontId="41" fillId="0" borderId="0"/>
    <xf numFmtId="2" fontId="42" fillId="0" borderId="0">
      <alignment horizontal="center"/>
    </xf>
    <xf numFmtId="0" fontId="41" fillId="0" borderId="0"/>
    <xf numFmtId="0" fontId="41" fillId="0" borderId="0"/>
    <xf numFmtId="0" fontId="41" fillId="0" borderId="0"/>
    <xf numFmtId="2" fontId="42" fillId="0" borderId="0">
      <alignment horizontal="center"/>
    </xf>
    <xf numFmtId="0" fontId="41" fillId="0" borderId="0"/>
    <xf numFmtId="2" fontId="42" fillId="0" borderId="0">
      <alignment horizontal="center"/>
    </xf>
    <xf numFmtId="2" fontId="42" fillId="0" borderId="0">
      <alignment horizontal="center"/>
    </xf>
    <xf numFmtId="2" fontId="42" fillId="0" borderId="0">
      <alignment horizontal="center"/>
    </xf>
    <xf numFmtId="0" fontId="41" fillId="0" borderId="0"/>
    <xf numFmtId="2" fontId="42" fillId="0" borderId="0">
      <alignment horizontal="center"/>
    </xf>
    <xf numFmtId="2" fontId="42" fillId="0" borderId="0">
      <alignment horizontal="center"/>
    </xf>
    <xf numFmtId="2" fontId="42" fillId="0" borderId="0">
      <alignment horizontal="center"/>
    </xf>
    <xf numFmtId="0" fontId="41" fillId="0" borderId="0"/>
    <xf numFmtId="2" fontId="42" fillId="0" borderId="0">
      <alignment horizontal="center"/>
    </xf>
    <xf numFmtId="2" fontId="42" fillId="0" borderId="0">
      <alignment horizontal="center"/>
    </xf>
    <xf numFmtId="0" fontId="41" fillId="0" borderId="0"/>
    <xf numFmtId="2" fontId="42" fillId="0" borderId="0">
      <alignment horizontal="center"/>
    </xf>
    <xf numFmtId="0" fontId="41" fillId="0" borderId="0"/>
    <xf numFmtId="2" fontId="42" fillId="0" borderId="0">
      <alignment horizontal="center"/>
    </xf>
    <xf numFmtId="0" fontId="41" fillId="0" borderId="0"/>
    <xf numFmtId="0" fontId="41" fillId="0" borderId="0"/>
    <xf numFmtId="0" fontId="41" fillId="0" borderId="0"/>
    <xf numFmtId="2" fontId="42" fillId="0" borderId="0">
      <alignment horizontal="center"/>
    </xf>
    <xf numFmtId="0" fontId="41" fillId="0" borderId="0"/>
    <xf numFmtId="0" fontId="41" fillId="0" borderId="0"/>
    <xf numFmtId="0" fontId="41" fillId="0" borderId="0"/>
    <xf numFmtId="0" fontId="41" fillId="0" borderId="0"/>
    <xf numFmtId="2" fontId="42" fillId="0" borderId="0">
      <alignment horizontal="center"/>
    </xf>
    <xf numFmtId="0" fontId="41" fillId="0" borderId="0"/>
    <xf numFmtId="0" fontId="41" fillId="0" borderId="0"/>
    <xf numFmtId="2" fontId="42" fillId="0" borderId="0">
      <alignment horizontal="center"/>
    </xf>
    <xf numFmtId="0" fontId="41" fillId="0" borderId="0"/>
    <xf numFmtId="2" fontId="42" fillId="0" borderId="0">
      <alignment horizontal="center"/>
    </xf>
    <xf numFmtId="0" fontId="41" fillId="0" borderId="0"/>
    <xf numFmtId="2" fontId="42" fillId="0" borderId="0">
      <alignment horizontal="center"/>
    </xf>
    <xf numFmtId="2" fontId="42" fillId="0" borderId="0">
      <alignment horizontal="center"/>
    </xf>
    <xf numFmtId="2" fontId="42" fillId="0" borderId="0">
      <alignment horizontal="center"/>
    </xf>
    <xf numFmtId="0" fontId="41" fillId="0" borderId="0"/>
    <xf numFmtId="2" fontId="42" fillId="0" borderId="0">
      <alignment horizontal="center"/>
    </xf>
    <xf numFmtId="2" fontId="42" fillId="0" borderId="0">
      <alignment horizontal="center"/>
    </xf>
    <xf numFmtId="2" fontId="42" fillId="0" borderId="0">
      <alignment horizontal="center"/>
    </xf>
    <xf numFmtId="2" fontId="42" fillId="0" borderId="0">
      <alignment horizontal="center"/>
    </xf>
    <xf numFmtId="0" fontId="41" fillId="0" borderId="0"/>
    <xf numFmtId="2" fontId="42" fillId="0" borderId="0">
      <alignment horizontal="center"/>
    </xf>
    <xf numFmtId="2" fontId="42" fillId="0" borderId="0">
      <alignment horizontal="center"/>
    </xf>
    <xf numFmtId="2" fontId="42" fillId="0" borderId="0">
      <alignment horizontal="center"/>
    </xf>
    <xf numFmtId="0" fontId="41" fillId="0" borderId="0"/>
    <xf numFmtId="2" fontId="42" fillId="0" borderId="0">
      <alignment horizontal="center"/>
    </xf>
    <xf numFmtId="0" fontId="41" fillId="0" borderId="0"/>
    <xf numFmtId="0" fontId="41" fillId="0" borderId="0"/>
    <xf numFmtId="0" fontId="41" fillId="0" borderId="0"/>
    <xf numFmtId="2" fontId="42" fillId="0" borderId="0">
      <alignment horizontal="center"/>
    </xf>
    <xf numFmtId="0" fontId="41" fillId="0" borderId="0"/>
    <xf numFmtId="0" fontId="41" fillId="0" borderId="0"/>
    <xf numFmtId="0" fontId="41" fillId="0" borderId="0"/>
    <xf numFmtId="2" fontId="42" fillId="0" borderId="0">
      <alignment horizontal="center"/>
    </xf>
    <xf numFmtId="0" fontId="41" fillId="0" borderId="0"/>
    <xf numFmtId="0" fontId="41" fillId="0" borderId="0"/>
    <xf numFmtId="0" fontId="41" fillId="0" borderId="0"/>
    <xf numFmtId="2" fontId="42" fillId="0" borderId="0">
      <alignment horizontal="center"/>
    </xf>
    <xf numFmtId="0" fontId="41" fillId="0" borderId="0"/>
    <xf numFmtId="2" fontId="42" fillId="0" borderId="0">
      <alignment horizontal="center"/>
    </xf>
    <xf numFmtId="2" fontId="42" fillId="0" borderId="0">
      <alignment horizontal="center"/>
    </xf>
    <xf numFmtId="2" fontId="42" fillId="0" borderId="0">
      <alignment horizontal="center"/>
    </xf>
    <xf numFmtId="0" fontId="41" fillId="0" borderId="0"/>
    <xf numFmtId="2" fontId="42" fillId="0" borderId="0">
      <alignment horizontal="center"/>
    </xf>
    <xf numFmtId="2" fontId="42" fillId="0" borderId="0">
      <alignment horizontal="center"/>
    </xf>
    <xf numFmtId="2" fontId="42" fillId="0" borderId="0">
      <alignment horizontal="center"/>
    </xf>
    <xf numFmtId="2" fontId="42" fillId="0" borderId="0">
      <alignment horizontal="center"/>
    </xf>
    <xf numFmtId="0" fontId="41" fillId="0" borderId="0"/>
    <xf numFmtId="2" fontId="42" fillId="0" borderId="0">
      <alignment horizontal="center"/>
    </xf>
    <xf numFmtId="43" fontId="29" fillId="0" borderId="0" applyFill="0" applyBorder="0" applyAlignment="0" applyProtection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4" fontId="2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42" fillId="0" borderId="0">
      <alignment horizontal="center"/>
    </xf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2" fontId="42" fillId="0" borderId="0">
      <alignment horizontal="center"/>
    </xf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2" fontId="42" fillId="0" borderId="0">
      <alignment horizontal="center"/>
    </xf>
    <xf numFmtId="0" fontId="1" fillId="0" borderId="0"/>
    <xf numFmtId="2" fontId="42" fillId="0" borderId="0">
      <alignment horizontal="center"/>
    </xf>
    <xf numFmtId="2" fontId="42" fillId="0" borderId="0">
      <alignment horizontal="center"/>
    </xf>
    <xf numFmtId="0" fontId="29" fillId="0" borderId="0"/>
    <xf numFmtId="2" fontId="42" fillId="0" borderId="0">
      <alignment horizontal="center"/>
    </xf>
    <xf numFmtId="2" fontId="42" fillId="0" borderId="0">
      <alignment horizontal="center"/>
    </xf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2" fontId="42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46" fillId="0" borderId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0"/>
  </cellStyleXfs>
  <cellXfs count="72">
    <xf numFmtId="0" fontId="0" fillId="0" borderId="0" xfId="0"/>
    <xf numFmtId="0" fontId="18" fillId="0" borderId="0" xfId="0" applyFont="1"/>
    <xf numFmtId="49" fontId="18" fillId="0" borderId="0" xfId="0" applyNumberFormat="1" applyFont="1"/>
    <xf numFmtId="49" fontId="19" fillId="0" borderId="0" xfId="0" applyNumberFormat="1" applyFont="1" applyAlignment="1">
      <alignment horizontal="centerContinuous"/>
    </xf>
    <xf numFmtId="49" fontId="20" fillId="0" borderId="0" xfId="0" applyNumberFormat="1" applyFont="1" applyAlignment="1">
      <alignment horizontal="centerContinuous"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49" fontId="25" fillId="33" borderId="11" xfId="0" applyNumberFormat="1" applyFont="1" applyFill="1" applyBorder="1" applyAlignment="1">
      <alignment horizontal="center" wrapText="1"/>
    </xf>
    <xf numFmtId="0" fontId="25" fillId="33" borderId="11" xfId="0" applyFont="1" applyFill="1" applyBorder="1" applyAlignment="1">
      <alignment horizontal="center" wrapText="1"/>
    </xf>
    <xf numFmtId="0" fontId="26" fillId="33" borderId="11" xfId="0" applyFont="1" applyFill="1" applyBorder="1" applyAlignment="1">
      <alignment horizontal="center" wrapText="1"/>
    </xf>
    <xf numFmtId="0" fontId="27" fillId="33" borderId="11" xfId="0" applyFont="1" applyFill="1" applyBorder="1" applyAlignment="1">
      <alignment horizontal="center" wrapText="1"/>
    </xf>
    <xf numFmtId="49" fontId="25" fillId="0" borderId="0" xfId="0" applyNumberFormat="1" applyFont="1"/>
    <xf numFmtId="49" fontId="27" fillId="0" borderId="0" xfId="0" applyNumberFormat="1" applyFont="1"/>
    <xf numFmtId="164" fontId="18" fillId="0" borderId="0" xfId="0" applyNumberFormat="1" applyFont="1"/>
    <xf numFmtId="164" fontId="28" fillId="0" borderId="0" xfId="0" applyNumberFormat="1" applyFont="1"/>
    <xf numFmtId="49" fontId="18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left"/>
    </xf>
    <xf numFmtId="0" fontId="25" fillId="0" borderId="0" xfId="0" applyFont="1"/>
    <xf numFmtId="164" fontId="25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64" fontId="18" fillId="0" borderId="0" xfId="0" applyNumberFormat="1" applyFont="1"/>
    <xf numFmtId="164" fontId="25" fillId="0" borderId="0" xfId="0" applyNumberFormat="1" applyFont="1"/>
    <xf numFmtId="0" fontId="26" fillId="33" borderId="15" xfId="43" applyFont="1" applyFill="1" applyBorder="1" applyAlignment="1">
      <alignment horizontal="center" vertical="center" wrapText="1"/>
    </xf>
    <xf numFmtId="44" fontId="18" fillId="0" borderId="0" xfId="1" applyFont="1"/>
    <xf numFmtId="44" fontId="25" fillId="0" borderId="10" xfId="0" applyNumberFormat="1" applyFont="1" applyBorder="1"/>
    <xf numFmtId="44" fontId="18" fillId="0" borderId="0" xfId="0" applyNumberFormat="1" applyFont="1" applyAlignment="1">
      <alignment horizontal="right"/>
    </xf>
    <xf numFmtId="0" fontId="0" fillId="0" borderId="0" xfId="0"/>
    <xf numFmtId="43" fontId="18" fillId="0" borderId="0" xfId="0" applyNumberFormat="1" applyFont="1"/>
    <xf numFmtId="43" fontId="49" fillId="0" borderId="17" xfId="143" applyFont="1" applyBorder="1"/>
    <xf numFmtId="0" fontId="0" fillId="0" borderId="0" xfId="0"/>
    <xf numFmtId="0" fontId="31" fillId="0" borderId="0" xfId="0" applyFont="1"/>
    <xf numFmtId="0" fontId="32" fillId="0" borderId="0" xfId="0" applyFont="1"/>
    <xf numFmtId="0" fontId="16" fillId="0" borderId="0" xfId="0" applyFont="1"/>
    <xf numFmtId="0" fontId="33" fillId="0" borderId="0" xfId="0" applyFont="1"/>
    <xf numFmtId="0" fontId="16" fillId="0" borderId="0" xfId="0" applyFont="1" applyAlignment="1">
      <alignment horizontal="centerContinuous"/>
    </xf>
    <xf numFmtId="0" fontId="34" fillId="0" borderId="0" xfId="0" applyFont="1"/>
    <xf numFmtId="0" fontId="35" fillId="0" borderId="0" xfId="0" applyFont="1" applyAlignment="1">
      <alignment horizontal="centerContinuous"/>
    </xf>
    <xf numFmtId="0" fontId="36" fillId="0" borderId="0" xfId="0" applyFont="1"/>
    <xf numFmtId="0" fontId="38" fillId="0" borderId="0" xfId="0" applyFont="1"/>
    <xf numFmtId="0" fontId="37" fillId="0" borderId="16" xfId="0" applyFont="1" applyFill="1" applyBorder="1" applyAlignment="1">
      <alignment horizontal="centerContinuous"/>
    </xf>
    <xf numFmtId="165" fontId="37" fillId="0" borderId="16" xfId="0" applyNumberFormat="1" applyFont="1" applyFill="1" applyBorder="1" applyAlignment="1">
      <alignment horizontal="centerContinuous"/>
    </xf>
    <xf numFmtId="49" fontId="0" fillId="0" borderId="0" xfId="0" applyNumberFormat="1"/>
    <xf numFmtId="165" fontId="16" fillId="0" borderId="0" xfId="0" applyNumberFormat="1" applyFont="1"/>
    <xf numFmtId="0" fontId="39" fillId="0" borderId="0" xfId="0" applyFont="1"/>
    <xf numFmtId="165" fontId="39" fillId="0" borderId="0" xfId="0" applyNumberFormat="1" applyFont="1"/>
    <xf numFmtId="0" fontId="30" fillId="0" borderId="12" xfId="43" applyFont="1" applyBorder="1" applyAlignment="1">
      <alignment horizontal="center" vertical="center"/>
    </xf>
    <xf numFmtId="0" fontId="30" fillId="0" borderId="13" xfId="43" applyFont="1" applyBorder="1" applyAlignment="1">
      <alignment horizontal="center" vertical="center"/>
    </xf>
    <xf numFmtId="0" fontId="30" fillId="0" borderId="14" xfId="43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/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0" fillId="0" borderId="18" xfId="0" applyFont="1" applyBorder="1"/>
    <xf numFmtId="0" fontId="16" fillId="0" borderId="18" xfId="0" applyFont="1" applyBorder="1"/>
    <xf numFmtId="0" fontId="0" fillId="0" borderId="18" xfId="0" applyFont="1" applyBorder="1"/>
    <xf numFmtId="0" fontId="0" fillId="0" borderId="18" xfId="0" applyBorder="1"/>
    <xf numFmtId="14" fontId="50" fillId="0" borderId="18" xfId="0" applyNumberFormat="1" applyFont="1" applyBorder="1"/>
    <xf numFmtId="43" fontId="1" fillId="0" borderId="18" xfId="143" applyFont="1" applyBorder="1"/>
    <xf numFmtId="43" fontId="1" fillId="0" borderId="19" xfId="143" applyFont="1" applyBorder="1"/>
    <xf numFmtId="43" fontId="1" fillId="0" borderId="20" xfId="143" applyFont="1" applyBorder="1"/>
    <xf numFmtId="43" fontId="1" fillId="0" borderId="21" xfId="143" applyFont="1" applyBorder="1"/>
    <xf numFmtId="43" fontId="16" fillId="0" borderId="20" xfId="143" applyFont="1" applyBorder="1"/>
    <xf numFmtId="0" fontId="51" fillId="0" borderId="22" xfId="0" applyFont="1" applyBorder="1"/>
    <xf numFmtId="0" fontId="51" fillId="0" borderId="22" xfId="0" applyFont="1" applyFill="1" applyBorder="1"/>
    <xf numFmtId="0" fontId="51" fillId="0" borderId="23" xfId="0" applyFont="1" applyFill="1" applyBorder="1"/>
  </cellXfs>
  <cellStyles count="720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cel Built-in Normal" xfId="73"/>
    <cellStyle name="Excel Built-in Normal 2" xfId="92"/>
    <cellStyle name="Excel Built-in Normal 3" xfId="94"/>
    <cellStyle name="Followed Hyperlink" xfId="74"/>
    <cellStyle name="Followed Hyperlink 10" xfId="75"/>
    <cellStyle name="Followed Hyperlink 11" xfId="76"/>
    <cellStyle name="Followed Hyperlink 12" xfId="77"/>
    <cellStyle name="Followed Hyperlink 12 2" xfId="90"/>
    <cellStyle name="Followed Hyperlink 13" xfId="95"/>
    <cellStyle name="Followed Hyperlink 14" xfId="91"/>
    <cellStyle name="Followed Hyperlink 15" xfId="96"/>
    <cellStyle name="Followed Hyperlink 15 2" xfId="97"/>
    <cellStyle name="Followed Hyperlink 16" xfId="98"/>
    <cellStyle name="Followed Hyperlink 17" xfId="99"/>
    <cellStyle name="Followed Hyperlink 17 2" xfId="100"/>
    <cellStyle name="Followed Hyperlink 18" xfId="101"/>
    <cellStyle name="Followed Hyperlink 19" xfId="102"/>
    <cellStyle name="Followed Hyperlink 19 2" xfId="103"/>
    <cellStyle name="Followed Hyperlink 2" xfId="104"/>
    <cellStyle name="Followed Hyperlink 2 2" xfId="105"/>
    <cellStyle name="Followed Hyperlink 3" xfId="106"/>
    <cellStyle name="Followed Hyperlink 4" xfId="107"/>
    <cellStyle name="Followed Hyperlink 4 2" xfId="108"/>
    <cellStyle name="Followed Hyperlink 5" xfId="109"/>
    <cellStyle name="Followed Hyperlink 6" xfId="110"/>
    <cellStyle name="Followed Hyperlink 6 2" xfId="111"/>
    <cellStyle name="Followed Hyperlink 7" xfId="112"/>
    <cellStyle name="Followed Hyperlink 8" xfId="113"/>
    <cellStyle name="Followed Hyperlink 9" xfId="114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600" builtinId="8" hidden="1"/>
    <cellStyle name="Hipervínculo" xfId="602" builtinId="8" hidden="1"/>
    <cellStyle name="Hipervínculo" xfId="604" builtinId="8" hidden="1"/>
    <cellStyle name="Hipervínculo" xfId="606" builtinId="8" hidden="1"/>
    <cellStyle name="Hipervínculo" xfId="608" builtinId="8" hidden="1"/>
    <cellStyle name="Hipervínculo" xfId="610" builtinId="8" hidden="1"/>
    <cellStyle name="Hipervínculo" xfId="612" builtinId="8" hidden="1"/>
    <cellStyle name="Hipervínculo" xfId="614" builtinId="8" hidden="1"/>
    <cellStyle name="Hipervínculo" xfId="616" builtinId="8" hidden="1"/>
    <cellStyle name="Hipervínculo" xfId="618" builtinId="8" hidden="1"/>
    <cellStyle name="Hipervínculo" xfId="620" builtinId="8" hidden="1"/>
    <cellStyle name="Hipervínculo" xfId="622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60" builtinId="8" hidden="1"/>
    <cellStyle name="Hipervínculo" xfId="662" builtinId="8" hidden="1"/>
    <cellStyle name="Hipervínculo" xfId="664" builtinId="8" hidden="1"/>
    <cellStyle name="Hipervínculo" xfId="666" builtinId="8" hidden="1"/>
    <cellStyle name="Hipervínculo" xfId="668" builtinId="8" hidden="1"/>
    <cellStyle name="Hipervínculo" xfId="670" builtinId="8" hidden="1"/>
    <cellStyle name="Hipervínculo" xfId="672" builtinId="8" hidden="1"/>
    <cellStyle name="Hipervínculo" xfId="674" builtinId="8" hidden="1"/>
    <cellStyle name="Hipervínculo" xfId="676" builtinId="8" hidden="1"/>
    <cellStyle name="Hipervínculo" xfId="678" builtinId="8" hidden="1"/>
    <cellStyle name="Hipervínculo" xfId="680" builtinId="8" hidden="1"/>
    <cellStyle name="Hipervínculo" xfId="682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599" builtinId="9" hidden="1"/>
    <cellStyle name="Hipervínculo visitado" xfId="601" builtinId="9" hidden="1"/>
    <cellStyle name="Hipervínculo visitado" xfId="603" builtinId="9" hidden="1"/>
    <cellStyle name="Hipervínculo visitado" xfId="605" builtinId="9" hidden="1"/>
    <cellStyle name="Hipervínculo visitado" xfId="607" builtinId="9" hidden="1"/>
    <cellStyle name="Hipervínculo visitado" xfId="609" builtinId="9" hidden="1"/>
    <cellStyle name="Hipervínculo visitado" xfId="611" builtinId="9" hidden="1"/>
    <cellStyle name="Hipervínculo visitado" xfId="613" builtinId="9" hidden="1"/>
    <cellStyle name="Hipervínculo visitado" xfId="615" builtinId="9" hidden="1"/>
    <cellStyle name="Hipervínculo visitado" xfId="617" builtinId="9" hidden="1"/>
    <cellStyle name="Hipervínculo visitado" xfId="619" builtinId="9" hidden="1"/>
    <cellStyle name="Hipervínculo visitado" xfId="621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59" builtinId="9" hidden="1"/>
    <cellStyle name="Hipervínculo visitado" xfId="661" builtinId="9" hidden="1"/>
    <cellStyle name="Hipervínculo visitado" xfId="663" builtinId="9" hidden="1"/>
    <cellStyle name="Hipervínculo visitado" xfId="665" builtinId="9" hidden="1"/>
    <cellStyle name="Hipervínculo visitado" xfId="667" builtinId="9" hidden="1"/>
    <cellStyle name="Hipervínculo visitado" xfId="669" builtinId="9" hidden="1"/>
    <cellStyle name="Hipervínculo visitado" xfId="671" builtinId="9" hidden="1"/>
    <cellStyle name="Hipervínculo visitado" xfId="673" builtinId="9" hidden="1"/>
    <cellStyle name="Hipervínculo visitado" xfId="675" builtinId="9" hidden="1"/>
    <cellStyle name="Hipervínculo visitado" xfId="677" builtinId="9" hidden="1"/>
    <cellStyle name="Hipervínculo visitado" xfId="679" builtinId="9" hidden="1"/>
    <cellStyle name="Hipervínculo visitado" xfId="681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yperlink" xfId="115"/>
    <cellStyle name="Hyperlink 10" xfId="116"/>
    <cellStyle name="Hyperlink 11" xfId="117"/>
    <cellStyle name="Hyperlink 12" xfId="118"/>
    <cellStyle name="Hyperlink 12 2" xfId="119"/>
    <cellStyle name="Hyperlink 13" xfId="120"/>
    <cellStyle name="Hyperlink 14" xfId="121"/>
    <cellStyle name="Hyperlink 15" xfId="122"/>
    <cellStyle name="Hyperlink 15 2" xfId="123"/>
    <cellStyle name="Hyperlink 16" xfId="124"/>
    <cellStyle name="Hyperlink 17" xfId="125"/>
    <cellStyle name="Hyperlink 17 2" xfId="126"/>
    <cellStyle name="Hyperlink 18" xfId="127"/>
    <cellStyle name="Hyperlink 19" xfId="128"/>
    <cellStyle name="Hyperlink 19 2" xfId="129"/>
    <cellStyle name="Hyperlink 2" xfId="130"/>
    <cellStyle name="Hyperlink 2 2" xfId="131"/>
    <cellStyle name="Hyperlink 3" xfId="132"/>
    <cellStyle name="Hyperlink 4" xfId="133"/>
    <cellStyle name="Hyperlink 4 2" xfId="134"/>
    <cellStyle name="Hyperlink 5" xfId="135"/>
    <cellStyle name="Hyperlink 6" xfId="136"/>
    <cellStyle name="Hyperlink 6 2" xfId="137"/>
    <cellStyle name="Hyperlink 7" xfId="138"/>
    <cellStyle name="Hyperlink 8" xfId="139"/>
    <cellStyle name="Hyperlink 9" xfId="140"/>
    <cellStyle name="Incorrecto" xfId="8" builtinId="27" customBuiltin="1"/>
    <cellStyle name="Millares 2" xfId="46"/>
    <cellStyle name="Millares 2 2" xfId="47"/>
    <cellStyle name="Millares 2 2 2" xfId="142"/>
    <cellStyle name="Millares 2 3" xfId="143"/>
    <cellStyle name="Millares 2 4" xfId="144"/>
    <cellStyle name="Millares 2 5" xfId="145"/>
    <cellStyle name="Millares 2 6" xfId="141"/>
    <cellStyle name="Millares 3" xfId="48"/>
    <cellStyle name="Millares 3 2" xfId="49"/>
    <cellStyle name="Millares 3 3" xfId="146"/>
    <cellStyle name="Millares 4" xfId="50"/>
    <cellStyle name="Millares 4 2" xfId="51"/>
    <cellStyle name="Millares 4 2 2" xfId="148"/>
    <cellStyle name="Millares 4 3" xfId="78"/>
    <cellStyle name="Millares 4 3 2" xfId="149"/>
    <cellStyle name="Millares 4 4" xfId="147"/>
    <cellStyle name="Millares 5" xfId="45"/>
    <cellStyle name="Millares 5 2" xfId="150"/>
    <cellStyle name="Millares 6" xfId="151"/>
    <cellStyle name="Millares 7" xfId="152"/>
    <cellStyle name="Millares 8" xfId="446"/>
    <cellStyle name="Moneda" xfId="1" builtinId="4"/>
    <cellStyle name="Moneda 2" xfId="153"/>
    <cellStyle name="Moneda 2 2" xfId="472"/>
    <cellStyle name="Moneda 3" xfId="154"/>
    <cellStyle name="Moneda 4" xfId="155"/>
    <cellStyle name="Moneda 5" xfId="156"/>
    <cellStyle name="Moneda 5 2" xfId="157"/>
    <cellStyle name="Moneda 6" xfId="158"/>
    <cellStyle name="Moneda 7" xfId="159"/>
    <cellStyle name="Moneda 7 2" xfId="160"/>
    <cellStyle name="Moneda 8" xfId="161"/>
    <cellStyle name="Moneda 9" xfId="562"/>
    <cellStyle name="Neutral" xfId="9" builtinId="28" customBuiltin="1"/>
    <cellStyle name="Normal" xfId="0" builtinId="0"/>
    <cellStyle name="Normal 10" xfId="52"/>
    <cellStyle name="Normal 10 2" xfId="162"/>
    <cellStyle name="Normal 10 3" xfId="163"/>
    <cellStyle name="Normal 10 4" xfId="532"/>
    <cellStyle name="Normal 11" xfId="44"/>
    <cellStyle name="Normal 11 2" xfId="80"/>
    <cellStyle name="Normal 11 3" xfId="164"/>
    <cellStyle name="Normal 12" xfId="81"/>
    <cellStyle name="Normal 12 2" xfId="165"/>
    <cellStyle name="Normal 12 3" xfId="166"/>
    <cellStyle name="Normal 12 4" xfId="82"/>
    <cellStyle name="Normal 12 4 2" xfId="167"/>
    <cellStyle name="Normal 12 5" xfId="168"/>
    <cellStyle name="Normal 13" xfId="169"/>
    <cellStyle name="Normal 13 2" xfId="533"/>
    <cellStyle name="Normal 14" xfId="170"/>
    <cellStyle name="Normal 14 2" xfId="534"/>
    <cellStyle name="Normal 15" xfId="83"/>
    <cellStyle name="Normal 15 2" xfId="171"/>
    <cellStyle name="Normal 15 3" xfId="172"/>
    <cellStyle name="Normal 16" xfId="173"/>
    <cellStyle name="Normal 16 2" xfId="43"/>
    <cellStyle name="Normal 16 3" xfId="174"/>
    <cellStyle name="Normal 16 4" xfId="175"/>
    <cellStyle name="Normal 17" xfId="176"/>
    <cellStyle name="Normal 17 2" xfId="177"/>
    <cellStyle name="Normal 17 3" xfId="178"/>
    <cellStyle name="Normal 18" xfId="179"/>
    <cellStyle name="Normal 18 2" xfId="719"/>
    <cellStyle name="Normal 19" xfId="180"/>
    <cellStyle name="Normal 19 2" xfId="181"/>
    <cellStyle name="Normal 2" xfId="53"/>
    <cellStyle name="Normal 2 10" xfId="183"/>
    <cellStyle name="Normal 2 11" xfId="184"/>
    <cellStyle name="Normal 2 11 2" xfId="185"/>
    <cellStyle name="Normal 2 12" xfId="186"/>
    <cellStyle name="Normal 2 13" xfId="182"/>
    <cellStyle name="Normal 2 14" xfId="535"/>
    <cellStyle name="Normal 2 2" xfId="54"/>
    <cellStyle name="Normal 2 2 10" xfId="188"/>
    <cellStyle name="Normal 2 2 11" xfId="189"/>
    <cellStyle name="Normal 2 2 12" xfId="190"/>
    <cellStyle name="Normal 2 2 14" xfId="88"/>
    <cellStyle name="Normal 2 2 2" xfId="89"/>
    <cellStyle name="Normal 2 2 2 10" xfId="192"/>
    <cellStyle name="Normal 2 2 2 11" xfId="191"/>
    <cellStyle name="Normal 2 2 2 2" xfId="193"/>
    <cellStyle name="Normal 2 2 2 2 10" xfId="194"/>
    <cellStyle name="Normal 2 2 2 2 2" xfId="195"/>
    <cellStyle name="Normal 2 2 2 2 2 2" xfId="196"/>
    <cellStyle name="Normal 2 2 2 2 2 2 2" xfId="197"/>
    <cellStyle name="Normal 2 2 2 2 2 2 2 2" xfId="198"/>
    <cellStyle name="Normal 2 2 2 2 2 2 2 2 2" xfId="199"/>
    <cellStyle name="Normal 2 2 2 2 2 2 2 3" xfId="200"/>
    <cellStyle name="Normal 2 2 2 2 2 2 3" xfId="201"/>
    <cellStyle name="Normal 2 2 2 2 2 2 3 2" xfId="202"/>
    <cellStyle name="Normal 2 2 2 2 2 3" xfId="203"/>
    <cellStyle name="Normal 2 2 2 2 2 4" xfId="204"/>
    <cellStyle name="Normal 2 2 2 2 2 5" xfId="205"/>
    <cellStyle name="Normal 2 2 2 2 2 6" xfId="206"/>
    <cellStyle name="Normal 2 2 2 2 2 7" xfId="207"/>
    <cellStyle name="Normal 2 2 2 2 2 7 2" xfId="208"/>
    <cellStyle name="Normal 2 2 2 2 2 8" xfId="209"/>
    <cellStyle name="Normal 2 2 2 2 3" xfId="210"/>
    <cellStyle name="Normal 2 2 2 2 3 2" xfId="211"/>
    <cellStyle name="Normal 2 2 2 2 3 2 2" xfId="212"/>
    <cellStyle name="Normal 2 2 2 2 3 2 2 2" xfId="213"/>
    <cellStyle name="Normal 2 2 2 2 3 2 3" xfId="214"/>
    <cellStyle name="Normal 2 2 2 2 3 3" xfId="215"/>
    <cellStyle name="Normal 2 2 2 2 3 3 2" xfId="216"/>
    <cellStyle name="Normal 2 2 2 2 3 4" xfId="217"/>
    <cellStyle name="Normal 2 2 2 2 3 5" xfId="218"/>
    <cellStyle name="Normal 2 2 2 2 4" xfId="219"/>
    <cellStyle name="Normal 2 2 2 2 5" xfId="220"/>
    <cellStyle name="Normal 2 2 2 2 6" xfId="221"/>
    <cellStyle name="Normal 2 2 2 2 7" xfId="222"/>
    <cellStyle name="Normal 2 2 2 2 7 2" xfId="223"/>
    <cellStyle name="Normal 2 2 2 2 8" xfId="224"/>
    <cellStyle name="Normal 2 2 2 2 9" xfId="225"/>
    <cellStyle name="Normal 2 2 2 3" xfId="226"/>
    <cellStyle name="Normal 2 2 2 4" xfId="227"/>
    <cellStyle name="Normal 2 2 2 4 2" xfId="228"/>
    <cellStyle name="Normal 2 2 2 4 2 2" xfId="229"/>
    <cellStyle name="Normal 2 2 2 4 2 2 2" xfId="230"/>
    <cellStyle name="Normal 2 2 2 4 2 3" xfId="231"/>
    <cellStyle name="Normal 2 2 2 4 3" xfId="232"/>
    <cellStyle name="Normal 2 2 2 4 3 2" xfId="233"/>
    <cellStyle name="Normal 2 2 2 4 4" xfId="234"/>
    <cellStyle name="Normal 2 2 2 5" xfId="235"/>
    <cellStyle name="Normal 2 2 2 6" xfId="236"/>
    <cellStyle name="Normal 2 2 2 7" xfId="237"/>
    <cellStyle name="Normal 2 2 2 8" xfId="238"/>
    <cellStyle name="Normal 2 2 2 9" xfId="239"/>
    <cellStyle name="Normal 2 2 2 9 2" xfId="240"/>
    <cellStyle name="Normal 2 2 3" xfId="241"/>
    <cellStyle name="Normal 2 2 3 2" xfId="242"/>
    <cellStyle name="Normal 2 2 3 2 2" xfId="243"/>
    <cellStyle name="Normal 2 2 3 2 2 2" xfId="244"/>
    <cellStyle name="Normal 2 2 3 2 2 2 2" xfId="245"/>
    <cellStyle name="Normal 2 2 3 2 2 2 2 2" xfId="246"/>
    <cellStyle name="Normal 2 2 3 2 2 2 3" xfId="247"/>
    <cellStyle name="Normal 2 2 3 2 2 3" xfId="248"/>
    <cellStyle name="Normal 2 2 3 2 2 3 2" xfId="249"/>
    <cellStyle name="Normal 2 2 3 2 3" xfId="250"/>
    <cellStyle name="Normal 2 2 3 2 4" xfId="251"/>
    <cellStyle name="Normal 2 2 3 2 5" xfId="252"/>
    <cellStyle name="Normal 2 2 3 2 6" xfId="253"/>
    <cellStyle name="Normal 2 2 3 2 7" xfId="254"/>
    <cellStyle name="Normal 2 2 3 2 7 2" xfId="255"/>
    <cellStyle name="Normal 2 2 3 2 8" xfId="256"/>
    <cellStyle name="Normal 2 2 3 3" xfId="257"/>
    <cellStyle name="Normal 2 2 3 3 2" xfId="258"/>
    <cellStyle name="Normal 2 2 3 3 2 2" xfId="259"/>
    <cellStyle name="Normal 2 2 3 3 2 2 2" xfId="260"/>
    <cellStyle name="Normal 2 2 3 3 2 3" xfId="261"/>
    <cellStyle name="Normal 2 2 3 3 3" xfId="262"/>
    <cellStyle name="Normal 2 2 3 3 3 2" xfId="263"/>
    <cellStyle name="Normal 2 2 3 4" xfId="264"/>
    <cellStyle name="Normal 2 2 3 5" xfId="265"/>
    <cellStyle name="Normal 2 2 3 6" xfId="266"/>
    <cellStyle name="Normal 2 2 3 7" xfId="267"/>
    <cellStyle name="Normal 2 2 3 7 2" xfId="268"/>
    <cellStyle name="Normal 2 2 3 8" xfId="269"/>
    <cellStyle name="Normal 2 2 4" xfId="270"/>
    <cellStyle name="Normal 2 2 4 2" xfId="271"/>
    <cellStyle name="Normal 2 2 4 2 2" xfId="272"/>
    <cellStyle name="Normal 2 2 4 2 2 2" xfId="273"/>
    <cellStyle name="Normal 2 2 4 2 3" xfId="274"/>
    <cellStyle name="Normal 2 2 4 3" xfId="275"/>
    <cellStyle name="Normal 2 2 4 3 2" xfId="276"/>
    <cellStyle name="Normal 2 2 5" xfId="277"/>
    <cellStyle name="Normal 2 2 5 2" xfId="278"/>
    <cellStyle name="Normal 2 2 5 2 2" xfId="279"/>
    <cellStyle name="Normal 2 2 5 3" xfId="280"/>
    <cellStyle name="Normal 2 2 5 4" xfId="281"/>
    <cellStyle name="Normal 2 2 6" xfId="282"/>
    <cellStyle name="Normal 2 2 6 2" xfId="283"/>
    <cellStyle name="Normal 2 2 6 3" xfId="284"/>
    <cellStyle name="Normal 2 2 6 4" xfId="285"/>
    <cellStyle name="Normal 2 2 7" xfId="286"/>
    <cellStyle name="Normal 2 2 7 2" xfId="287"/>
    <cellStyle name="Normal 2 2 7 3" xfId="288"/>
    <cellStyle name="Normal 2 2 7 4" xfId="289"/>
    <cellStyle name="Normal 2 2 8" xfId="290"/>
    <cellStyle name="Normal 2 2 8 2" xfId="291"/>
    <cellStyle name="Normal 2 2 8 3" xfId="292"/>
    <cellStyle name="Normal 2 2 9" xfId="293"/>
    <cellStyle name="Normal 2 2 9 2" xfId="294"/>
    <cellStyle name="Normal 2 2 9 3" xfId="295"/>
    <cellStyle name="Normal 2 2 9 4" xfId="296"/>
    <cellStyle name="Normal 2 3" xfId="297"/>
    <cellStyle name="Normal 2 3 2" xfId="528"/>
    <cellStyle name="Normal 2 4" xfId="298"/>
    <cellStyle name="Normal 2 4 2" xfId="299"/>
    <cellStyle name="Normal 2 4 2 2" xfId="300"/>
    <cellStyle name="Normal 2 4 2 2 2" xfId="301"/>
    <cellStyle name="Normal 2 4 2 2 2 2" xfId="302"/>
    <cellStyle name="Normal 2 4 2 2 2 2 2" xfId="303"/>
    <cellStyle name="Normal 2 4 2 2 2 3" xfId="304"/>
    <cellStyle name="Normal 2 4 2 2 3" xfId="305"/>
    <cellStyle name="Normal 2 4 2 2 3 2" xfId="306"/>
    <cellStyle name="Normal 2 4 2 3" xfId="307"/>
    <cellStyle name="Normal 2 4 2 4" xfId="308"/>
    <cellStyle name="Normal 2 4 2 5" xfId="309"/>
    <cellStyle name="Normal 2 4 2 6" xfId="310"/>
    <cellStyle name="Normal 2 4 2 7" xfId="311"/>
    <cellStyle name="Normal 2 4 2 7 2" xfId="312"/>
    <cellStyle name="Normal 2 4 2 8" xfId="313"/>
    <cellStyle name="Normal 2 4 2 9" xfId="314"/>
    <cellStyle name="Normal 2 4 3" xfId="315"/>
    <cellStyle name="Normal 2 4 3 2" xfId="316"/>
    <cellStyle name="Normal 2 4 3 2 2" xfId="317"/>
    <cellStyle name="Normal 2 4 3 2 2 2" xfId="318"/>
    <cellStyle name="Normal 2 4 3 2 3" xfId="319"/>
    <cellStyle name="Normal 2 4 3 3" xfId="320"/>
    <cellStyle name="Normal 2 4 3 3 2" xfId="321"/>
    <cellStyle name="Normal 2 4 4" xfId="322"/>
    <cellStyle name="Normal 2 4 5" xfId="323"/>
    <cellStyle name="Normal 2 4 6" xfId="324"/>
    <cellStyle name="Normal 2 4 7" xfId="325"/>
    <cellStyle name="Normal 2 4 7 2" xfId="326"/>
    <cellStyle name="Normal 2 4 8" xfId="327"/>
    <cellStyle name="Normal 2 5" xfId="87"/>
    <cellStyle name="Normal 2 5 2" xfId="328"/>
    <cellStyle name="Normal 2 5 3" xfId="329"/>
    <cellStyle name="Normal 2 5 4" xfId="330"/>
    <cellStyle name="Normal 2 6" xfId="85"/>
    <cellStyle name="Normal 2 6 2" xfId="331"/>
    <cellStyle name="Normal 2 6 2 2" xfId="332"/>
    <cellStyle name="Normal 2 6 2 2 2" xfId="333"/>
    <cellStyle name="Normal 2 6 2 3" xfId="334"/>
    <cellStyle name="Normal 2 6 2 4" xfId="335"/>
    <cellStyle name="Normal 2 6 3" xfId="336"/>
    <cellStyle name="Normal 2 6 3 2" xfId="337"/>
    <cellStyle name="Normal 2 7" xfId="86"/>
    <cellStyle name="Normal 2 7 2" xfId="339"/>
    <cellStyle name="Normal 2 7 2 2" xfId="340"/>
    <cellStyle name="Normal 2 7 3" xfId="341"/>
    <cellStyle name="Normal 2 7 4" xfId="342"/>
    <cellStyle name="Normal 2 7 5" xfId="343"/>
    <cellStyle name="Normal 2 7 6" xfId="338"/>
    <cellStyle name="Normal 2 8" xfId="344"/>
    <cellStyle name="Normal 2 8 2" xfId="345"/>
    <cellStyle name="Normal 2 8 3" xfId="346"/>
    <cellStyle name="Normal 2 9" xfId="347"/>
    <cellStyle name="Normal 20" xfId="348"/>
    <cellStyle name="Normal 20 2" xfId="349"/>
    <cellStyle name="Normal 21" xfId="350"/>
    <cellStyle name="Normal 22" xfId="351"/>
    <cellStyle name="Normal 22 2" xfId="352"/>
    <cellStyle name="Normal 23" xfId="353"/>
    <cellStyle name="Normal 24" xfId="354"/>
    <cellStyle name="Normal 24 2" xfId="355"/>
    <cellStyle name="Normal 25" xfId="537"/>
    <cellStyle name="Normal 27" xfId="187"/>
    <cellStyle name="Normal 3" xfId="55"/>
    <cellStyle name="Normal 3 10" xfId="357"/>
    <cellStyle name="Normal 3 11" xfId="358"/>
    <cellStyle name="Normal 3 12" xfId="356"/>
    <cellStyle name="Normal 3 2" xfId="56"/>
    <cellStyle name="Normal 3 2 10" xfId="360"/>
    <cellStyle name="Normal 3 2 11" xfId="359"/>
    <cellStyle name="Normal 3 2 2" xfId="72"/>
    <cellStyle name="Normal 3 2 2 2" xfId="362"/>
    <cellStyle name="Normal 3 2 2 2 2" xfId="363"/>
    <cellStyle name="Normal 3 2 2 2 2 2" xfId="364"/>
    <cellStyle name="Normal 3 2 2 2 2 2 2" xfId="365"/>
    <cellStyle name="Normal 3 2 2 2 2 2 2 2" xfId="366"/>
    <cellStyle name="Normal 3 2 2 2 2 2 3" xfId="367"/>
    <cellStyle name="Normal 3 2 2 2 2 3" xfId="368"/>
    <cellStyle name="Normal 3 2 2 2 2 3 2" xfId="369"/>
    <cellStyle name="Normal 3 2 2 2 3" xfId="370"/>
    <cellStyle name="Normal 3 2 2 2 4" xfId="371"/>
    <cellStyle name="Normal 3 2 2 2 5" xfId="372"/>
    <cellStyle name="Normal 3 2 2 2 6" xfId="373"/>
    <cellStyle name="Normal 3 2 2 2 7" xfId="374"/>
    <cellStyle name="Normal 3 2 2 2 7 2" xfId="375"/>
    <cellStyle name="Normal 3 2 2 2 8" xfId="376"/>
    <cellStyle name="Normal 3 2 2 3" xfId="377"/>
    <cellStyle name="Normal 3 2 2 3 2" xfId="378"/>
    <cellStyle name="Normal 3 2 2 3 2 2" xfId="379"/>
    <cellStyle name="Normal 3 2 2 3 2 2 2" xfId="380"/>
    <cellStyle name="Normal 3 2 2 3 2 3" xfId="381"/>
    <cellStyle name="Normal 3 2 2 3 3" xfId="382"/>
    <cellStyle name="Normal 3 2 2 3 3 2" xfId="383"/>
    <cellStyle name="Normal 3 2 2 4" xfId="384"/>
    <cellStyle name="Normal 3 2 2 5" xfId="385"/>
    <cellStyle name="Normal 3 2 2 6" xfId="386"/>
    <cellStyle name="Normal 3 2 2 7" xfId="387"/>
    <cellStyle name="Normal 3 2 2 7 2" xfId="388"/>
    <cellStyle name="Normal 3 2 2 8" xfId="389"/>
    <cellStyle name="Normal 3 2 2 9" xfId="361"/>
    <cellStyle name="Normal 3 2 3" xfId="390"/>
    <cellStyle name="Normal 3 2 4" xfId="391"/>
    <cellStyle name="Normal 3 2 4 2" xfId="392"/>
    <cellStyle name="Normal 3 2 4 2 2" xfId="393"/>
    <cellStyle name="Normal 3 2 4 2 2 2" xfId="394"/>
    <cellStyle name="Normal 3 2 4 2 3" xfId="395"/>
    <cellStyle name="Normal 3 2 4 3" xfId="396"/>
    <cellStyle name="Normal 3 2 4 3 2" xfId="397"/>
    <cellStyle name="Normal 3 2 5" xfId="398"/>
    <cellStyle name="Normal 3 2 6" xfId="399"/>
    <cellStyle name="Normal 3 2 7" xfId="400"/>
    <cellStyle name="Normal 3 2 8" xfId="401"/>
    <cellStyle name="Normal 3 2 9" xfId="402"/>
    <cellStyle name="Normal 3 2 9 2" xfId="403"/>
    <cellStyle name="Normal 3 3" xfId="84"/>
    <cellStyle name="Normal 3 3 2" xfId="79"/>
    <cellStyle name="Normal 3 3 2 2" xfId="406"/>
    <cellStyle name="Normal 3 3 2 2 2" xfId="407"/>
    <cellStyle name="Normal 3 3 2 2 2 2" xfId="408"/>
    <cellStyle name="Normal 3 3 2 2 2 2 2" xfId="409"/>
    <cellStyle name="Normal 3 3 2 2 2 3" xfId="410"/>
    <cellStyle name="Normal 3 3 2 2 3" xfId="411"/>
    <cellStyle name="Normal 3 3 2 2 3 2" xfId="412"/>
    <cellStyle name="Normal 3 3 2 3" xfId="413"/>
    <cellStyle name="Normal 3 3 2 4" xfId="414"/>
    <cellStyle name="Normal 3 3 2 5" xfId="415"/>
    <cellStyle name="Normal 3 3 2 6" xfId="416"/>
    <cellStyle name="Normal 3 3 2 7" xfId="417"/>
    <cellStyle name="Normal 3 3 2 7 2" xfId="418"/>
    <cellStyle name="Normal 3 3 2 8" xfId="419"/>
    <cellStyle name="Normal 3 3 2 9" xfId="405"/>
    <cellStyle name="Normal 3 3 3" xfId="420"/>
    <cellStyle name="Normal 3 3 3 2" xfId="421"/>
    <cellStyle name="Normal 3 3 3 2 2" xfId="422"/>
    <cellStyle name="Normal 3 3 3 2 2 2" xfId="423"/>
    <cellStyle name="Normal 3 3 3 2 3" xfId="424"/>
    <cellStyle name="Normal 3 3 3 3" xfId="425"/>
    <cellStyle name="Normal 3 3 3 3 2" xfId="426"/>
    <cellStyle name="Normal 3 3 4" xfId="427"/>
    <cellStyle name="Normal 3 3 5" xfId="428"/>
    <cellStyle name="Normal 3 3 6" xfId="429"/>
    <cellStyle name="Normal 3 3 7" xfId="430"/>
    <cellStyle name="Normal 3 3 7 2" xfId="431"/>
    <cellStyle name="Normal 3 3 8" xfId="432"/>
    <cellStyle name="Normal 3 3 9" xfId="404"/>
    <cellStyle name="Normal 3 4" xfId="433"/>
    <cellStyle name="Normal 3 4 2" xfId="434"/>
    <cellStyle name="Normal 3 4 2 2" xfId="435"/>
    <cellStyle name="Normal 3 4 2 2 2" xfId="436"/>
    <cellStyle name="Normal 3 4 2 3" xfId="437"/>
    <cellStyle name="Normal 3 4 3" xfId="438"/>
    <cellStyle name="Normal 3 4 3 2" xfId="439"/>
    <cellStyle name="Normal 3 5" xfId="440"/>
    <cellStyle name="Normal 3 6" xfId="441"/>
    <cellStyle name="Normal 3 7" xfId="442"/>
    <cellStyle name="Normal 3 8" xfId="443"/>
    <cellStyle name="Normal 3 9" xfId="444"/>
    <cellStyle name="Normal 3 9 2" xfId="445"/>
    <cellStyle name="Normal 32" xfId="536"/>
    <cellStyle name="Normal 4" xfId="57"/>
    <cellStyle name="Normal 4 10" xfId="531"/>
    <cellStyle name="Normal 4 2" xfId="58"/>
    <cellStyle name="Normal 4 2 2" xfId="59"/>
    <cellStyle name="Normal 4 2 2 2" xfId="448"/>
    <cellStyle name="Normal 4 2 2 2 2" xfId="449"/>
    <cellStyle name="Normal 4 2 2 3" xfId="450"/>
    <cellStyle name="Normal 4 2 2 4" xfId="451"/>
    <cellStyle name="Normal 4 2 2 5" xfId="452"/>
    <cellStyle name="Normal 4 2 3" xfId="453"/>
    <cellStyle name="Normal 4 2 4" xfId="454"/>
    <cellStyle name="Normal 4 2 5" xfId="455"/>
    <cellStyle name="Normal 4 2 5 2" xfId="456"/>
    <cellStyle name="Normal 4 2 6" xfId="457"/>
    <cellStyle name="Normal 4 2 7" xfId="458"/>
    <cellStyle name="Normal 4 2 8" xfId="447"/>
    <cellStyle name="Normal 4 3" xfId="60"/>
    <cellStyle name="Normal 4 3 2" xfId="460"/>
    <cellStyle name="Normal 4 3 2 2" xfId="461"/>
    <cellStyle name="Normal 4 3 3" xfId="462"/>
    <cellStyle name="Normal 4 3 4" xfId="463"/>
    <cellStyle name="Normal 4 3 5" xfId="464"/>
    <cellStyle name="Normal 4 3 6" xfId="459"/>
    <cellStyle name="Normal 4 4" xfId="465"/>
    <cellStyle name="Normal 4 5" xfId="466"/>
    <cellStyle name="Normal 4 5 2" xfId="467"/>
    <cellStyle name="Normal 4 6" xfId="468"/>
    <cellStyle name="Normal 4 7" xfId="469"/>
    <cellStyle name="Normal 4 8" xfId="470"/>
    <cellStyle name="Normal 4 9" xfId="471"/>
    <cellStyle name="Normal 5" xfId="61"/>
    <cellStyle name="Normal 5 2" xfId="62"/>
    <cellStyle name="Normal 5 2 2" xfId="63"/>
    <cellStyle name="Normal 5 3" xfId="64"/>
    <cellStyle name="Normal 5 4" xfId="529"/>
    <cellStyle name="Normal 6" xfId="65"/>
    <cellStyle name="Normal 6 10" xfId="473"/>
    <cellStyle name="Normal 6 11" xfId="530"/>
    <cellStyle name="Normal 6 2" xfId="66"/>
    <cellStyle name="Normal 6 2 2" xfId="67"/>
    <cellStyle name="Normal 6 3" xfId="68"/>
    <cellStyle name="Normal 6 4" xfId="474"/>
    <cellStyle name="Normal 6 5" xfId="475"/>
    <cellStyle name="Normal 6 6" xfId="476"/>
    <cellStyle name="Normal 6 7" xfId="477"/>
    <cellStyle name="Normal 6 8" xfId="478"/>
    <cellStyle name="Normal 6 9" xfId="479"/>
    <cellStyle name="Normal 7" xfId="69"/>
    <cellStyle name="Normal 7 10" xfId="481"/>
    <cellStyle name="Normal 7 11" xfId="480"/>
    <cellStyle name="Normal 7 2" xfId="482"/>
    <cellStyle name="Normal 7 2 2" xfId="483"/>
    <cellStyle name="Normal 7 2 2 2" xfId="484"/>
    <cellStyle name="Normal 7 2 2 2 2" xfId="485"/>
    <cellStyle name="Normal 7 2 2 2 2 2" xfId="486"/>
    <cellStyle name="Normal 7 2 2 2 3" xfId="487"/>
    <cellStyle name="Normal 7 2 2 3" xfId="488"/>
    <cellStyle name="Normal 7 2 2 3 2" xfId="489"/>
    <cellStyle name="Normal 7 2 3" xfId="490"/>
    <cellStyle name="Normal 7 2 4" xfId="491"/>
    <cellStyle name="Normal 7 2 5" xfId="492"/>
    <cellStyle name="Normal 7 2 6" xfId="493"/>
    <cellStyle name="Normal 7 2 7" xfId="494"/>
    <cellStyle name="Normal 7 2 7 2" xfId="495"/>
    <cellStyle name="Normal 7 2 8" xfId="496"/>
    <cellStyle name="Normal 7 3" xfId="497"/>
    <cellStyle name="Normal 7 3 2" xfId="498"/>
    <cellStyle name="Normal 7 3 2 2" xfId="499"/>
    <cellStyle name="Normal 7 3 2 2 2" xfId="500"/>
    <cellStyle name="Normal 7 3 2 3" xfId="501"/>
    <cellStyle name="Normal 7 3 3" xfId="502"/>
    <cellStyle name="Normal 7 3 3 2" xfId="503"/>
    <cellStyle name="Normal 7 3 4" xfId="504"/>
    <cellStyle name="Normal 7 3 5" xfId="505"/>
    <cellStyle name="Normal 7 4" xfId="506"/>
    <cellStyle name="Normal 7 4 2" xfId="507"/>
    <cellStyle name="Normal 7 4 3" xfId="508"/>
    <cellStyle name="Normal 7 5" xfId="93"/>
    <cellStyle name="Normal 7 5 2" xfId="510"/>
    <cellStyle name="Normal 7 5 3" xfId="511"/>
    <cellStyle name="Normal 7 5 4" xfId="509"/>
    <cellStyle name="Normal 7 6" xfId="512"/>
    <cellStyle name="Normal 7 7" xfId="513"/>
    <cellStyle name="Normal 7 7 2" xfId="514"/>
    <cellStyle name="Normal 7 8" xfId="515"/>
    <cellStyle name="Normal 7 9" xfId="516"/>
    <cellStyle name="Normal 8" xfId="70"/>
    <cellStyle name="Normal 8 2" xfId="518"/>
    <cellStyle name="Normal 8 2 2" xfId="519"/>
    <cellStyle name="Normal 8 2 2 2" xfId="520"/>
    <cellStyle name="Normal 8 2 3" xfId="521"/>
    <cellStyle name="Normal 8 2 4" xfId="522"/>
    <cellStyle name="Normal 8 3" xfId="523"/>
    <cellStyle name="Normal 8 3 2" xfId="524"/>
    <cellStyle name="Normal 8 3 3" xfId="525"/>
    <cellStyle name="Normal 8 4" xfId="517"/>
    <cellStyle name="Normal 9" xfId="71"/>
    <cellStyle name="Normal 9 2" xfId="527"/>
    <cellStyle name="Normal 9 3" xfId="526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1:N53"/>
  <sheetViews>
    <sheetView zoomScale="110" zoomScaleNormal="110" workbookViewId="0">
      <pane xSplit="2" ySplit="13" topLeftCell="C35" activePane="bottomRight" state="frozen"/>
      <selection pane="topRight" activeCell="C1" sqref="C1"/>
      <selection pane="bottomLeft" activeCell="A14" sqref="A14"/>
      <selection pane="bottomRight" activeCell="C20" sqref="C20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4.42578125" style="1" customWidth="1"/>
    <col min="4" max="5" width="11.42578125" style="1"/>
    <col min="6" max="6" width="15.5703125" style="1" customWidth="1"/>
    <col min="7" max="16384" width="11.42578125" style="1"/>
  </cols>
  <sheetData>
    <row r="1" spans="1:14" ht="18" customHeight="1">
      <c r="A1" s="3" t="s">
        <v>0</v>
      </c>
      <c r="B1" s="20" t="s">
        <v>89</v>
      </c>
    </row>
    <row r="2" spans="1:14" ht="24.95" customHeight="1">
      <c r="A2" s="4" t="s">
        <v>1</v>
      </c>
      <c r="B2" s="21" t="s">
        <v>2</v>
      </c>
    </row>
    <row r="3" spans="1:14" ht="15">
      <c r="B3" s="22" t="s">
        <v>3</v>
      </c>
    </row>
    <row r="4" spans="1:14" ht="12.75">
      <c r="B4" s="23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F7" s="50" t="s">
        <v>90</v>
      </c>
      <c r="G7" s="51"/>
      <c r="H7" s="51"/>
      <c r="I7" s="51"/>
      <c r="J7" s="51"/>
      <c r="K7" s="52"/>
    </row>
    <row r="8" spans="1:14" s="5" customFormat="1" ht="23.25" thickBot="1">
      <c r="A8" s="8" t="s">
        <v>7</v>
      </c>
      <c r="B8" s="9" t="s">
        <v>8</v>
      </c>
      <c r="C8" s="10" t="s">
        <v>12</v>
      </c>
      <c r="F8" s="27" t="s">
        <v>12</v>
      </c>
      <c r="G8" s="27" t="s">
        <v>91</v>
      </c>
      <c r="H8" s="27" t="s">
        <v>92</v>
      </c>
      <c r="I8" s="27" t="s">
        <v>93</v>
      </c>
      <c r="J8" s="27" t="s">
        <v>94</v>
      </c>
      <c r="K8" s="27" t="s">
        <v>95</v>
      </c>
    </row>
    <row r="9" spans="1:14" ht="12" thickTop="1"/>
    <row r="11" spans="1:14">
      <c r="A11" s="13" t="s">
        <v>21</v>
      </c>
    </row>
    <row r="13" spans="1:14">
      <c r="A13" s="12" t="s">
        <v>22</v>
      </c>
    </row>
    <row r="14" spans="1:14" ht="14.25">
      <c r="A14" s="2" t="s">
        <v>23</v>
      </c>
      <c r="B14" s="1" t="s">
        <v>24</v>
      </c>
      <c r="C14" s="14">
        <f>+INGENIERIA!F14</f>
        <v>4582.38</v>
      </c>
      <c r="F14" s="28">
        <f>+C14</f>
        <v>4582.38</v>
      </c>
      <c r="G14" s="28">
        <f>+F14*2%</f>
        <v>91.647599999999997</v>
      </c>
      <c r="H14" s="28">
        <f>+F14*7.5%</f>
        <v>343.67849999999999</v>
      </c>
      <c r="I14" s="28">
        <f>SUM(F14:H14)</f>
        <v>5017.7061000000003</v>
      </c>
      <c r="J14" s="28">
        <f>+I14*0.16</f>
        <v>802.83297600000003</v>
      </c>
      <c r="K14" s="28">
        <f>+I14+J14</f>
        <v>5820.539076</v>
      </c>
      <c r="M14" s="69" t="s">
        <v>122</v>
      </c>
      <c r="N14" s="70" t="s">
        <v>123</v>
      </c>
    </row>
    <row r="15" spans="1:14" ht="14.25">
      <c r="A15" s="2" t="s">
        <v>25</v>
      </c>
      <c r="B15" s="1" t="s">
        <v>26</v>
      </c>
      <c r="C15" s="25">
        <f>+INGENIERIA!F15</f>
        <v>10022.17</v>
      </c>
      <c r="F15" s="28">
        <f t="shared" ref="F15:F45" si="0">+C15</f>
        <v>10022.17</v>
      </c>
      <c r="G15" s="28">
        <f t="shared" ref="G15:G45" si="1">+F15*2%</f>
        <v>200.4434</v>
      </c>
      <c r="H15" s="28">
        <f t="shared" ref="H15:H45" si="2">+F15*7.5%</f>
        <v>751.66274999999996</v>
      </c>
      <c r="I15" s="28">
        <f t="shared" ref="I15:I45" si="3">SUM(F15:H15)</f>
        <v>10974.27615</v>
      </c>
      <c r="J15" s="28">
        <f t="shared" ref="J15:J45" si="4">+I15*0.16</f>
        <v>1755.884184</v>
      </c>
      <c r="K15" s="28">
        <f t="shared" ref="K15:K45" si="5">+I15+J15</f>
        <v>12730.160334</v>
      </c>
      <c r="M15" s="69" t="s">
        <v>122</v>
      </c>
      <c r="N15" s="70" t="s">
        <v>124</v>
      </c>
    </row>
    <row r="16" spans="1:14" ht="14.25">
      <c r="A16" s="2" t="s">
        <v>27</v>
      </c>
      <c r="B16" s="1" t="s">
        <v>28</v>
      </c>
      <c r="C16" s="25">
        <f>+INGENIERIA!F16</f>
        <v>2089.35</v>
      </c>
      <c r="F16" s="28">
        <f t="shared" si="0"/>
        <v>2089.35</v>
      </c>
      <c r="G16" s="28">
        <f t="shared" si="1"/>
        <v>41.786999999999999</v>
      </c>
      <c r="H16" s="28">
        <f t="shared" si="2"/>
        <v>156.70124999999999</v>
      </c>
      <c r="I16" s="28">
        <f t="shared" si="3"/>
        <v>2287.8382499999998</v>
      </c>
      <c r="J16" s="28">
        <f t="shared" si="4"/>
        <v>366.05411999999995</v>
      </c>
      <c r="K16" s="28">
        <f t="shared" si="5"/>
        <v>2653.8923699999996</v>
      </c>
      <c r="M16" s="69" t="s">
        <v>122</v>
      </c>
      <c r="N16" s="70" t="s">
        <v>125</v>
      </c>
    </row>
    <row r="17" spans="1:14" ht="14.25">
      <c r="A17" s="2" t="s">
        <v>29</v>
      </c>
      <c r="B17" s="1" t="s">
        <v>30</v>
      </c>
      <c r="C17" s="25">
        <f>+INGENIERIA!F17</f>
        <v>1750</v>
      </c>
      <c r="F17" s="28">
        <f t="shared" si="0"/>
        <v>1750</v>
      </c>
      <c r="G17" s="28">
        <f t="shared" si="1"/>
        <v>35</v>
      </c>
      <c r="H17" s="28">
        <f t="shared" si="2"/>
        <v>131.25</v>
      </c>
      <c r="I17" s="28">
        <f t="shared" si="3"/>
        <v>1916.25</v>
      </c>
      <c r="J17" s="28">
        <f t="shared" si="4"/>
        <v>306.60000000000002</v>
      </c>
      <c r="K17" s="28">
        <f t="shared" si="5"/>
        <v>2222.85</v>
      </c>
      <c r="M17" s="69" t="s">
        <v>126</v>
      </c>
      <c r="N17" s="70" t="s">
        <v>127</v>
      </c>
    </row>
    <row r="18" spans="1:14" ht="14.25">
      <c r="A18" s="2" t="s">
        <v>31</v>
      </c>
      <c r="B18" s="1" t="s">
        <v>32</v>
      </c>
      <c r="C18" s="25">
        <f>+INGENIERIA!F18</f>
        <v>5259.62</v>
      </c>
      <c r="F18" s="28">
        <f t="shared" si="0"/>
        <v>5259.62</v>
      </c>
      <c r="G18" s="28">
        <f t="shared" si="1"/>
        <v>105.19240000000001</v>
      </c>
      <c r="H18" s="28">
        <f t="shared" si="2"/>
        <v>394.47149999999999</v>
      </c>
      <c r="I18" s="28">
        <f t="shared" si="3"/>
        <v>5759.2838999999994</v>
      </c>
      <c r="J18" s="28">
        <f t="shared" si="4"/>
        <v>921.48542399999997</v>
      </c>
      <c r="K18" s="28">
        <f t="shared" si="5"/>
        <v>6680.769323999999</v>
      </c>
      <c r="M18" s="69" t="s">
        <v>128</v>
      </c>
      <c r="N18" s="70" t="s">
        <v>129</v>
      </c>
    </row>
    <row r="19" spans="1:14" ht="14.25">
      <c r="A19" s="2" t="s">
        <v>33</v>
      </c>
      <c r="B19" s="1" t="s">
        <v>34</v>
      </c>
      <c r="C19" s="25">
        <f>+INGENIERIA!F19</f>
        <v>1026.76</v>
      </c>
      <c r="F19" s="28">
        <f t="shared" si="0"/>
        <v>1026.76</v>
      </c>
      <c r="G19" s="28">
        <f t="shared" si="1"/>
        <v>20.5352</v>
      </c>
      <c r="H19" s="28">
        <f t="shared" si="2"/>
        <v>77.006999999999991</v>
      </c>
      <c r="I19" s="28">
        <f t="shared" si="3"/>
        <v>1124.3022000000001</v>
      </c>
      <c r="J19" s="28">
        <f t="shared" si="4"/>
        <v>179.88835200000003</v>
      </c>
      <c r="K19" s="28">
        <f t="shared" si="5"/>
        <v>1304.190552</v>
      </c>
      <c r="M19" s="69" t="s">
        <v>128</v>
      </c>
      <c r="N19" s="70" t="s">
        <v>130</v>
      </c>
    </row>
    <row r="20" spans="1:14" ht="14.25">
      <c r="A20" s="2" t="s">
        <v>35</v>
      </c>
      <c r="B20" s="1" t="s">
        <v>36</v>
      </c>
      <c r="C20" s="25">
        <f>+INGENIERIA!F20</f>
        <v>29692.22</v>
      </c>
      <c r="F20" s="28">
        <f t="shared" si="0"/>
        <v>29692.22</v>
      </c>
      <c r="G20" s="28">
        <f t="shared" si="1"/>
        <v>593.84440000000006</v>
      </c>
      <c r="H20" s="28">
        <f t="shared" si="2"/>
        <v>2226.9164999999998</v>
      </c>
      <c r="I20" s="28">
        <f t="shared" si="3"/>
        <v>32512.980900000002</v>
      </c>
      <c r="J20" s="28">
        <f t="shared" si="4"/>
        <v>5202.0769440000004</v>
      </c>
      <c r="K20" s="28">
        <f t="shared" si="5"/>
        <v>37715.057844000003</v>
      </c>
      <c r="M20" s="69" t="s">
        <v>122</v>
      </c>
      <c r="N20" s="70" t="s">
        <v>131</v>
      </c>
    </row>
    <row r="21" spans="1:14" ht="14.25">
      <c r="A21" s="2" t="s">
        <v>37</v>
      </c>
      <c r="B21" s="1" t="s">
        <v>38</v>
      </c>
      <c r="C21" s="25">
        <f>+INGENIERIA!F21</f>
        <v>18770.060000000001</v>
      </c>
      <c r="F21" s="28">
        <f t="shared" si="0"/>
        <v>18770.060000000001</v>
      </c>
      <c r="G21" s="28">
        <f t="shared" si="1"/>
        <v>375.40120000000002</v>
      </c>
      <c r="H21" s="28">
        <f t="shared" si="2"/>
        <v>1407.7545</v>
      </c>
      <c r="I21" s="28">
        <f t="shared" si="3"/>
        <v>20553.215700000001</v>
      </c>
      <c r="J21" s="28">
        <f t="shared" si="4"/>
        <v>3288.5145120000002</v>
      </c>
      <c r="K21" s="28">
        <f t="shared" si="5"/>
        <v>23841.730212000002</v>
      </c>
      <c r="M21" s="69" t="s">
        <v>122</v>
      </c>
      <c r="N21" s="70" t="s">
        <v>132</v>
      </c>
    </row>
    <row r="22" spans="1:14" ht="14.25">
      <c r="A22" s="2" t="s">
        <v>39</v>
      </c>
      <c r="B22" s="1" t="s">
        <v>40</v>
      </c>
      <c r="C22" s="25">
        <f>+INGENIERIA!F22</f>
        <v>2939.6400000000003</v>
      </c>
      <c r="F22" s="28">
        <f t="shared" si="0"/>
        <v>2939.6400000000003</v>
      </c>
      <c r="G22" s="28">
        <f t="shared" si="1"/>
        <v>58.792800000000007</v>
      </c>
      <c r="H22" s="28">
        <f t="shared" si="2"/>
        <v>220.47300000000001</v>
      </c>
      <c r="I22" s="28">
        <f t="shared" si="3"/>
        <v>3218.9058000000005</v>
      </c>
      <c r="J22" s="28">
        <f t="shared" si="4"/>
        <v>515.02492800000005</v>
      </c>
      <c r="K22" s="28">
        <f t="shared" si="5"/>
        <v>3733.9307280000003</v>
      </c>
      <c r="M22" s="69" t="s">
        <v>133</v>
      </c>
      <c r="N22" s="70" t="s">
        <v>134</v>
      </c>
    </row>
    <row r="23" spans="1:14" ht="14.25">
      <c r="A23" s="2" t="s">
        <v>41</v>
      </c>
      <c r="B23" s="1" t="s">
        <v>42</v>
      </c>
      <c r="C23" s="25">
        <f>+INGENIERIA!F23</f>
        <v>18482.5</v>
      </c>
      <c r="F23" s="28">
        <f t="shared" si="0"/>
        <v>18482.5</v>
      </c>
      <c r="G23" s="28">
        <f t="shared" si="1"/>
        <v>369.65000000000003</v>
      </c>
      <c r="H23" s="28">
        <f t="shared" si="2"/>
        <v>1386.1875</v>
      </c>
      <c r="I23" s="28">
        <f t="shared" si="3"/>
        <v>20238.337500000001</v>
      </c>
      <c r="J23" s="28">
        <f t="shared" si="4"/>
        <v>3238.1340000000005</v>
      </c>
      <c r="K23" s="28">
        <f t="shared" si="5"/>
        <v>23476.471500000003</v>
      </c>
      <c r="M23" s="69" t="s">
        <v>122</v>
      </c>
      <c r="N23" s="70" t="s">
        <v>157</v>
      </c>
    </row>
    <row r="24" spans="1:14" ht="14.25">
      <c r="A24" s="2" t="s">
        <v>43</v>
      </c>
      <c r="B24" s="1" t="s">
        <v>44</v>
      </c>
      <c r="C24" s="25">
        <f>+INGENIERIA!F24</f>
        <v>7395.22</v>
      </c>
      <c r="F24" s="28">
        <f t="shared" si="0"/>
        <v>7395.22</v>
      </c>
      <c r="G24" s="28">
        <f t="shared" si="1"/>
        <v>147.90440000000001</v>
      </c>
      <c r="H24" s="28">
        <f t="shared" si="2"/>
        <v>554.64149999999995</v>
      </c>
      <c r="I24" s="28">
        <f t="shared" si="3"/>
        <v>8097.7659000000003</v>
      </c>
      <c r="J24" s="28">
        <f t="shared" si="4"/>
        <v>1295.642544</v>
      </c>
      <c r="K24" s="28">
        <f t="shared" si="5"/>
        <v>9393.4084440000006</v>
      </c>
      <c r="M24" s="69" t="s">
        <v>122</v>
      </c>
      <c r="N24" s="70" t="s">
        <v>135</v>
      </c>
    </row>
    <row r="25" spans="1:14" ht="14.25">
      <c r="A25" s="2" t="s">
        <v>45</v>
      </c>
      <c r="B25" s="1" t="s">
        <v>46</v>
      </c>
      <c r="C25" s="25">
        <f>+INGENIERIA!F25</f>
        <v>1026.76</v>
      </c>
      <c r="F25" s="28">
        <f t="shared" si="0"/>
        <v>1026.76</v>
      </c>
      <c r="G25" s="28">
        <f t="shared" si="1"/>
        <v>20.5352</v>
      </c>
      <c r="H25" s="28">
        <f t="shared" si="2"/>
        <v>77.006999999999991</v>
      </c>
      <c r="I25" s="28">
        <f t="shared" si="3"/>
        <v>1124.3022000000001</v>
      </c>
      <c r="J25" s="28">
        <f t="shared" si="4"/>
        <v>179.88835200000003</v>
      </c>
      <c r="K25" s="28">
        <f t="shared" si="5"/>
        <v>1304.190552</v>
      </c>
      <c r="M25" s="69" t="s">
        <v>122</v>
      </c>
      <c r="N25" s="70" t="s">
        <v>136</v>
      </c>
    </row>
    <row r="26" spans="1:14" ht="14.25">
      <c r="A26" s="2" t="s">
        <v>47</v>
      </c>
      <c r="B26" s="1" t="s">
        <v>48</v>
      </c>
      <c r="C26" s="25">
        <f>+INGENIERIA!F26</f>
        <v>17234.03</v>
      </c>
      <c r="F26" s="28">
        <f t="shared" si="0"/>
        <v>17234.03</v>
      </c>
      <c r="G26" s="28">
        <f t="shared" si="1"/>
        <v>344.68059999999997</v>
      </c>
      <c r="H26" s="28">
        <f t="shared" si="2"/>
        <v>1292.55225</v>
      </c>
      <c r="I26" s="28">
        <f t="shared" si="3"/>
        <v>18871.262849999999</v>
      </c>
      <c r="J26" s="28">
        <f t="shared" si="4"/>
        <v>3019.4020559999999</v>
      </c>
      <c r="K26" s="28">
        <f t="shared" si="5"/>
        <v>21890.664905999998</v>
      </c>
      <c r="M26" s="70" t="s">
        <v>122</v>
      </c>
      <c r="N26" s="70" t="s">
        <v>137</v>
      </c>
    </row>
    <row r="27" spans="1:14" ht="14.25">
      <c r="A27" s="2" t="s">
        <v>49</v>
      </c>
      <c r="B27" s="1" t="s">
        <v>50</v>
      </c>
      <c r="C27" s="25">
        <f>+INGENIERIA!F27</f>
        <v>1102.3999999999999</v>
      </c>
      <c r="F27" s="28">
        <f t="shared" si="0"/>
        <v>1102.3999999999999</v>
      </c>
      <c r="G27" s="28">
        <f t="shared" si="1"/>
        <v>22.047999999999998</v>
      </c>
      <c r="H27" s="28">
        <f t="shared" si="2"/>
        <v>82.679999999999993</v>
      </c>
      <c r="I27" s="28">
        <f t="shared" si="3"/>
        <v>1207.1279999999999</v>
      </c>
      <c r="J27" s="28">
        <f t="shared" si="4"/>
        <v>193.14048</v>
      </c>
      <c r="K27" s="28">
        <f t="shared" si="5"/>
        <v>1400.26848</v>
      </c>
      <c r="M27" s="70" t="s">
        <v>128</v>
      </c>
      <c r="N27" s="70" t="s">
        <v>138</v>
      </c>
    </row>
    <row r="28" spans="1:14" ht="14.25">
      <c r="A28" s="2" t="s">
        <v>51</v>
      </c>
      <c r="B28" s="1" t="s">
        <v>52</v>
      </c>
      <c r="C28" s="25">
        <f>+INGENIERIA!F28</f>
        <v>59349.020000000004</v>
      </c>
      <c r="F28" s="28">
        <f t="shared" si="0"/>
        <v>59349.020000000004</v>
      </c>
      <c r="G28" s="28">
        <f t="shared" si="1"/>
        <v>1186.9804000000001</v>
      </c>
      <c r="H28" s="28">
        <f t="shared" si="2"/>
        <v>4451.1765000000005</v>
      </c>
      <c r="I28" s="28">
        <f t="shared" si="3"/>
        <v>64987.176900000006</v>
      </c>
      <c r="J28" s="28">
        <f t="shared" si="4"/>
        <v>10397.948304000001</v>
      </c>
      <c r="K28" s="28">
        <f t="shared" si="5"/>
        <v>75385.125204000011</v>
      </c>
      <c r="M28" s="70" t="s">
        <v>122</v>
      </c>
      <c r="N28" s="70" t="s">
        <v>139</v>
      </c>
    </row>
    <row r="29" spans="1:14" ht="14.25">
      <c r="A29" s="2" t="s">
        <v>53</v>
      </c>
      <c r="B29" s="1" t="s">
        <v>54</v>
      </c>
      <c r="C29" s="25">
        <f>+INGENIERIA!F29</f>
        <v>11391.99</v>
      </c>
      <c r="F29" s="28">
        <f t="shared" si="0"/>
        <v>11391.99</v>
      </c>
      <c r="G29" s="28">
        <f t="shared" si="1"/>
        <v>227.8398</v>
      </c>
      <c r="H29" s="28">
        <f t="shared" si="2"/>
        <v>854.39924999999994</v>
      </c>
      <c r="I29" s="28">
        <f t="shared" si="3"/>
        <v>12474.22905</v>
      </c>
      <c r="J29" s="28">
        <f t="shared" si="4"/>
        <v>1995.8766479999999</v>
      </c>
      <c r="K29" s="28">
        <f t="shared" si="5"/>
        <v>14470.105697999999</v>
      </c>
      <c r="M29" s="69" t="s">
        <v>122</v>
      </c>
      <c r="N29" s="70" t="s">
        <v>140</v>
      </c>
    </row>
    <row r="30" spans="1:14" ht="14.25">
      <c r="A30" s="2" t="s">
        <v>55</v>
      </c>
      <c r="B30" s="1" t="s">
        <v>56</v>
      </c>
      <c r="C30" s="25">
        <f>+INGENIERIA!F30</f>
        <v>3175.92</v>
      </c>
      <c r="F30" s="28">
        <f t="shared" si="0"/>
        <v>3175.92</v>
      </c>
      <c r="G30" s="28">
        <f t="shared" si="1"/>
        <v>63.5184</v>
      </c>
      <c r="H30" s="28">
        <f t="shared" si="2"/>
        <v>238.19399999999999</v>
      </c>
      <c r="I30" s="28">
        <f t="shared" si="3"/>
        <v>3477.6324</v>
      </c>
      <c r="J30" s="28">
        <f t="shared" si="4"/>
        <v>556.42118400000004</v>
      </c>
      <c r="K30" s="28">
        <f t="shared" si="5"/>
        <v>4034.0535840000002</v>
      </c>
      <c r="M30" s="70" t="s">
        <v>122</v>
      </c>
      <c r="N30" s="70" t="s">
        <v>141</v>
      </c>
    </row>
    <row r="31" spans="1:14" ht="14.25">
      <c r="A31" s="2" t="s">
        <v>57</v>
      </c>
      <c r="B31" s="1" t="s">
        <v>58</v>
      </c>
      <c r="C31" s="25">
        <f>+INGENIERIA!F31</f>
        <v>10519.17</v>
      </c>
      <c r="F31" s="28">
        <f t="shared" si="0"/>
        <v>10519.17</v>
      </c>
      <c r="G31" s="28">
        <f t="shared" si="1"/>
        <v>210.38339999999999</v>
      </c>
      <c r="H31" s="28">
        <f t="shared" si="2"/>
        <v>788.93774999999994</v>
      </c>
      <c r="I31" s="28">
        <f t="shared" si="3"/>
        <v>11518.49115</v>
      </c>
      <c r="J31" s="28">
        <f t="shared" si="4"/>
        <v>1842.958584</v>
      </c>
      <c r="K31" s="28">
        <f t="shared" si="5"/>
        <v>13361.449734</v>
      </c>
      <c r="M31" s="70" t="s">
        <v>122</v>
      </c>
      <c r="N31" s="70" t="s">
        <v>142</v>
      </c>
    </row>
    <row r="32" spans="1:14" ht="14.25">
      <c r="A32" s="2" t="s">
        <v>59</v>
      </c>
      <c r="B32" s="1" t="s">
        <v>60</v>
      </c>
      <c r="C32" s="25">
        <f>+INGENIERIA!F32</f>
        <v>3096.7200000000003</v>
      </c>
      <c r="F32" s="28">
        <f t="shared" si="0"/>
        <v>3096.7200000000003</v>
      </c>
      <c r="G32" s="28">
        <f t="shared" si="1"/>
        <v>61.934400000000004</v>
      </c>
      <c r="H32" s="28">
        <f t="shared" si="2"/>
        <v>232.25400000000002</v>
      </c>
      <c r="I32" s="28">
        <f t="shared" si="3"/>
        <v>3390.9084000000003</v>
      </c>
      <c r="J32" s="28">
        <f t="shared" si="4"/>
        <v>542.545344</v>
      </c>
      <c r="K32" s="28">
        <f t="shared" si="5"/>
        <v>3933.4537440000004</v>
      </c>
      <c r="M32" s="69" t="s">
        <v>133</v>
      </c>
      <c r="N32" s="70" t="s">
        <v>143</v>
      </c>
    </row>
    <row r="33" spans="1:14" ht="14.25">
      <c r="A33" s="2" t="s">
        <v>61</v>
      </c>
      <c r="B33" s="1" t="s">
        <v>62</v>
      </c>
      <c r="C33" s="25">
        <f>+INGENIERIA!F33</f>
        <v>1026.76</v>
      </c>
      <c r="F33" s="28">
        <f t="shared" si="0"/>
        <v>1026.76</v>
      </c>
      <c r="G33" s="28">
        <f t="shared" si="1"/>
        <v>20.5352</v>
      </c>
      <c r="H33" s="28">
        <f t="shared" si="2"/>
        <v>77.006999999999991</v>
      </c>
      <c r="I33" s="28">
        <f t="shared" si="3"/>
        <v>1124.3022000000001</v>
      </c>
      <c r="J33" s="28">
        <f t="shared" si="4"/>
        <v>179.88835200000003</v>
      </c>
      <c r="K33" s="28">
        <f t="shared" si="5"/>
        <v>1304.190552</v>
      </c>
      <c r="M33" s="70" t="s">
        <v>122</v>
      </c>
      <c r="N33" s="70" t="s">
        <v>144</v>
      </c>
    </row>
    <row r="34" spans="1:14" ht="14.25">
      <c r="A34" s="2" t="s">
        <v>63</v>
      </c>
      <c r="B34" s="1" t="s">
        <v>64</v>
      </c>
      <c r="C34" s="25">
        <f>+INGENIERIA!F34</f>
        <v>10192.369999999999</v>
      </c>
      <c r="F34" s="28">
        <f t="shared" si="0"/>
        <v>10192.369999999999</v>
      </c>
      <c r="G34" s="28">
        <f t="shared" si="1"/>
        <v>203.84739999999999</v>
      </c>
      <c r="H34" s="28">
        <f t="shared" si="2"/>
        <v>764.42774999999995</v>
      </c>
      <c r="I34" s="28">
        <f t="shared" si="3"/>
        <v>11160.64515</v>
      </c>
      <c r="J34" s="28">
        <f t="shared" si="4"/>
        <v>1785.7032240000001</v>
      </c>
      <c r="K34" s="28">
        <f t="shared" si="5"/>
        <v>12946.348374000001</v>
      </c>
      <c r="M34" s="70" t="s">
        <v>128</v>
      </c>
      <c r="N34" s="70" t="s">
        <v>145</v>
      </c>
    </row>
    <row r="35" spans="1:14" ht="14.25">
      <c r="A35" s="2" t="s">
        <v>65</v>
      </c>
      <c r="B35" s="1" t="s">
        <v>66</v>
      </c>
      <c r="C35" s="25">
        <f>+INGENIERIA!F35</f>
        <v>4425.74</v>
      </c>
      <c r="F35" s="28">
        <f t="shared" si="0"/>
        <v>4425.74</v>
      </c>
      <c r="G35" s="28">
        <f t="shared" si="1"/>
        <v>88.514799999999994</v>
      </c>
      <c r="H35" s="28">
        <f t="shared" si="2"/>
        <v>331.93049999999999</v>
      </c>
      <c r="I35" s="28">
        <f t="shared" si="3"/>
        <v>4846.1853000000001</v>
      </c>
      <c r="J35" s="28">
        <f t="shared" si="4"/>
        <v>775.38964800000008</v>
      </c>
      <c r="K35" s="28">
        <f t="shared" si="5"/>
        <v>5621.5749480000004</v>
      </c>
      <c r="M35" s="70" t="s">
        <v>122</v>
      </c>
      <c r="N35" s="70" t="s">
        <v>146</v>
      </c>
    </row>
    <row r="36" spans="1:14" ht="14.25">
      <c r="A36" s="2" t="s">
        <v>67</v>
      </c>
      <c r="B36" s="1" t="s">
        <v>68</v>
      </c>
      <c r="C36" s="25">
        <f>+INGENIERIA!F36</f>
        <v>1026.76</v>
      </c>
      <c r="F36" s="28">
        <f t="shared" si="0"/>
        <v>1026.76</v>
      </c>
      <c r="G36" s="28">
        <f t="shared" si="1"/>
        <v>20.5352</v>
      </c>
      <c r="H36" s="28">
        <f t="shared" si="2"/>
        <v>77.006999999999991</v>
      </c>
      <c r="I36" s="28">
        <f t="shared" si="3"/>
        <v>1124.3022000000001</v>
      </c>
      <c r="J36" s="28">
        <f t="shared" si="4"/>
        <v>179.88835200000003</v>
      </c>
      <c r="K36" s="28">
        <f t="shared" si="5"/>
        <v>1304.190552</v>
      </c>
      <c r="M36" s="70" t="s">
        <v>122</v>
      </c>
      <c r="N36" s="70" t="s">
        <v>147</v>
      </c>
    </row>
    <row r="37" spans="1:14" ht="14.25">
      <c r="A37" s="2" t="s">
        <v>69</v>
      </c>
      <c r="B37" s="1" t="s">
        <v>70</v>
      </c>
      <c r="C37" s="25">
        <f>+INGENIERIA!F37</f>
        <v>1026.76</v>
      </c>
      <c r="F37" s="28">
        <f t="shared" si="0"/>
        <v>1026.76</v>
      </c>
      <c r="G37" s="28">
        <f t="shared" si="1"/>
        <v>20.5352</v>
      </c>
      <c r="H37" s="28">
        <f t="shared" si="2"/>
        <v>77.006999999999991</v>
      </c>
      <c r="I37" s="28">
        <f t="shared" si="3"/>
        <v>1124.3022000000001</v>
      </c>
      <c r="J37" s="28">
        <f t="shared" si="4"/>
        <v>179.88835200000003</v>
      </c>
      <c r="K37" s="28">
        <f t="shared" si="5"/>
        <v>1304.190552</v>
      </c>
      <c r="M37" s="70" t="s">
        <v>128</v>
      </c>
      <c r="N37" s="70" t="s">
        <v>148</v>
      </c>
    </row>
    <row r="38" spans="1:14" ht="14.25">
      <c r="A38" s="2" t="s">
        <v>71</v>
      </c>
      <c r="B38" s="1" t="s">
        <v>72</v>
      </c>
      <c r="C38" s="25">
        <f>+INGENIERIA!F38</f>
        <v>4412.55</v>
      </c>
      <c r="F38" s="28">
        <f t="shared" si="0"/>
        <v>4412.55</v>
      </c>
      <c r="G38" s="28">
        <f t="shared" si="1"/>
        <v>88.251000000000005</v>
      </c>
      <c r="H38" s="28">
        <f t="shared" si="2"/>
        <v>330.94125000000003</v>
      </c>
      <c r="I38" s="28">
        <f t="shared" si="3"/>
        <v>4831.7422500000002</v>
      </c>
      <c r="J38" s="28">
        <f t="shared" si="4"/>
        <v>773.0787600000001</v>
      </c>
      <c r="K38" s="28">
        <f t="shared" si="5"/>
        <v>5604.8210100000006</v>
      </c>
      <c r="M38" s="70" t="s">
        <v>122</v>
      </c>
      <c r="N38" s="70" t="s">
        <v>149</v>
      </c>
    </row>
    <row r="39" spans="1:14" ht="14.25">
      <c r="A39" s="2" t="s">
        <v>73</v>
      </c>
      <c r="B39" s="1" t="s">
        <v>74</v>
      </c>
      <c r="C39" s="25">
        <f>+INGENIERIA!F39</f>
        <v>9941.0500000000011</v>
      </c>
      <c r="F39" s="28">
        <f t="shared" si="0"/>
        <v>9941.0500000000011</v>
      </c>
      <c r="G39" s="28">
        <f t="shared" si="1"/>
        <v>198.82100000000003</v>
      </c>
      <c r="H39" s="28">
        <f t="shared" si="2"/>
        <v>745.57875000000001</v>
      </c>
      <c r="I39" s="28">
        <f t="shared" si="3"/>
        <v>10885.449750000002</v>
      </c>
      <c r="J39" s="28">
        <f t="shared" si="4"/>
        <v>1741.6719600000004</v>
      </c>
      <c r="K39" s="28">
        <f t="shared" si="5"/>
        <v>12627.121710000001</v>
      </c>
      <c r="M39" s="69" t="s">
        <v>122</v>
      </c>
      <c r="N39" s="70" t="s">
        <v>150</v>
      </c>
    </row>
    <row r="40" spans="1:14" ht="14.25">
      <c r="A40" s="2" t="s">
        <v>75</v>
      </c>
      <c r="B40" s="1" t="s">
        <v>76</v>
      </c>
      <c r="C40" s="25">
        <f>+INGENIERIA!F40</f>
        <v>6684.31</v>
      </c>
      <c r="F40" s="28">
        <f t="shared" si="0"/>
        <v>6684.31</v>
      </c>
      <c r="G40" s="28">
        <f t="shared" si="1"/>
        <v>133.68620000000001</v>
      </c>
      <c r="H40" s="28">
        <f t="shared" si="2"/>
        <v>501.32325000000003</v>
      </c>
      <c r="I40" s="28">
        <f t="shared" si="3"/>
        <v>7319.3194500000009</v>
      </c>
      <c r="J40" s="28">
        <f t="shared" si="4"/>
        <v>1171.0911120000001</v>
      </c>
      <c r="K40" s="28">
        <f t="shared" si="5"/>
        <v>8490.4105620000009</v>
      </c>
      <c r="M40" s="69" t="s">
        <v>128</v>
      </c>
      <c r="N40" s="70" t="s">
        <v>151</v>
      </c>
    </row>
    <row r="41" spans="1:14" ht="14.25">
      <c r="A41" s="2" t="s">
        <v>77</v>
      </c>
      <c r="B41" s="1" t="s">
        <v>78</v>
      </c>
      <c r="C41" s="25">
        <f>+INGENIERIA!F41</f>
        <v>1499.96</v>
      </c>
      <c r="F41" s="28">
        <f t="shared" si="0"/>
        <v>1499.96</v>
      </c>
      <c r="G41" s="28">
        <f t="shared" si="1"/>
        <v>29.999200000000002</v>
      </c>
      <c r="H41" s="28">
        <f t="shared" si="2"/>
        <v>112.497</v>
      </c>
      <c r="I41" s="28">
        <f t="shared" si="3"/>
        <v>1642.4562000000001</v>
      </c>
      <c r="J41" s="28">
        <f t="shared" si="4"/>
        <v>262.79299200000003</v>
      </c>
      <c r="K41" s="28">
        <f t="shared" si="5"/>
        <v>1905.2491920000002</v>
      </c>
      <c r="M41" s="69" t="s">
        <v>122</v>
      </c>
      <c r="N41" s="70" t="s">
        <v>152</v>
      </c>
    </row>
    <row r="42" spans="1:14" ht="14.25">
      <c r="A42" s="2" t="s">
        <v>79</v>
      </c>
      <c r="B42" s="1" t="s">
        <v>80</v>
      </c>
      <c r="C42" s="25">
        <f>+INGENIERIA!F42</f>
        <v>3003.42</v>
      </c>
      <c r="F42" s="28">
        <f t="shared" si="0"/>
        <v>3003.42</v>
      </c>
      <c r="G42" s="28">
        <f t="shared" si="1"/>
        <v>60.068400000000004</v>
      </c>
      <c r="H42" s="28">
        <f t="shared" si="2"/>
        <v>225.25649999999999</v>
      </c>
      <c r="I42" s="28">
        <f t="shared" si="3"/>
        <v>3288.7449000000001</v>
      </c>
      <c r="J42" s="28">
        <f t="shared" si="4"/>
        <v>526.19918400000006</v>
      </c>
      <c r="K42" s="28">
        <f t="shared" si="5"/>
        <v>3814.9440840000002</v>
      </c>
      <c r="M42" s="69" t="s">
        <v>133</v>
      </c>
      <c r="N42" s="70" t="s">
        <v>153</v>
      </c>
    </row>
    <row r="43" spans="1:14" ht="14.25">
      <c r="A43" s="2" t="s">
        <v>81</v>
      </c>
      <c r="B43" s="1" t="s">
        <v>82</v>
      </c>
      <c r="C43" s="25">
        <f>+INGENIERIA!F43</f>
        <v>1026.76</v>
      </c>
      <c r="F43" s="28">
        <f t="shared" si="0"/>
        <v>1026.76</v>
      </c>
      <c r="G43" s="28">
        <f t="shared" si="1"/>
        <v>20.5352</v>
      </c>
      <c r="H43" s="28">
        <f t="shared" si="2"/>
        <v>77.006999999999991</v>
      </c>
      <c r="I43" s="28">
        <f t="shared" si="3"/>
        <v>1124.3022000000001</v>
      </c>
      <c r="J43" s="28">
        <f t="shared" si="4"/>
        <v>179.88835200000003</v>
      </c>
      <c r="K43" s="28">
        <f t="shared" si="5"/>
        <v>1304.190552</v>
      </c>
      <c r="M43" s="69" t="s">
        <v>128</v>
      </c>
      <c r="N43" s="70" t="s">
        <v>154</v>
      </c>
    </row>
    <row r="44" spans="1:14" ht="14.25">
      <c r="A44" s="2" t="s">
        <v>83</v>
      </c>
      <c r="B44" s="1" t="s">
        <v>84</v>
      </c>
      <c r="C44" s="25">
        <f>+INGENIERIA!F44</f>
        <v>6977.45</v>
      </c>
      <c r="F44" s="28">
        <f t="shared" si="0"/>
        <v>6977.45</v>
      </c>
      <c r="G44" s="28">
        <f t="shared" si="1"/>
        <v>139.54900000000001</v>
      </c>
      <c r="H44" s="28">
        <f t="shared" si="2"/>
        <v>523.30874999999992</v>
      </c>
      <c r="I44" s="28">
        <f t="shared" si="3"/>
        <v>7640.3077499999999</v>
      </c>
      <c r="J44" s="28">
        <f t="shared" si="4"/>
        <v>1222.4492399999999</v>
      </c>
      <c r="K44" s="28">
        <f t="shared" si="5"/>
        <v>8862.7569899999999</v>
      </c>
      <c r="M44" s="71" t="s">
        <v>122</v>
      </c>
      <c r="N44" s="71" t="s">
        <v>155</v>
      </c>
    </row>
    <row r="45" spans="1:14" ht="14.25">
      <c r="A45" s="2" t="s">
        <v>85</v>
      </c>
      <c r="B45" s="1" t="s">
        <v>86</v>
      </c>
      <c r="C45" s="25">
        <f>+INGENIERIA!F45</f>
        <v>2797.75</v>
      </c>
      <c r="F45" s="28">
        <f t="shared" si="0"/>
        <v>2797.75</v>
      </c>
      <c r="G45" s="28">
        <f t="shared" si="1"/>
        <v>55.954999999999998</v>
      </c>
      <c r="H45" s="28">
        <f t="shared" si="2"/>
        <v>209.83124999999998</v>
      </c>
      <c r="I45" s="28">
        <f t="shared" si="3"/>
        <v>3063.5362500000001</v>
      </c>
      <c r="J45" s="28">
        <f t="shared" si="4"/>
        <v>490.16580000000005</v>
      </c>
      <c r="K45" s="28">
        <f t="shared" si="5"/>
        <v>3553.7020500000003</v>
      </c>
      <c r="M45" s="69" t="s">
        <v>122</v>
      </c>
      <c r="N45" s="70" t="s">
        <v>156</v>
      </c>
    </row>
    <row r="46" spans="1:14" s="7" customFormat="1">
      <c r="A46" s="17" t="s">
        <v>87</v>
      </c>
      <c r="C46" s="7" t="s">
        <v>88</v>
      </c>
      <c r="F46" s="24" t="s">
        <v>88</v>
      </c>
      <c r="G46" s="24" t="s">
        <v>88</v>
      </c>
      <c r="H46" s="24" t="s">
        <v>88</v>
      </c>
      <c r="I46" s="24" t="s">
        <v>88</v>
      </c>
      <c r="J46" s="24" t="s">
        <v>88</v>
      </c>
      <c r="K46" s="24" t="s">
        <v>88</v>
      </c>
    </row>
    <row r="47" spans="1:14" ht="12" thickBot="1">
      <c r="C47" s="19">
        <f>SUM(C14:C46)</f>
        <v>262947.57000000007</v>
      </c>
      <c r="F47" s="29">
        <f>SUM(F14:F46)</f>
        <v>262947.57000000007</v>
      </c>
      <c r="G47" s="29">
        <f t="shared" ref="G47:J47" si="6">SUM(G14:G46)</f>
        <v>5258.9514000000017</v>
      </c>
      <c r="H47" s="29">
        <f t="shared" si="6"/>
        <v>19721.067750000002</v>
      </c>
      <c r="I47" s="29">
        <f t="shared" si="6"/>
        <v>287927.58915000001</v>
      </c>
      <c r="J47" s="29">
        <f t="shared" si="6"/>
        <v>46068.414263999999</v>
      </c>
      <c r="K47" s="29">
        <f>SUM(K14:K46)</f>
        <v>333996.00341400015</v>
      </c>
    </row>
    <row r="48" spans="1:14" ht="12" thickTop="1"/>
    <row r="49" spans="1:3" s="7" customFormat="1">
      <c r="A49" s="16"/>
      <c r="C49" s="30">
        <f>+F47</f>
        <v>262947.57000000007</v>
      </c>
    </row>
    <row r="50" spans="1:3">
      <c r="A50" s="17"/>
      <c r="B50" s="1" t="s">
        <v>89</v>
      </c>
      <c r="C50" s="19">
        <f>+C47-C49</f>
        <v>0</v>
      </c>
    </row>
    <row r="52" spans="1:3">
      <c r="C52" s="1" t="s">
        <v>89</v>
      </c>
    </row>
    <row r="53" spans="1:3">
      <c r="A53" s="2" t="s">
        <v>89</v>
      </c>
      <c r="B53" s="1" t="s">
        <v>89</v>
      </c>
      <c r="C53" s="18"/>
    </row>
  </sheetData>
  <autoFilter ref="A13:N47"/>
  <mergeCells count="1">
    <mergeCell ref="F7:K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N52"/>
  <sheetViews>
    <sheetView workbookViewId="0">
      <pane xSplit="2" ySplit="13" topLeftCell="G26" activePane="bottomRight" state="frozen"/>
      <selection pane="topRight" activeCell="C1" sqref="C1"/>
      <selection pane="bottomLeft" activeCell="A14" sqref="A14"/>
      <selection pane="bottomRight" activeCell="N47" sqref="N47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2.5703125" style="1" customWidth="1"/>
    <col min="4" max="4" width="13.28515625" style="1" customWidth="1"/>
    <col min="5" max="5" width="13" style="1" customWidth="1"/>
    <col min="6" max="6" width="14.42578125" style="1" customWidth="1"/>
    <col min="7" max="7" width="13" style="1" customWidth="1"/>
    <col min="8" max="8" width="11.28515625" style="1" customWidth="1"/>
    <col min="9" max="9" width="11.7109375" style="1" customWidth="1"/>
    <col min="10" max="10" width="12.28515625" style="1" customWidth="1"/>
    <col min="11" max="11" width="11.28515625" style="1" customWidth="1"/>
    <col min="12" max="12" width="10.140625" style="1" customWidth="1"/>
    <col min="13" max="13" width="14.140625" style="1" customWidth="1"/>
    <col min="14" max="14" width="12.140625" style="1" customWidth="1"/>
    <col min="15" max="16384" width="11.42578125" style="1"/>
  </cols>
  <sheetData>
    <row r="1" spans="1:14" ht="18" customHeight="1">
      <c r="A1" s="3" t="s">
        <v>0</v>
      </c>
      <c r="B1" s="53" t="s">
        <v>89</v>
      </c>
      <c r="C1" s="54"/>
      <c r="D1" s="54"/>
    </row>
    <row r="2" spans="1:14" ht="24.95" customHeight="1">
      <c r="A2" s="4" t="s">
        <v>1</v>
      </c>
      <c r="B2" s="55" t="s">
        <v>2</v>
      </c>
      <c r="C2" s="56"/>
      <c r="D2" s="56"/>
    </row>
    <row r="3" spans="1:14" ht="15.75">
      <c r="B3" s="57" t="s">
        <v>3</v>
      </c>
      <c r="C3" s="54"/>
      <c r="D3" s="54"/>
      <c r="E3" s="7"/>
    </row>
    <row r="4" spans="1:14" ht="15">
      <c r="B4" s="58" t="s">
        <v>4</v>
      </c>
      <c r="C4" s="54"/>
      <c r="D4" s="54"/>
      <c r="E4" s="7"/>
    </row>
    <row r="5" spans="1:14">
      <c r="B5" s="6" t="s">
        <v>5</v>
      </c>
    </row>
    <row r="6" spans="1:14">
      <c r="B6" s="6" t="s">
        <v>6</v>
      </c>
    </row>
    <row r="8" spans="1:14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10" t="s">
        <v>19</v>
      </c>
      <c r="N8" s="11" t="s">
        <v>20</v>
      </c>
    </row>
    <row r="9" spans="1:14" ht="12" thickTop="1"/>
    <row r="11" spans="1:14">
      <c r="A11" s="13" t="s">
        <v>21</v>
      </c>
    </row>
    <row r="13" spans="1:14">
      <c r="A13" s="12" t="s">
        <v>22</v>
      </c>
    </row>
    <row r="14" spans="1:14">
      <c r="A14" s="2" t="s">
        <v>23</v>
      </c>
      <c r="B14" s="1" t="s">
        <v>24</v>
      </c>
      <c r="C14" s="14">
        <v>880.08</v>
      </c>
      <c r="D14" s="14">
        <v>146.68</v>
      </c>
      <c r="E14" s="14">
        <v>3555.62</v>
      </c>
      <c r="F14" s="14">
        <f>SUM(C14:E14)</f>
        <v>4582.38</v>
      </c>
      <c r="G14" s="14">
        <v>0</v>
      </c>
      <c r="H14" s="14">
        <v>723.41</v>
      </c>
      <c r="I14" s="14">
        <v>25.58</v>
      </c>
      <c r="J14" s="14">
        <v>0</v>
      </c>
      <c r="K14" s="14">
        <v>0</v>
      </c>
      <c r="L14" s="15">
        <v>-0.01</v>
      </c>
      <c r="M14" s="14">
        <f>SUM(G14:L14)</f>
        <v>748.98</v>
      </c>
      <c r="N14" s="14">
        <f>+F14-M14</f>
        <v>3833.4</v>
      </c>
    </row>
    <row r="15" spans="1:14">
      <c r="A15" s="2" t="s">
        <v>25</v>
      </c>
      <c r="B15" s="1" t="s">
        <v>26</v>
      </c>
      <c r="C15" s="14">
        <v>880.08</v>
      </c>
      <c r="D15" s="14">
        <v>146.68</v>
      </c>
      <c r="E15" s="14">
        <v>8995.41</v>
      </c>
      <c r="F15" s="25">
        <f t="shared" ref="F15:F45" si="0">SUM(C15:E15)</f>
        <v>10022.17</v>
      </c>
      <c r="G15" s="14">
        <v>0</v>
      </c>
      <c r="H15" s="14">
        <v>2159.4899999999998</v>
      </c>
      <c r="I15" s="14">
        <v>25.53</v>
      </c>
      <c r="J15" s="14">
        <v>0</v>
      </c>
      <c r="K15" s="14">
        <v>0</v>
      </c>
      <c r="L15" s="15">
        <v>-0.05</v>
      </c>
      <c r="M15" s="25">
        <f t="shared" ref="M15:M45" si="1">SUM(G15:L15)</f>
        <v>2184.9699999999998</v>
      </c>
      <c r="N15" s="25">
        <f t="shared" ref="N15:N45" si="2">+F15-M15</f>
        <v>7837.2000000000007</v>
      </c>
    </row>
    <row r="16" spans="1:14">
      <c r="A16" s="2" t="s">
        <v>27</v>
      </c>
      <c r="B16" s="1" t="s">
        <v>28</v>
      </c>
      <c r="C16" s="14">
        <v>880.08</v>
      </c>
      <c r="D16" s="14">
        <v>146.68</v>
      </c>
      <c r="E16" s="14">
        <v>1062.5899999999999</v>
      </c>
      <c r="F16" s="25">
        <f t="shared" si="0"/>
        <v>2089.35</v>
      </c>
      <c r="G16" s="14">
        <v>0</v>
      </c>
      <c r="H16" s="14">
        <v>200.6</v>
      </c>
      <c r="I16" s="14">
        <v>25.53</v>
      </c>
      <c r="J16" s="14">
        <v>509.2</v>
      </c>
      <c r="K16" s="14">
        <v>0</v>
      </c>
      <c r="L16" s="14">
        <v>0.02</v>
      </c>
      <c r="M16" s="25">
        <f t="shared" si="1"/>
        <v>735.34999999999991</v>
      </c>
      <c r="N16" s="25">
        <f t="shared" si="2"/>
        <v>1354</v>
      </c>
    </row>
    <row r="17" spans="1:14">
      <c r="A17" s="2" t="s">
        <v>29</v>
      </c>
      <c r="B17" s="1" t="s">
        <v>30</v>
      </c>
      <c r="C17" s="14">
        <v>1500</v>
      </c>
      <c r="D17" s="14">
        <v>250</v>
      </c>
      <c r="E17" s="14">
        <v>0</v>
      </c>
      <c r="F17" s="25">
        <f t="shared" si="0"/>
        <v>1750</v>
      </c>
      <c r="G17" s="14">
        <v>0</v>
      </c>
      <c r="H17" s="14">
        <v>144.21</v>
      </c>
      <c r="I17" s="14">
        <v>44.31</v>
      </c>
      <c r="J17" s="14">
        <v>0</v>
      </c>
      <c r="K17" s="14">
        <v>0</v>
      </c>
      <c r="L17" s="14">
        <v>0.08</v>
      </c>
      <c r="M17" s="25">
        <f t="shared" si="1"/>
        <v>188.60000000000002</v>
      </c>
      <c r="N17" s="25">
        <f t="shared" si="2"/>
        <v>1561.4</v>
      </c>
    </row>
    <row r="18" spans="1:14">
      <c r="A18" s="2" t="s">
        <v>31</v>
      </c>
      <c r="B18" s="1" t="s">
        <v>32</v>
      </c>
      <c r="C18" s="14">
        <v>880.08</v>
      </c>
      <c r="D18" s="14">
        <v>146.68</v>
      </c>
      <c r="E18" s="14">
        <v>4232.8599999999997</v>
      </c>
      <c r="F18" s="25">
        <f t="shared" si="0"/>
        <v>5259.62</v>
      </c>
      <c r="G18" s="14">
        <v>0</v>
      </c>
      <c r="H18" s="14">
        <v>878.37</v>
      </c>
      <c r="I18" s="14">
        <v>25.48</v>
      </c>
      <c r="J18" s="14">
        <v>567.55999999999995</v>
      </c>
      <c r="K18" s="14">
        <v>0</v>
      </c>
      <c r="L18" s="14">
        <v>0.01</v>
      </c>
      <c r="M18" s="25">
        <f t="shared" si="1"/>
        <v>1471.4199999999998</v>
      </c>
      <c r="N18" s="25">
        <f t="shared" si="2"/>
        <v>3788.2</v>
      </c>
    </row>
    <row r="19" spans="1:14">
      <c r="A19" s="2" t="s">
        <v>33</v>
      </c>
      <c r="B19" s="1" t="s">
        <v>34</v>
      </c>
      <c r="C19" s="14">
        <v>880.08</v>
      </c>
      <c r="D19" s="14">
        <v>146.68</v>
      </c>
      <c r="E19" s="14">
        <v>0</v>
      </c>
      <c r="F19" s="25">
        <f t="shared" si="0"/>
        <v>1026.76</v>
      </c>
      <c r="G19" s="15">
        <v>-18.41</v>
      </c>
      <c r="H19" s="14">
        <v>0</v>
      </c>
      <c r="I19" s="14">
        <v>25.53</v>
      </c>
      <c r="J19" s="14">
        <v>0</v>
      </c>
      <c r="K19" s="14">
        <v>0</v>
      </c>
      <c r="L19" s="14">
        <v>0.04</v>
      </c>
      <c r="M19" s="25">
        <f t="shared" si="1"/>
        <v>7.160000000000001</v>
      </c>
      <c r="N19" s="25">
        <f t="shared" si="2"/>
        <v>1019.6</v>
      </c>
    </row>
    <row r="20" spans="1:14">
      <c r="A20" s="2" t="s">
        <v>35</v>
      </c>
      <c r="B20" s="1" t="s">
        <v>36</v>
      </c>
      <c r="C20" s="14">
        <v>4000.08</v>
      </c>
      <c r="D20" s="14">
        <v>666.68</v>
      </c>
      <c r="E20" s="14">
        <v>25025.46</v>
      </c>
      <c r="F20" s="25">
        <f t="shared" si="0"/>
        <v>29692.22</v>
      </c>
      <c r="G20" s="14">
        <v>0</v>
      </c>
      <c r="H20" s="14">
        <v>8576.59</v>
      </c>
      <c r="I20" s="14">
        <v>129.35</v>
      </c>
      <c r="J20" s="14">
        <v>0</v>
      </c>
      <c r="K20" s="14">
        <v>0</v>
      </c>
      <c r="L20" s="14">
        <v>0.08</v>
      </c>
      <c r="M20" s="25">
        <f t="shared" si="1"/>
        <v>8706.02</v>
      </c>
      <c r="N20" s="25">
        <f t="shared" si="2"/>
        <v>20986.2</v>
      </c>
    </row>
    <row r="21" spans="1:14">
      <c r="A21" s="2" t="s">
        <v>37</v>
      </c>
      <c r="B21" s="1" t="s">
        <v>38</v>
      </c>
      <c r="C21" s="14">
        <v>733.4</v>
      </c>
      <c r="D21" s="14">
        <v>122.23</v>
      </c>
      <c r="E21" s="14">
        <v>17914.43</v>
      </c>
      <c r="F21" s="25">
        <f t="shared" si="0"/>
        <v>18770.060000000001</v>
      </c>
      <c r="G21" s="14">
        <v>0</v>
      </c>
      <c r="H21" s="14">
        <v>4871.43</v>
      </c>
      <c r="I21" s="14">
        <v>22.89</v>
      </c>
      <c r="J21" s="14">
        <v>0</v>
      </c>
      <c r="K21" s="14">
        <v>0</v>
      </c>
      <c r="L21" s="15">
        <v>-0.06</v>
      </c>
      <c r="M21" s="25">
        <f t="shared" si="1"/>
        <v>4894.26</v>
      </c>
      <c r="N21" s="25">
        <f t="shared" si="2"/>
        <v>13875.800000000001</v>
      </c>
    </row>
    <row r="22" spans="1:14">
      <c r="A22" s="2" t="s">
        <v>39</v>
      </c>
      <c r="B22" s="1" t="s">
        <v>40</v>
      </c>
      <c r="C22" s="14">
        <v>1000.08</v>
      </c>
      <c r="D22" s="14">
        <v>166.68</v>
      </c>
      <c r="E22" s="14">
        <v>1772.88</v>
      </c>
      <c r="F22" s="25">
        <f t="shared" si="0"/>
        <v>2939.6400000000003</v>
      </c>
      <c r="G22" s="14">
        <v>0</v>
      </c>
      <c r="H22" s="14">
        <v>372.52</v>
      </c>
      <c r="I22" s="14">
        <v>29.11</v>
      </c>
      <c r="J22" s="14">
        <v>578.54</v>
      </c>
      <c r="K22" s="14">
        <v>0</v>
      </c>
      <c r="L22" s="14">
        <v>7.0000000000000007E-2</v>
      </c>
      <c r="M22" s="25">
        <f t="shared" si="1"/>
        <v>980.24</v>
      </c>
      <c r="N22" s="25">
        <f t="shared" si="2"/>
        <v>1959.4000000000003</v>
      </c>
    </row>
    <row r="23" spans="1:14">
      <c r="A23" s="2" t="s">
        <v>41</v>
      </c>
      <c r="B23" s="1" t="s">
        <v>42</v>
      </c>
      <c r="C23" s="14">
        <v>6000</v>
      </c>
      <c r="D23" s="14">
        <v>1000</v>
      </c>
      <c r="E23" s="14">
        <v>11482.5</v>
      </c>
      <c r="F23" s="25">
        <f t="shared" si="0"/>
        <v>18482.5</v>
      </c>
      <c r="G23" s="14">
        <v>0</v>
      </c>
      <c r="H23" s="14">
        <v>4779.41</v>
      </c>
      <c r="I23" s="14">
        <v>197.64</v>
      </c>
      <c r="J23" s="14">
        <v>0</v>
      </c>
      <c r="K23" s="14">
        <v>0</v>
      </c>
      <c r="L23" s="14">
        <v>0.05</v>
      </c>
      <c r="M23" s="25">
        <f t="shared" si="1"/>
        <v>4977.1000000000004</v>
      </c>
      <c r="N23" s="25">
        <f t="shared" si="2"/>
        <v>13505.4</v>
      </c>
    </row>
    <row r="24" spans="1:14">
      <c r="A24" s="2" t="s">
        <v>43</v>
      </c>
      <c r="B24" s="1" t="s">
        <v>44</v>
      </c>
      <c r="C24" s="14">
        <v>880.08</v>
      </c>
      <c r="D24" s="14">
        <v>146.68</v>
      </c>
      <c r="E24" s="14">
        <v>6368.46</v>
      </c>
      <c r="F24" s="25">
        <f t="shared" si="0"/>
        <v>7395.22</v>
      </c>
      <c r="G24" s="14">
        <v>0</v>
      </c>
      <c r="H24" s="14">
        <v>1380.66</v>
      </c>
      <c r="I24" s="14">
        <v>25.55</v>
      </c>
      <c r="J24" s="14">
        <v>0</v>
      </c>
      <c r="K24" s="14">
        <v>0</v>
      </c>
      <c r="L24" s="14">
        <v>0.01</v>
      </c>
      <c r="M24" s="25">
        <f t="shared" si="1"/>
        <v>1406.22</v>
      </c>
      <c r="N24" s="25">
        <f t="shared" si="2"/>
        <v>5989</v>
      </c>
    </row>
    <row r="25" spans="1:14">
      <c r="A25" s="2" t="s">
        <v>45</v>
      </c>
      <c r="B25" s="1" t="s">
        <v>46</v>
      </c>
      <c r="C25" s="14">
        <v>880.08</v>
      </c>
      <c r="D25" s="14">
        <v>146.68</v>
      </c>
      <c r="E25" s="14">
        <v>0</v>
      </c>
      <c r="F25" s="25">
        <f t="shared" si="0"/>
        <v>1026.76</v>
      </c>
      <c r="G25" s="15">
        <v>-18.41</v>
      </c>
      <c r="H25" s="14">
        <v>0</v>
      </c>
      <c r="I25" s="14">
        <v>25.55</v>
      </c>
      <c r="J25" s="14">
        <v>0</v>
      </c>
      <c r="K25" s="14">
        <v>0</v>
      </c>
      <c r="L25" s="14">
        <v>0.02</v>
      </c>
      <c r="M25" s="25">
        <f t="shared" si="1"/>
        <v>7.16</v>
      </c>
      <c r="N25" s="25">
        <f t="shared" si="2"/>
        <v>1019.6</v>
      </c>
    </row>
    <row r="26" spans="1:14">
      <c r="A26" s="2" t="s">
        <v>47</v>
      </c>
      <c r="B26" s="1" t="s">
        <v>48</v>
      </c>
      <c r="C26" s="14">
        <v>880.08</v>
      </c>
      <c r="D26" s="14">
        <v>146.68</v>
      </c>
      <c r="E26" s="14">
        <v>16207.27</v>
      </c>
      <c r="F26" s="25">
        <f t="shared" si="0"/>
        <v>17234.03</v>
      </c>
      <c r="G26" s="14">
        <v>0</v>
      </c>
      <c r="H26" s="14">
        <v>4379.8999999999996</v>
      </c>
      <c r="I26" s="14">
        <v>25.54</v>
      </c>
      <c r="J26" s="14">
        <v>0</v>
      </c>
      <c r="K26" s="14">
        <v>0</v>
      </c>
      <c r="L26" s="15">
        <v>-0.01</v>
      </c>
      <c r="M26" s="25">
        <f t="shared" si="1"/>
        <v>4405.4299999999994</v>
      </c>
      <c r="N26" s="25">
        <f t="shared" si="2"/>
        <v>12828.599999999999</v>
      </c>
    </row>
    <row r="27" spans="1:14">
      <c r="A27" s="2" t="s">
        <v>49</v>
      </c>
      <c r="B27" s="1" t="s">
        <v>50</v>
      </c>
      <c r="C27" s="14">
        <v>733.4</v>
      </c>
      <c r="D27" s="25">
        <v>146.68</v>
      </c>
      <c r="E27" s="14">
        <v>222.32</v>
      </c>
      <c r="F27" s="25">
        <f t="shared" si="0"/>
        <v>1102.3999999999999</v>
      </c>
      <c r="G27" s="15">
        <v>-3.42</v>
      </c>
      <c r="H27" s="14">
        <v>0</v>
      </c>
      <c r="I27" s="14">
        <v>21.85</v>
      </c>
      <c r="J27" s="14">
        <v>0</v>
      </c>
      <c r="K27" s="14">
        <v>0</v>
      </c>
      <c r="L27" s="15">
        <v>-0.03</v>
      </c>
      <c r="M27" s="25">
        <f t="shared" si="1"/>
        <v>18.399999999999999</v>
      </c>
      <c r="N27" s="25">
        <f t="shared" si="2"/>
        <v>1083.9999999999998</v>
      </c>
    </row>
    <row r="28" spans="1:14">
      <c r="A28" s="2" t="s">
        <v>51</v>
      </c>
      <c r="B28" s="1" t="s">
        <v>52</v>
      </c>
      <c r="C28" s="14">
        <v>4000.08</v>
      </c>
      <c r="D28" s="14">
        <v>666.68</v>
      </c>
      <c r="E28" s="14">
        <v>54682.26</v>
      </c>
      <c r="F28" s="25">
        <f t="shared" si="0"/>
        <v>59349.020000000004</v>
      </c>
      <c r="G28" s="14">
        <v>0</v>
      </c>
      <c r="H28" s="14">
        <v>18677.740000000002</v>
      </c>
      <c r="I28" s="14">
        <v>128.63</v>
      </c>
      <c r="J28" s="14">
        <v>416.28</v>
      </c>
      <c r="K28" s="14">
        <v>0</v>
      </c>
      <c r="L28" s="15">
        <v>-0.03</v>
      </c>
      <c r="M28" s="25">
        <f t="shared" si="1"/>
        <v>19222.620000000003</v>
      </c>
      <c r="N28" s="25">
        <f t="shared" si="2"/>
        <v>40126.400000000001</v>
      </c>
    </row>
    <row r="29" spans="1:14">
      <c r="A29" s="2" t="s">
        <v>53</v>
      </c>
      <c r="B29" s="1" t="s">
        <v>54</v>
      </c>
      <c r="C29" s="14">
        <v>880.08</v>
      </c>
      <c r="D29" s="14">
        <v>146.68</v>
      </c>
      <c r="E29" s="14">
        <v>10365.23</v>
      </c>
      <c r="F29" s="25">
        <f t="shared" si="0"/>
        <v>11391.99</v>
      </c>
      <c r="G29" s="14">
        <v>0</v>
      </c>
      <c r="H29" s="14">
        <v>2570.44</v>
      </c>
      <c r="I29" s="14">
        <v>25.48</v>
      </c>
      <c r="J29" s="14">
        <v>803.57</v>
      </c>
      <c r="K29" s="14">
        <v>0</v>
      </c>
      <c r="L29" s="15">
        <v>-0.1</v>
      </c>
      <c r="M29" s="25">
        <f t="shared" si="1"/>
        <v>3399.3900000000003</v>
      </c>
      <c r="N29" s="25">
        <f t="shared" si="2"/>
        <v>7992.5999999999995</v>
      </c>
    </row>
    <row r="30" spans="1:14">
      <c r="A30" s="2" t="s">
        <v>55</v>
      </c>
      <c r="B30" s="1" t="s">
        <v>56</v>
      </c>
      <c r="C30" s="14">
        <v>880.08</v>
      </c>
      <c r="D30" s="14">
        <v>146.68</v>
      </c>
      <c r="E30" s="14">
        <v>2149.16</v>
      </c>
      <c r="F30" s="25">
        <f t="shared" si="0"/>
        <v>3175.92</v>
      </c>
      <c r="G30" s="14">
        <v>0</v>
      </c>
      <c r="H30" s="14">
        <v>422.99</v>
      </c>
      <c r="I30" s="14">
        <v>25.55</v>
      </c>
      <c r="J30" s="14">
        <v>0</v>
      </c>
      <c r="K30" s="14">
        <v>0</v>
      </c>
      <c r="L30" s="15">
        <v>-0.02</v>
      </c>
      <c r="M30" s="25">
        <f t="shared" si="1"/>
        <v>448.52000000000004</v>
      </c>
      <c r="N30" s="25">
        <f t="shared" si="2"/>
        <v>2727.4</v>
      </c>
    </row>
    <row r="31" spans="1:14">
      <c r="A31" s="2" t="s">
        <v>57</v>
      </c>
      <c r="B31" s="1" t="s">
        <v>58</v>
      </c>
      <c r="C31" s="14">
        <v>880.08</v>
      </c>
      <c r="D31" s="14">
        <v>146.68</v>
      </c>
      <c r="E31" s="14">
        <v>9492.41</v>
      </c>
      <c r="F31" s="25">
        <f t="shared" si="0"/>
        <v>10519.17</v>
      </c>
      <c r="G31" s="14">
        <v>0</v>
      </c>
      <c r="H31" s="14">
        <v>2308.59</v>
      </c>
      <c r="I31" s="14">
        <v>25.54</v>
      </c>
      <c r="J31" s="14">
        <v>0</v>
      </c>
      <c r="K31" s="14">
        <v>0</v>
      </c>
      <c r="L31" s="14">
        <v>0.04</v>
      </c>
      <c r="M31" s="25">
        <f t="shared" si="1"/>
        <v>2334.17</v>
      </c>
      <c r="N31" s="25">
        <f t="shared" si="2"/>
        <v>8185</v>
      </c>
    </row>
    <row r="32" spans="1:14">
      <c r="A32" s="2" t="s">
        <v>59</v>
      </c>
      <c r="B32" s="1" t="s">
        <v>60</v>
      </c>
      <c r="C32" s="14">
        <v>1000.08</v>
      </c>
      <c r="D32" s="14">
        <v>166.68</v>
      </c>
      <c r="E32" s="14">
        <v>1929.96</v>
      </c>
      <c r="F32" s="25">
        <f t="shared" si="0"/>
        <v>3096.7200000000003</v>
      </c>
      <c r="G32" s="14">
        <v>0</v>
      </c>
      <c r="H32" s="14">
        <v>406.07</v>
      </c>
      <c r="I32" s="14">
        <v>29</v>
      </c>
      <c r="J32" s="14">
        <v>0</v>
      </c>
      <c r="K32" s="14">
        <v>0</v>
      </c>
      <c r="L32" s="14">
        <v>0.05</v>
      </c>
      <c r="M32" s="25">
        <f t="shared" si="1"/>
        <v>435.12</v>
      </c>
      <c r="N32" s="25">
        <f t="shared" si="2"/>
        <v>2661.6000000000004</v>
      </c>
    </row>
    <row r="33" spans="1:14">
      <c r="A33" s="2" t="s">
        <v>61</v>
      </c>
      <c r="B33" s="1" t="s">
        <v>62</v>
      </c>
      <c r="C33" s="14">
        <v>880.08</v>
      </c>
      <c r="D33" s="14">
        <v>146.68</v>
      </c>
      <c r="E33" s="14">
        <v>0</v>
      </c>
      <c r="F33" s="25">
        <f t="shared" si="0"/>
        <v>1026.76</v>
      </c>
      <c r="G33" s="15">
        <v>-18.41</v>
      </c>
      <c r="H33" s="14">
        <v>0</v>
      </c>
      <c r="I33" s="14">
        <v>25.48</v>
      </c>
      <c r="J33" s="14">
        <v>0</v>
      </c>
      <c r="K33" s="14">
        <v>0</v>
      </c>
      <c r="L33" s="15">
        <v>-0.11</v>
      </c>
      <c r="M33" s="25">
        <f t="shared" si="1"/>
        <v>6.96</v>
      </c>
      <c r="N33" s="25">
        <f t="shared" si="2"/>
        <v>1019.8</v>
      </c>
    </row>
    <row r="34" spans="1:14">
      <c r="A34" s="2" t="s">
        <v>63</v>
      </c>
      <c r="B34" s="1" t="s">
        <v>64</v>
      </c>
      <c r="C34" s="14">
        <v>4000.08</v>
      </c>
      <c r="D34" s="14">
        <v>666.68</v>
      </c>
      <c r="E34" s="14">
        <v>5525.61</v>
      </c>
      <c r="F34" s="25">
        <f t="shared" si="0"/>
        <v>10192.369999999999</v>
      </c>
      <c r="G34" s="14">
        <v>0</v>
      </c>
      <c r="H34" s="14">
        <v>2210.5500000000002</v>
      </c>
      <c r="I34" s="14">
        <v>128.63</v>
      </c>
      <c r="J34" s="14">
        <v>222.69</v>
      </c>
      <c r="K34" s="14">
        <v>0</v>
      </c>
      <c r="L34" s="14">
        <v>0.1</v>
      </c>
      <c r="M34" s="25">
        <f t="shared" si="1"/>
        <v>2561.9700000000003</v>
      </c>
      <c r="N34" s="25">
        <f t="shared" si="2"/>
        <v>7630.3999999999987</v>
      </c>
    </row>
    <row r="35" spans="1:14">
      <c r="A35" s="2" t="s">
        <v>65</v>
      </c>
      <c r="B35" s="1" t="s">
        <v>66</v>
      </c>
      <c r="C35" s="14">
        <v>880.08</v>
      </c>
      <c r="D35" s="14">
        <v>146.68</v>
      </c>
      <c r="E35" s="14">
        <v>3398.98</v>
      </c>
      <c r="F35" s="25">
        <f t="shared" si="0"/>
        <v>4425.74</v>
      </c>
      <c r="G35" s="14">
        <v>0</v>
      </c>
      <c r="H35" s="14">
        <v>689.95</v>
      </c>
      <c r="I35" s="14">
        <v>25.48</v>
      </c>
      <c r="J35" s="14">
        <v>772.71</v>
      </c>
      <c r="K35" s="14">
        <v>0</v>
      </c>
      <c r="L35" s="14">
        <v>0</v>
      </c>
      <c r="M35" s="25">
        <f t="shared" si="1"/>
        <v>1488.14</v>
      </c>
      <c r="N35" s="25">
        <f t="shared" si="2"/>
        <v>2937.5999999999995</v>
      </c>
    </row>
    <row r="36" spans="1:14">
      <c r="A36" s="2" t="s">
        <v>67</v>
      </c>
      <c r="B36" s="1" t="s">
        <v>68</v>
      </c>
      <c r="C36" s="14">
        <v>880.08</v>
      </c>
      <c r="D36" s="14">
        <v>146.68</v>
      </c>
      <c r="E36" s="14">
        <v>0</v>
      </c>
      <c r="F36" s="25">
        <f t="shared" si="0"/>
        <v>1026.76</v>
      </c>
      <c r="G36" s="15">
        <v>-18.41</v>
      </c>
      <c r="H36" s="14">
        <v>0</v>
      </c>
      <c r="I36" s="14">
        <v>25.48</v>
      </c>
      <c r="J36" s="14">
        <v>0</v>
      </c>
      <c r="K36" s="14">
        <v>0</v>
      </c>
      <c r="L36" s="15">
        <v>-0.11</v>
      </c>
      <c r="M36" s="25">
        <f t="shared" si="1"/>
        <v>6.96</v>
      </c>
      <c r="N36" s="25">
        <f t="shared" si="2"/>
        <v>1019.8</v>
      </c>
    </row>
    <row r="37" spans="1:14">
      <c r="A37" s="2" t="s">
        <v>69</v>
      </c>
      <c r="B37" s="1" t="s">
        <v>70</v>
      </c>
      <c r="C37" s="14">
        <v>880.08</v>
      </c>
      <c r="D37" s="14">
        <v>146.68</v>
      </c>
      <c r="E37" s="14">
        <v>0</v>
      </c>
      <c r="F37" s="25">
        <f t="shared" si="0"/>
        <v>1026.76</v>
      </c>
      <c r="G37" s="15">
        <v>-18.41</v>
      </c>
      <c r="H37" s="14">
        <v>0</v>
      </c>
      <c r="I37" s="14">
        <v>25.48</v>
      </c>
      <c r="J37" s="14">
        <v>0</v>
      </c>
      <c r="K37" s="14">
        <v>215</v>
      </c>
      <c r="L37" s="14">
        <v>0.09</v>
      </c>
      <c r="M37" s="25">
        <f t="shared" si="1"/>
        <v>222.16</v>
      </c>
      <c r="N37" s="25">
        <f t="shared" si="2"/>
        <v>804.6</v>
      </c>
    </row>
    <row r="38" spans="1:14">
      <c r="A38" s="2" t="s">
        <v>71</v>
      </c>
      <c r="B38" s="1" t="s">
        <v>72</v>
      </c>
      <c r="C38" s="14">
        <v>880.08</v>
      </c>
      <c r="D38" s="14">
        <v>146.68</v>
      </c>
      <c r="E38" s="14">
        <v>3385.79</v>
      </c>
      <c r="F38" s="25">
        <f t="shared" si="0"/>
        <v>4412.55</v>
      </c>
      <c r="G38" s="14">
        <v>0</v>
      </c>
      <c r="H38" s="14">
        <v>687.13</v>
      </c>
      <c r="I38" s="14">
        <v>25.48</v>
      </c>
      <c r="J38" s="14">
        <v>0</v>
      </c>
      <c r="K38" s="14">
        <v>0</v>
      </c>
      <c r="L38" s="14">
        <v>0.14000000000000001</v>
      </c>
      <c r="M38" s="25">
        <f t="shared" si="1"/>
        <v>712.75</v>
      </c>
      <c r="N38" s="25">
        <f t="shared" si="2"/>
        <v>3699.8</v>
      </c>
    </row>
    <row r="39" spans="1:14">
      <c r="A39" s="2" t="s">
        <v>73</v>
      </c>
      <c r="B39" s="1" t="s">
        <v>74</v>
      </c>
      <c r="C39" s="14">
        <v>880.08</v>
      </c>
      <c r="D39" s="14">
        <v>146.68</v>
      </c>
      <c r="E39" s="14">
        <v>8914.2900000000009</v>
      </c>
      <c r="F39" s="25">
        <f t="shared" si="0"/>
        <v>9941.0500000000011</v>
      </c>
      <c r="G39" s="14">
        <v>0</v>
      </c>
      <c r="H39" s="14">
        <v>2135.15</v>
      </c>
      <c r="I39" s="14">
        <v>25.53</v>
      </c>
      <c r="J39" s="14">
        <v>0</v>
      </c>
      <c r="K39" s="14">
        <v>0</v>
      </c>
      <c r="L39" s="15">
        <v>-0.03</v>
      </c>
      <c r="M39" s="25">
        <f t="shared" si="1"/>
        <v>2160.65</v>
      </c>
      <c r="N39" s="25">
        <f t="shared" si="2"/>
        <v>7780.4000000000015</v>
      </c>
    </row>
    <row r="40" spans="1:14">
      <c r="A40" s="2" t="s">
        <v>75</v>
      </c>
      <c r="B40" s="1" t="s">
        <v>76</v>
      </c>
      <c r="C40" s="14">
        <v>880.08</v>
      </c>
      <c r="D40" s="14">
        <v>146.68</v>
      </c>
      <c r="E40" s="14">
        <v>5657.55</v>
      </c>
      <c r="F40" s="25">
        <f t="shared" si="0"/>
        <v>6684.31</v>
      </c>
      <c r="G40" s="14">
        <v>0</v>
      </c>
      <c r="H40" s="14">
        <v>1213.46</v>
      </c>
      <c r="I40" s="14">
        <v>25.53</v>
      </c>
      <c r="J40" s="14">
        <v>0</v>
      </c>
      <c r="K40" s="14">
        <v>0</v>
      </c>
      <c r="L40" s="15">
        <v>-0.08</v>
      </c>
      <c r="M40" s="25">
        <f t="shared" si="1"/>
        <v>1238.9100000000001</v>
      </c>
      <c r="N40" s="25">
        <f t="shared" si="2"/>
        <v>5445.4000000000005</v>
      </c>
    </row>
    <row r="41" spans="1:14">
      <c r="A41" s="2" t="s">
        <v>77</v>
      </c>
      <c r="B41" s="1" t="s">
        <v>78</v>
      </c>
      <c r="C41" s="14">
        <v>1285.68</v>
      </c>
      <c r="D41" s="14">
        <v>214.28</v>
      </c>
      <c r="E41" s="14">
        <v>0</v>
      </c>
      <c r="F41" s="25">
        <f t="shared" si="0"/>
        <v>1499.96</v>
      </c>
      <c r="G41" s="14">
        <v>0</v>
      </c>
      <c r="H41" s="14">
        <v>56.26</v>
      </c>
      <c r="I41" s="14">
        <v>37.24</v>
      </c>
      <c r="J41" s="14">
        <v>0</v>
      </c>
      <c r="K41" s="14">
        <v>0</v>
      </c>
      <c r="L41" s="15">
        <v>-0.14000000000000001</v>
      </c>
      <c r="M41" s="25">
        <f t="shared" si="1"/>
        <v>93.36</v>
      </c>
      <c r="N41" s="25">
        <f t="shared" si="2"/>
        <v>1406.6000000000001</v>
      </c>
    </row>
    <row r="42" spans="1:14">
      <c r="A42" s="2" t="s">
        <v>79</v>
      </c>
      <c r="B42" s="1" t="s">
        <v>80</v>
      </c>
      <c r="C42" s="14">
        <v>1000.02</v>
      </c>
      <c r="D42" s="14">
        <v>166.67</v>
      </c>
      <c r="E42" s="14">
        <v>1836.73</v>
      </c>
      <c r="F42" s="25">
        <f t="shared" si="0"/>
        <v>3003.42</v>
      </c>
      <c r="G42" s="14">
        <v>0</v>
      </c>
      <c r="H42" s="14">
        <v>386.14</v>
      </c>
      <c r="I42" s="14">
        <v>28.96</v>
      </c>
      <c r="J42" s="14">
        <v>0</v>
      </c>
      <c r="K42" s="14">
        <v>0</v>
      </c>
      <c r="L42" s="15">
        <v>-0.08</v>
      </c>
      <c r="M42" s="25">
        <f t="shared" si="1"/>
        <v>415.02</v>
      </c>
      <c r="N42" s="25">
        <f t="shared" si="2"/>
        <v>2588.4</v>
      </c>
    </row>
    <row r="43" spans="1:14">
      <c r="A43" s="2" t="s">
        <v>81</v>
      </c>
      <c r="B43" s="1" t="s">
        <v>82</v>
      </c>
      <c r="C43" s="14">
        <v>880.08</v>
      </c>
      <c r="D43" s="14">
        <v>146.68</v>
      </c>
      <c r="E43" s="14">
        <v>0</v>
      </c>
      <c r="F43" s="25">
        <f t="shared" si="0"/>
        <v>1026.76</v>
      </c>
      <c r="G43" s="15">
        <v>-18.41</v>
      </c>
      <c r="H43" s="14">
        <v>0</v>
      </c>
      <c r="I43" s="14">
        <v>25.58</v>
      </c>
      <c r="J43" s="14">
        <v>731.23</v>
      </c>
      <c r="K43" s="14">
        <v>0</v>
      </c>
      <c r="L43" s="15">
        <v>-0.04</v>
      </c>
      <c r="M43" s="25">
        <f t="shared" si="1"/>
        <v>738.36</v>
      </c>
      <c r="N43" s="25">
        <f t="shared" si="2"/>
        <v>288.39999999999998</v>
      </c>
    </row>
    <row r="44" spans="1:14">
      <c r="A44" s="2" t="s">
        <v>83</v>
      </c>
      <c r="B44" s="1" t="s">
        <v>84</v>
      </c>
      <c r="C44" s="14">
        <v>880.08</v>
      </c>
      <c r="D44" s="14">
        <v>146.68</v>
      </c>
      <c r="E44" s="14">
        <v>5950.69</v>
      </c>
      <c r="F44" s="25">
        <f t="shared" si="0"/>
        <v>6977.45</v>
      </c>
      <c r="G44" s="14">
        <v>0</v>
      </c>
      <c r="H44" s="14">
        <v>1282.4000000000001</v>
      </c>
      <c r="I44" s="14">
        <v>25.48</v>
      </c>
      <c r="J44" s="14">
        <v>0</v>
      </c>
      <c r="K44" s="14">
        <v>0</v>
      </c>
      <c r="L44" s="15">
        <v>-0.03</v>
      </c>
      <c r="M44" s="25">
        <f t="shared" si="1"/>
        <v>1307.8500000000001</v>
      </c>
      <c r="N44" s="25">
        <f t="shared" si="2"/>
        <v>5669.5999999999995</v>
      </c>
    </row>
    <row r="45" spans="1:14">
      <c r="A45" s="2" t="s">
        <v>85</v>
      </c>
      <c r="B45" s="1" t="s">
        <v>86</v>
      </c>
      <c r="C45" s="14">
        <v>880.08</v>
      </c>
      <c r="D45" s="14">
        <v>146.68</v>
      </c>
      <c r="E45" s="14">
        <v>1770.99</v>
      </c>
      <c r="F45" s="25">
        <f t="shared" si="0"/>
        <v>2797.75</v>
      </c>
      <c r="G45" s="14">
        <v>0</v>
      </c>
      <c r="H45" s="14">
        <v>342.21</v>
      </c>
      <c r="I45" s="14">
        <v>25.53</v>
      </c>
      <c r="J45" s="14">
        <v>0</v>
      </c>
      <c r="K45" s="14">
        <v>0</v>
      </c>
      <c r="L45" s="14">
        <v>0.01</v>
      </c>
      <c r="M45" s="25">
        <f t="shared" si="1"/>
        <v>367.75</v>
      </c>
      <c r="N45" s="25">
        <f t="shared" si="2"/>
        <v>2430</v>
      </c>
    </row>
    <row r="46" spans="1:14" s="7" customFormat="1">
      <c r="A46" s="17" t="s">
        <v>87</v>
      </c>
      <c r="C46" s="7" t="s">
        <v>88</v>
      </c>
      <c r="D46" s="7" t="s">
        <v>88</v>
      </c>
      <c r="E46" s="7" t="s">
        <v>88</v>
      </c>
      <c r="F46" s="7" t="s">
        <v>88</v>
      </c>
      <c r="G46" s="7" t="s">
        <v>88</v>
      </c>
      <c r="H46" s="7" t="s">
        <v>88</v>
      </c>
      <c r="I46" s="7" t="s">
        <v>88</v>
      </c>
      <c r="J46" s="7" t="s">
        <v>88</v>
      </c>
      <c r="K46" s="7" t="s">
        <v>88</v>
      </c>
      <c r="L46" s="7" t="s">
        <v>88</v>
      </c>
      <c r="M46" s="7" t="s">
        <v>88</v>
      </c>
      <c r="N46" s="7" t="s">
        <v>88</v>
      </c>
    </row>
    <row r="47" spans="1:14">
      <c r="C47" s="19">
        <f>SUM(C14:C46)</f>
        <v>43734.580000000031</v>
      </c>
      <c r="D47" s="26">
        <f t="shared" ref="D47:N47" si="3">SUM(D14:D46)</f>
        <v>7313.5400000000036</v>
      </c>
      <c r="E47" s="26">
        <f t="shared" si="3"/>
        <v>211899.45000000004</v>
      </c>
      <c r="F47" s="26">
        <f t="shared" si="3"/>
        <v>262947.57000000007</v>
      </c>
      <c r="G47" s="26">
        <f t="shared" si="3"/>
        <v>-113.88</v>
      </c>
      <c r="H47" s="26">
        <f t="shared" si="3"/>
        <v>61855.670000000006</v>
      </c>
      <c r="I47" s="26">
        <f t="shared" si="3"/>
        <v>1333.52</v>
      </c>
      <c r="J47" s="26">
        <f t="shared" si="3"/>
        <v>4601.7800000000007</v>
      </c>
      <c r="K47" s="26">
        <f t="shared" si="3"/>
        <v>215</v>
      </c>
      <c r="L47" s="26">
        <f t="shared" si="3"/>
        <v>-0.12000000000000004</v>
      </c>
      <c r="M47" s="26">
        <f t="shared" si="3"/>
        <v>67891.970000000016</v>
      </c>
      <c r="N47" s="26">
        <f t="shared" si="3"/>
        <v>195055.59999999998</v>
      </c>
    </row>
    <row r="49" spans="1:14" ht="15.75" thickBot="1">
      <c r="C49" s="1" t="s">
        <v>89</v>
      </c>
      <c r="D49" s="1" t="s">
        <v>89</v>
      </c>
      <c r="E49" s="33">
        <v>200416.95000000004</v>
      </c>
      <c r="F49" s="1" t="s">
        <v>89</v>
      </c>
      <c r="G49" s="1" t="s">
        <v>89</v>
      </c>
      <c r="H49" s="1" t="s">
        <v>89</v>
      </c>
      <c r="I49" s="1" t="s">
        <v>89</v>
      </c>
      <c r="J49" s="1" t="s">
        <v>89</v>
      </c>
      <c r="K49" s="1" t="s">
        <v>89</v>
      </c>
      <c r="L49" s="1" t="s">
        <v>89</v>
      </c>
      <c r="M49" s="1" t="s">
        <v>89</v>
      </c>
      <c r="N49" s="1" t="s">
        <v>89</v>
      </c>
    </row>
    <row r="50" spans="1:14" ht="12" thickTop="1">
      <c r="A50" s="2" t="s">
        <v>89</v>
      </c>
      <c r="B50" s="1" t="s">
        <v>89</v>
      </c>
      <c r="C50" s="18"/>
      <c r="D50" s="18"/>
      <c r="E50" s="18">
        <v>11482.5</v>
      </c>
      <c r="F50" s="18"/>
      <c r="G50" s="18"/>
      <c r="H50" s="18"/>
      <c r="I50" s="18"/>
      <c r="J50" s="18"/>
      <c r="K50" s="18"/>
      <c r="L50" s="18"/>
      <c r="M50" s="18"/>
      <c r="N50" s="18"/>
    </row>
    <row r="51" spans="1:14">
      <c r="E51" s="32">
        <f>+E49+E50</f>
        <v>211899.45000000004</v>
      </c>
    </row>
    <row r="52" spans="1:14">
      <c r="E52" s="32">
        <f>+E47-E51</f>
        <v>0</v>
      </c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opLeftCell="A34" workbookViewId="0">
      <selection activeCell="A3" sqref="A3"/>
    </sheetView>
  </sheetViews>
  <sheetFormatPr baseColWidth="10" defaultRowHeight="15"/>
  <cols>
    <col min="4" max="4" width="17.140625" customWidth="1"/>
    <col min="5" max="5" width="35.28515625" bestFit="1" customWidth="1"/>
  </cols>
  <sheetData>
    <row r="1" spans="1:10">
      <c r="A1" s="35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>
      <c r="A2" s="36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23.25">
      <c r="A3" s="38" t="s">
        <v>2</v>
      </c>
      <c r="B3" s="37"/>
      <c r="C3" s="39"/>
      <c r="D3" s="37"/>
      <c r="E3" s="37"/>
      <c r="F3" s="31"/>
      <c r="G3" s="31"/>
      <c r="H3" s="31"/>
      <c r="I3" s="31"/>
      <c r="J3" s="31"/>
    </row>
    <row r="4" spans="1:10" ht="15.75">
      <c r="A4" s="40" t="s">
        <v>96</v>
      </c>
      <c r="B4" s="37"/>
      <c r="C4" s="37"/>
      <c r="D4" s="37"/>
      <c r="E4" s="37"/>
      <c r="F4" s="31"/>
      <c r="G4" s="31"/>
      <c r="H4" s="31"/>
      <c r="I4" s="31"/>
      <c r="J4" s="31"/>
    </row>
    <row r="6" spans="1:10">
      <c r="A6" s="41"/>
      <c r="B6" s="41"/>
      <c r="C6" s="41"/>
      <c r="D6" s="41"/>
      <c r="E6" s="41"/>
      <c r="F6" s="41"/>
      <c r="G6" s="41"/>
      <c r="H6" s="41"/>
      <c r="I6" s="31"/>
      <c r="J6" s="31"/>
    </row>
    <row r="7" spans="1:10">
      <c r="A7" s="42"/>
      <c r="B7" s="42"/>
      <c r="C7" s="42"/>
      <c r="D7" s="42"/>
      <c r="E7" s="42"/>
      <c r="F7" s="42"/>
      <c r="G7" s="42"/>
      <c r="H7" s="42"/>
      <c r="I7" s="31"/>
      <c r="J7" s="31"/>
    </row>
    <row r="8" spans="1:10">
      <c r="A8" s="44" t="s">
        <v>97</v>
      </c>
      <c r="B8" s="44" t="s">
        <v>98</v>
      </c>
      <c r="C8" s="44" t="s">
        <v>99</v>
      </c>
      <c r="D8" s="45" t="s">
        <v>100</v>
      </c>
      <c r="E8" s="44" t="s">
        <v>101</v>
      </c>
      <c r="F8" s="43"/>
      <c r="G8" s="43"/>
      <c r="H8" s="43"/>
      <c r="I8" s="43"/>
      <c r="J8" s="43"/>
    </row>
    <row r="9" spans="1:10">
      <c r="A9" s="46" t="s">
        <v>29</v>
      </c>
      <c r="B9" s="31">
        <v>2717430477</v>
      </c>
      <c r="C9" s="31" t="s">
        <v>102</v>
      </c>
      <c r="D9" s="31">
        <v>1561.4</v>
      </c>
      <c r="E9" s="31" t="s">
        <v>30</v>
      </c>
      <c r="F9" s="31"/>
      <c r="G9" s="31"/>
      <c r="H9" s="31"/>
      <c r="I9" s="31"/>
      <c r="J9" s="31"/>
    </row>
    <row r="10" spans="1:10">
      <c r="A10" s="46" t="s">
        <v>37</v>
      </c>
      <c r="B10" s="31">
        <v>2952119943</v>
      </c>
      <c r="C10" s="31" t="s">
        <v>102</v>
      </c>
      <c r="D10" s="31">
        <v>13875.800000000001</v>
      </c>
      <c r="E10" s="31" t="s">
        <v>38</v>
      </c>
      <c r="F10" s="31"/>
      <c r="G10" s="31"/>
      <c r="H10" s="31"/>
      <c r="I10" s="31"/>
      <c r="J10" s="31"/>
    </row>
    <row r="11" spans="1:10">
      <c r="A11" s="46" t="s">
        <v>39</v>
      </c>
      <c r="B11" s="31">
        <v>2763908836</v>
      </c>
      <c r="C11" s="31" t="s">
        <v>102</v>
      </c>
      <c r="D11" s="31">
        <v>1959.4</v>
      </c>
      <c r="E11" s="31" t="s">
        <v>40</v>
      </c>
      <c r="F11" s="31"/>
      <c r="G11" s="31"/>
      <c r="H11" s="31"/>
      <c r="I11" s="31"/>
      <c r="J11" s="31"/>
    </row>
    <row r="12" spans="1:10">
      <c r="A12" s="46" t="s">
        <v>73</v>
      </c>
      <c r="B12" s="31">
        <v>2986347665</v>
      </c>
      <c r="C12" s="31" t="s">
        <v>102</v>
      </c>
      <c r="D12" s="31">
        <v>7780.4000000000005</v>
      </c>
      <c r="E12" s="31" t="s">
        <v>74</v>
      </c>
      <c r="F12" s="31"/>
      <c r="G12" s="31"/>
      <c r="H12" s="31"/>
      <c r="I12" s="31"/>
      <c r="J12" s="31"/>
    </row>
    <row r="13" spans="1:10">
      <c r="A13" s="46" t="s">
        <v>81</v>
      </c>
      <c r="B13" s="31">
        <v>2906306063</v>
      </c>
      <c r="C13" s="31" t="s">
        <v>102</v>
      </c>
      <c r="D13" s="31">
        <v>288.40000000000003</v>
      </c>
      <c r="E13" s="31" t="s">
        <v>82</v>
      </c>
      <c r="F13" s="31"/>
      <c r="G13" s="31"/>
      <c r="H13" s="31"/>
      <c r="I13" s="31"/>
      <c r="J13" s="31"/>
    </row>
    <row r="14" spans="1:10">
      <c r="A14" s="46" t="s">
        <v>55</v>
      </c>
      <c r="B14" s="31">
        <v>1457482116</v>
      </c>
      <c r="C14" s="31" t="s">
        <v>102</v>
      </c>
      <c r="D14" s="31">
        <v>2727.4</v>
      </c>
      <c r="E14" s="31" t="s">
        <v>56</v>
      </c>
      <c r="F14" s="31"/>
      <c r="G14" s="31"/>
      <c r="H14" s="31"/>
      <c r="I14" s="31"/>
      <c r="J14" s="31"/>
    </row>
    <row r="15" spans="1:10">
      <c r="A15" s="46" t="s">
        <v>45</v>
      </c>
      <c r="B15" s="31">
        <v>2845119553</v>
      </c>
      <c r="C15" s="31" t="s">
        <v>102</v>
      </c>
      <c r="D15" s="31">
        <v>1019.6</v>
      </c>
      <c r="E15" s="31" t="s">
        <v>46</v>
      </c>
      <c r="F15" s="31"/>
      <c r="G15" s="31"/>
      <c r="H15" s="31"/>
      <c r="I15" s="31"/>
      <c r="J15" s="31"/>
    </row>
    <row r="16" spans="1:10">
      <c r="A16" s="46" t="s">
        <v>43</v>
      </c>
      <c r="B16" s="31">
        <v>2863632784</v>
      </c>
      <c r="C16" s="31" t="s">
        <v>102</v>
      </c>
      <c r="D16" s="31">
        <v>5989</v>
      </c>
      <c r="E16" s="31" t="s">
        <v>44</v>
      </c>
      <c r="F16" s="31"/>
      <c r="G16" s="31"/>
      <c r="H16" s="31"/>
      <c r="I16" s="31"/>
      <c r="J16" s="31"/>
    </row>
    <row r="17" spans="1:5">
      <c r="A17" s="46" t="s">
        <v>57</v>
      </c>
      <c r="B17" s="31">
        <v>2872328917</v>
      </c>
      <c r="C17" s="31" t="s">
        <v>102</v>
      </c>
      <c r="D17" s="31">
        <v>8185</v>
      </c>
      <c r="E17" s="31" t="s">
        <v>58</v>
      </c>
    </row>
    <row r="18" spans="1:5">
      <c r="A18" s="46" t="s">
        <v>47</v>
      </c>
      <c r="B18" s="31">
        <v>2875214688</v>
      </c>
      <c r="C18" s="31" t="s">
        <v>102</v>
      </c>
      <c r="D18" s="31">
        <v>12828.6</v>
      </c>
      <c r="E18" s="31" t="s">
        <v>48</v>
      </c>
    </row>
    <row r="19" spans="1:5">
      <c r="A19" s="46" t="s">
        <v>75</v>
      </c>
      <c r="B19" s="31">
        <v>2885838584</v>
      </c>
      <c r="C19" s="31" t="s">
        <v>102</v>
      </c>
      <c r="D19" s="31">
        <v>5445.4000000000005</v>
      </c>
      <c r="E19" s="31" t="s">
        <v>76</v>
      </c>
    </row>
    <row r="20" spans="1:5">
      <c r="A20" s="46" t="s">
        <v>33</v>
      </c>
      <c r="B20" s="31">
        <v>1449517286</v>
      </c>
      <c r="C20" s="31" t="s">
        <v>102</v>
      </c>
      <c r="D20" s="31">
        <v>1019.6</v>
      </c>
      <c r="E20" s="31" t="s">
        <v>34</v>
      </c>
    </row>
    <row r="21" spans="1:5">
      <c r="A21" s="46" t="s">
        <v>27</v>
      </c>
      <c r="B21" s="31">
        <v>1482165252</v>
      </c>
      <c r="C21" s="31" t="s">
        <v>102</v>
      </c>
      <c r="D21" s="31">
        <v>1354</v>
      </c>
      <c r="E21" s="31" t="s">
        <v>28</v>
      </c>
    </row>
    <row r="22" spans="1:5">
      <c r="A22" s="46" t="s">
        <v>85</v>
      </c>
      <c r="B22" s="31">
        <v>1473959848</v>
      </c>
      <c r="C22" s="31" t="s">
        <v>102</v>
      </c>
      <c r="D22" s="31">
        <v>2430</v>
      </c>
      <c r="E22" s="31" t="s">
        <v>86</v>
      </c>
    </row>
    <row r="23" spans="1:5">
      <c r="A23" s="46" t="s">
        <v>25</v>
      </c>
      <c r="B23" s="31">
        <v>2948214670</v>
      </c>
      <c r="C23" s="31" t="s">
        <v>102</v>
      </c>
      <c r="D23" s="31">
        <v>7837.2000000000007</v>
      </c>
      <c r="E23" s="31" t="s">
        <v>26</v>
      </c>
    </row>
    <row r="24" spans="1:5">
      <c r="A24" s="46" t="s">
        <v>35</v>
      </c>
      <c r="B24" s="31">
        <v>2730894303</v>
      </c>
      <c r="C24" s="31" t="s">
        <v>102</v>
      </c>
      <c r="D24" s="31">
        <v>20986.2</v>
      </c>
      <c r="E24" s="31" t="s">
        <v>36</v>
      </c>
    </row>
    <row r="25" spans="1:5">
      <c r="A25" s="46" t="s">
        <v>63</v>
      </c>
      <c r="B25" s="31">
        <v>1112995379</v>
      </c>
      <c r="C25" s="31" t="s">
        <v>102</v>
      </c>
      <c r="D25" s="31">
        <v>7630.4000000000005</v>
      </c>
      <c r="E25" s="31" t="s">
        <v>64</v>
      </c>
    </row>
    <row r="26" spans="1:5">
      <c r="A26" s="46" t="s">
        <v>59</v>
      </c>
      <c r="B26" s="31">
        <v>2735539994</v>
      </c>
      <c r="C26" s="31" t="s">
        <v>102</v>
      </c>
      <c r="D26" s="31">
        <v>2661.6000000000004</v>
      </c>
      <c r="E26" s="31" t="s">
        <v>60</v>
      </c>
    </row>
    <row r="27" spans="1:5">
      <c r="A27" s="46" t="s">
        <v>31</v>
      </c>
      <c r="B27" s="31">
        <v>1167172540</v>
      </c>
      <c r="C27" s="31" t="s">
        <v>102</v>
      </c>
      <c r="D27" s="31">
        <v>3788.2000000000003</v>
      </c>
      <c r="E27" s="31" t="s">
        <v>32</v>
      </c>
    </row>
    <row r="28" spans="1:5">
      <c r="A28" s="46" t="s">
        <v>65</v>
      </c>
      <c r="B28" s="31">
        <v>1156979076</v>
      </c>
      <c r="C28" s="31" t="s">
        <v>102</v>
      </c>
      <c r="D28" s="31">
        <v>2937.6000000000004</v>
      </c>
      <c r="E28" s="31" t="s">
        <v>66</v>
      </c>
    </row>
    <row r="29" spans="1:5">
      <c r="A29" s="46" t="s">
        <v>51</v>
      </c>
      <c r="B29" s="31">
        <v>2866078516</v>
      </c>
      <c r="C29" s="31" t="s">
        <v>102</v>
      </c>
      <c r="D29" s="31">
        <v>40126.400000000001</v>
      </c>
      <c r="E29" s="31" t="s">
        <v>52</v>
      </c>
    </row>
    <row r="30" spans="1:5">
      <c r="A30" s="46" t="s">
        <v>77</v>
      </c>
      <c r="B30" s="31">
        <v>1148534756</v>
      </c>
      <c r="C30" s="31" t="s">
        <v>102</v>
      </c>
      <c r="D30" s="31">
        <v>1406.6000000000001</v>
      </c>
      <c r="E30" s="31" t="s">
        <v>78</v>
      </c>
    </row>
    <row r="31" spans="1:5">
      <c r="A31" s="46" t="s">
        <v>69</v>
      </c>
      <c r="B31" s="31">
        <v>1133977021</v>
      </c>
      <c r="C31" s="31" t="s">
        <v>102</v>
      </c>
      <c r="D31" s="31">
        <v>804.6</v>
      </c>
      <c r="E31" s="31" t="s">
        <v>70</v>
      </c>
    </row>
    <row r="32" spans="1:5">
      <c r="A32" s="46" t="s">
        <v>49</v>
      </c>
      <c r="B32" s="31">
        <v>1127165366</v>
      </c>
      <c r="C32" s="31" t="s">
        <v>102</v>
      </c>
      <c r="D32" s="31">
        <v>1084</v>
      </c>
      <c r="E32" s="31" t="s">
        <v>50</v>
      </c>
    </row>
    <row r="33" spans="1:7">
      <c r="A33" s="46" t="s">
        <v>67</v>
      </c>
      <c r="B33" s="31">
        <v>1469380671</v>
      </c>
      <c r="C33" s="31" t="s">
        <v>102</v>
      </c>
      <c r="D33" s="31">
        <v>1019.8000000000001</v>
      </c>
      <c r="E33" s="31" t="s">
        <v>68</v>
      </c>
    </row>
    <row r="34" spans="1:7">
      <c r="A34" s="46" t="s">
        <v>83</v>
      </c>
      <c r="B34" s="31">
        <v>1117153988</v>
      </c>
      <c r="C34" s="31" t="s">
        <v>102</v>
      </c>
      <c r="D34" s="31">
        <v>5669.6</v>
      </c>
      <c r="E34" s="31" t="s">
        <v>84</v>
      </c>
    </row>
    <row r="35" spans="1:7">
      <c r="A35" s="46" t="s">
        <v>79</v>
      </c>
      <c r="B35" s="31">
        <v>2950654612</v>
      </c>
      <c r="C35" s="31" t="s">
        <v>102</v>
      </c>
      <c r="D35" s="31">
        <v>2588.4</v>
      </c>
      <c r="E35" s="31" t="s">
        <v>80</v>
      </c>
    </row>
    <row r="36" spans="1:7">
      <c r="A36" s="46" t="s">
        <v>71</v>
      </c>
      <c r="B36" s="31">
        <v>2885171660</v>
      </c>
      <c r="C36" s="31" t="s">
        <v>102</v>
      </c>
      <c r="D36" s="31">
        <v>3699.8</v>
      </c>
      <c r="E36" s="31" t="s">
        <v>72</v>
      </c>
    </row>
    <row r="37" spans="1:7">
      <c r="A37" s="46" t="s">
        <v>41</v>
      </c>
      <c r="B37" s="31">
        <v>1256980872</v>
      </c>
      <c r="C37" s="31" t="s">
        <v>102</v>
      </c>
      <c r="D37" s="31">
        <v>13505.400000000001</v>
      </c>
      <c r="E37" s="31" t="s">
        <v>42</v>
      </c>
      <c r="G37" s="34"/>
    </row>
    <row r="38" spans="1:7">
      <c r="A38" s="37"/>
      <c r="B38" s="37" t="s">
        <v>103</v>
      </c>
      <c r="C38" s="37"/>
      <c r="D38" s="47">
        <v>182209.8</v>
      </c>
      <c r="E38" s="37" t="s">
        <v>104</v>
      </c>
    </row>
    <row r="41" spans="1:7">
      <c r="A41" s="46" t="s">
        <v>23</v>
      </c>
      <c r="B41" s="31"/>
      <c r="C41" s="31" t="s">
        <v>105</v>
      </c>
      <c r="D41" s="31">
        <v>3833.4</v>
      </c>
      <c r="E41" s="31" t="s">
        <v>24</v>
      </c>
    </row>
    <row r="42" spans="1:7">
      <c r="A42" s="46" t="s">
        <v>61</v>
      </c>
      <c r="B42" s="31"/>
      <c r="C42" s="31" t="s">
        <v>105</v>
      </c>
      <c r="D42" s="31">
        <v>1019.8000000000001</v>
      </c>
      <c r="E42" s="31" t="s">
        <v>62</v>
      </c>
    </row>
    <row r="43" spans="1:7">
      <c r="A43" s="46" t="s">
        <v>53</v>
      </c>
      <c r="B43" s="31"/>
      <c r="C43" s="31" t="s">
        <v>105</v>
      </c>
      <c r="D43" s="31">
        <v>7992.6</v>
      </c>
      <c r="E43" s="31" t="s">
        <v>54</v>
      </c>
    </row>
    <row r="44" spans="1:7">
      <c r="A44" s="37"/>
      <c r="B44" s="37" t="s">
        <v>106</v>
      </c>
      <c r="C44" s="37"/>
      <c r="D44" s="47">
        <v>12845.8</v>
      </c>
      <c r="E44" s="37" t="s">
        <v>107</v>
      </c>
    </row>
    <row r="47" spans="1:7" ht="18.75">
      <c r="A47" s="48"/>
      <c r="B47" s="48" t="s">
        <v>103</v>
      </c>
      <c r="C47" s="48"/>
      <c r="D47" s="49">
        <v>182209.8</v>
      </c>
      <c r="E47" s="48" t="s">
        <v>104</v>
      </c>
    </row>
    <row r="48" spans="1:7" ht="18.75">
      <c r="A48" s="48"/>
      <c r="B48" s="48" t="s">
        <v>106</v>
      </c>
      <c r="C48" s="48"/>
      <c r="D48" s="49">
        <v>12845.8</v>
      </c>
      <c r="E48" s="48" t="s">
        <v>107</v>
      </c>
    </row>
    <row r="49" spans="1:5" ht="18.75">
      <c r="A49" s="48"/>
      <c r="B49" s="48"/>
      <c r="C49" s="48"/>
      <c r="D49" s="49">
        <v>195055.6</v>
      </c>
      <c r="E49" s="48" t="s">
        <v>108</v>
      </c>
    </row>
  </sheetData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12" sqref="B12"/>
    </sheetView>
  </sheetViews>
  <sheetFormatPr baseColWidth="10" defaultRowHeight="15"/>
  <cols>
    <col min="1" max="1" width="22.85546875" style="34" customWidth="1"/>
    <col min="2" max="2" width="11.5703125" style="34" bestFit="1" customWidth="1"/>
    <col min="3" max="16384" width="11.42578125" style="34"/>
  </cols>
  <sheetData>
    <row r="1" spans="1:6">
      <c r="A1" s="59" t="s">
        <v>109</v>
      </c>
      <c r="B1" s="59"/>
      <c r="C1" s="60"/>
      <c r="D1" s="61"/>
      <c r="E1" s="61"/>
      <c r="F1" s="62"/>
    </row>
    <row r="2" spans="1:6">
      <c r="A2" s="59" t="s">
        <v>120</v>
      </c>
      <c r="B2" s="59"/>
      <c r="C2" s="60"/>
      <c r="D2" s="61"/>
      <c r="E2" s="61"/>
      <c r="F2" s="62"/>
    </row>
    <row r="3" spans="1:6">
      <c r="A3" s="59" t="s">
        <v>110</v>
      </c>
      <c r="B3" s="63" t="s">
        <v>121</v>
      </c>
      <c r="C3" s="60"/>
      <c r="D3" s="61"/>
      <c r="E3" s="61"/>
      <c r="F3" s="62"/>
    </row>
    <row r="4" spans="1:6">
      <c r="A4" s="60"/>
      <c r="B4" s="60"/>
      <c r="C4" s="60"/>
      <c r="D4" s="61"/>
      <c r="E4" s="61"/>
      <c r="F4" s="62"/>
    </row>
    <row r="5" spans="1:6">
      <c r="A5" s="60" t="s">
        <v>111</v>
      </c>
      <c r="B5" s="60" t="s">
        <v>112</v>
      </c>
      <c r="C5" s="60"/>
      <c r="D5" s="61"/>
      <c r="E5" s="61"/>
      <c r="F5" s="62"/>
    </row>
    <row r="6" spans="1:6">
      <c r="A6" s="61" t="s">
        <v>113</v>
      </c>
      <c r="B6" s="64">
        <v>247293.5</v>
      </c>
      <c r="C6" s="61"/>
      <c r="D6" s="61"/>
      <c r="E6" s="61"/>
      <c r="F6" s="62"/>
    </row>
    <row r="7" spans="1:6">
      <c r="A7" s="61" t="s">
        <v>114</v>
      </c>
      <c r="B7" s="64">
        <v>28819.279999999999</v>
      </c>
      <c r="C7" s="61"/>
      <c r="D7" s="61"/>
      <c r="E7" s="61"/>
      <c r="F7" s="62"/>
    </row>
    <row r="8" spans="1:6">
      <c r="A8" s="61" t="s">
        <v>115</v>
      </c>
      <c r="B8" s="64">
        <v>0</v>
      </c>
      <c r="C8" s="61"/>
      <c r="D8" s="61"/>
      <c r="E8" s="61"/>
      <c r="F8" s="62"/>
    </row>
    <row r="9" spans="1:6">
      <c r="A9" s="61" t="s">
        <v>116</v>
      </c>
      <c r="B9" s="64">
        <v>1916.25</v>
      </c>
      <c r="C9" s="61"/>
      <c r="D9" s="61"/>
      <c r="E9" s="61"/>
      <c r="F9" s="62"/>
    </row>
    <row r="10" spans="1:6">
      <c r="A10" s="61" t="s">
        <v>117</v>
      </c>
      <c r="B10" s="64">
        <v>0</v>
      </c>
      <c r="C10" s="61"/>
      <c r="D10" s="61"/>
      <c r="E10" s="61"/>
      <c r="F10" s="62"/>
    </row>
    <row r="11" spans="1:6">
      <c r="A11" s="61" t="s">
        <v>118</v>
      </c>
      <c r="B11" s="64">
        <v>9898.56</v>
      </c>
      <c r="C11" s="61"/>
      <c r="D11" s="61"/>
      <c r="E11" s="61"/>
      <c r="F11" s="62"/>
    </row>
    <row r="12" spans="1:6" ht="15.75" thickBot="1">
      <c r="A12" s="61" t="s">
        <v>119</v>
      </c>
      <c r="B12" s="65">
        <v>0</v>
      </c>
      <c r="C12" s="61"/>
      <c r="D12" s="61"/>
      <c r="E12" s="61"/>
      <c r="F12" s="62"/>
    </row>
    <row r="13" spans="1:6">
      <c r="A13" s="61"/>
      <c r="B13" s="66">
        <f>SUM(B6:B12)</f>
        <v>287927.59000000003</v>
      </c>
      <c r="C13" s="61"/>
      <c r="D13" s="61"/>
      <c r="E13" s="61"/>
      <c r="F13" s="62"/>
    </row>
    <row r="14" spans="1:6" ht="15.75" thickBot="1">
      <c r="A14" s="61"/>
      <c r="B14" s="67">
        <f>B13*0.16</f>
        <v>46068.414400000001</v>
      </c>
      <c r="C14" s="61"/>
      <c r="D14" s="61"/>
      <c r="E14" s="61"/>
      <c r="F14" s="62"/>
    </row>
    <row r="15" spans="1:6" ht="15.75" thickTop="1">
      <c r="A15" s="61"/>
      <c r="B15" s="68">
        <f>+B13+B14</f>
        <v>333996.00440000003</v>
      </c>
      <c r="C15" s="61"/>
      <c r="D15" s="61"/>
      <c r="E15" s="61"/>
      <c r="F15" s="62"/>
    </row>
    <row r="16" spans="1:6">
      <c r="A16" s="61"/>
      <c r="B16" s="64">
        <v>333996</v>
      </c>
      <c r="C16" s="61"/>
      <c r="D16" s="61"/>
      <c r="E16" s="61"/>
      <c r="F16" s="62"/>
    </row>
    <row r="17" spans="1:6">
      <c r="A17" s="61"/>
      <c r="B17" s="64">
        <f>B15-B16</f>
        <v>4.400000034365803E-3</v>
      </c>
      <c r="C17" s="61"/>
      <c r="D17" s="61"/>
      <c r="E17" s="61"/>
      <c r="F17" s="62"/>
    </row>
    <row r="18" spans="1:6">
      <c r="A18" s="61"/>
      <c r="B18" s="64"/>
      <c r="C18" s="61"/>
      <c r="D18" s="61"/>
      <c r="E18" s="61"/>
      <c r="F18" s="62"/>
    </row>
    <row r="19" spans="1:6">
      <c r="A19" s="61"/>
      <c r="B19" s="61"/>
      <c r="C19" s="61"/>
      <c r="D19" s="61"/>
      <c r="E19" s="61"/>
      <c r="F19" s="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2017-01-28T19:44:01Z</cp:lastPrinted>
  <dcterms:created xsi:type="dcterms:W3CDTF">2017-01-27T02:48:35Z</dcterms:created>
  <dcterms:modified xsi:type="dcterms:W3CDTF">2017-01-28T19:44:38Z</dcterms:modified>
</cp:coreProperties>
</file>