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320" windowHeight="7935" activeTab="2"/>
  </bookViews>
  <sheets>
    <sheet name="FACTURACION" sheetId="2" r:id="rId1"/>
    <sheet name="INGENIERIA" sheetId="1" r:id="rId2"/>
    <sheet name="POLIZA" sheetId="3" r:id="rId3"/>
  </sheets>
  <calcPr calcId="124519"/>
</workbook>
</file>

<file path=xl/calcChain.xml><?xml version="1.0" encoding="utf-8"?>
<calcChain xmlns="http://schemas.openxmlformats.org/spreadsheetml/2006/main">
  <c r="B13" i="3"/>
  <c r="B14" s="1"/>
  <c r="B15" l="1"/>
  <c r="B17" s="1"/>
  <c r="E12" i="2" l="1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G26"/>
  <c r="E27"/>
  <c r="F27" s="1"/>
  <c r="G27"/>
  <c r="E28"/>
  <c r="F28" s="1"/>
  <c r="G28"/>
  <c r="E29"/>
  <c r="F29" s="1"/>
  <c r="G29"/>
  <c r="E30"/>
  <c r="F30" s="1"/>
  <c r="G30"/>
  <c r="E31"/>
  <c r="F31" s="1"/>
  <c r="G31"/>
  <c r="E32"/>
  <c r="G32" s="1"/>
  <c r="E33"/>
  <c r="F33" s="1"/>
  <c r="E34"/>
  <c r="F34" s="1"/>
  <c r="E35"/>
  <c r="F35" s="1"/>
  <c r="E36"/>
  <c r="F36" s="1"/>
  <c r="E37"/>
  <c r="F37" s="1"/>
  <c r="G37"/>
  <c r="E38"/>
  <c r="G38" s="1"/>
  <c r="E39"/>
  <c r="G39" s="1"/>
  <c r="E40"/>
  <c r="F40" s="1"/>
  <c r="G40"/>
  <c r="E41"/>
  <c r="F41" s="1"/>
  <c r="E11"/>
  <c r="E45" l="1"/>
  <c r="H24"/>
  <c r="I24" s="1"/>
  <c r="J24" s="1"/>
  <c r="H23"/>
  <c r="I23" s="1"/>
  <c r="J23" s="1"/>
  <c r="H20"/>
  <c r="I20" s="1"/>
  <c r="J20" s="1"/>
  <c r="H19"/>
  <c r="I19" s="1"/>
  <c r="J19" s="1"/>
  <c r="H16"/>
  <c r="I16" s="1"/>
  <c r="J16" s="1"/>
  <c r="H15"/>
  <c r="I15" s="1"/>
  <c r="J15" s="1"/>
  <c r="H14"/>
  <c r="I14" s="1"/>
  <c r="J14" s="1"/>
  <c r="H12"/>
  <c r="I12" s="1"/>
  <c r="J12" s="1"/>
  <c r="F11"/>
  <c r="F45" s="1"/>
  <c r="G25"/>
  <c r="H25" s="1"/>
  <c r="I25" s="1"/>
  <c r="J25" s="1"/>
  <c r="G24"/>
  <c r="G23"/>
  <c r="G22"/>
  <c r="H22" s="1"/>
  <c r="I22" s="1"/>
  <c r="J22" s="1"/>
  <c r="G21"/>
  <c r="H21" s="1"/>
  <c r="I21" s="1"/>
  <c r="J21" s="1"/>
  <c r="G20"/>
  <c r="G19"/>
  <c r="G18"/>
  <c r="H18" s="1"/>
  <c r="I18" s="1"/>
  <c r="J18" s="1"/>
  <c r="G17"/>
  <c r="H17" s="1"/>
  <c r="I17" s="1"/>
  <c r="J17" s="1"/>
  <c r="G16"/>
  <c r="G15"/>
  <c r="G14"/>
  <c r="G13"/>
  <c r="H13" s="1"/>
  <c r="I13" s="1"/>
  <c r="J13" s="1"/>
  <c r="G12"/>
  <c r="G41"/>
  <c r="H41" s="1"/>
  <c r="I41" s="1"/>
  <c r="J41" s="1"/>
  <c r="G36"/>
  <c r="H36" s="1"/>
  <c r="I36" s="1"/>
  <c r="J36" s="1"/>
  <c r="G33"/>
  <c r="G35"/>
  <c r="H35" s="1"/>
  <c r="I35" s="1"/>
  <c r="J35" s="1"/>
  <c r="G34"/>
  <c r="G11"/>
  <c r="G45" s="1"/>
  <c r="H40"/>
  <c r="I40" s="1"/>
  <c r="J40" s="1"/>
  <c r="F39"/>
  <c r="H39" s="1"/>
  <c r="I39" s="1"/>
  <c r="J39" s="1"/>
  <c r="F38"/>
  <c r="H38" s="1"/>
  <c r="I38" s="1"/>
  <c r="J38" s="1"/>
  <c r="H37"/>
  <c r="I37" s="1"/>
  <c r="J37" s="1"/>
  <c r="H34"/>
  <c r="I34" s="1"/>
  <c r="J34" s="1"/>
  <c r="H33"/>
  <c r="I33" s="1"/>
  <c r="J33" s="1"/>
  <c r="F32"/>
  <c r="H32" s="1"/>
  <c r="I32" s="1"/>
  <c r="J32" s="1"/>
  <c r="H31"/>
  <c r="I31" s="1"/>
  <c r="J31" s="1"/>
  <c r="H30"/>
  <c r="I30" s="1"/>
  <c r="J30" s="1"/>
  <c r="H29"/>
  <c r="I29" s="1"/>
  <c r="J29" s="1"/>
  <c r="H28"/>
  <c r="I28" s="1"/>
  <c r="J28" s="1"/>
  <c r="H27"/>
  <c r="I27" s="1"/>
  <c r="J27" s="1"/>
  <c r="H26"/>
  <c r="I26" s="1"/>
  <c r="J26" s="1"/>
  <c r="H11" l="1"/>
  <c r="I11" l="1"/>
  <c r="I45" s="1"/>
  <c r="H45"/>
  <c r="J11" l="1"/>
  <c r="J45" s="1"/>
</calcChain>
</file>

<file path=xl/sharedStrings.xml><?xml version="1.0" encoding="utf-8"?>
<sst xmlns="http://schemas.openxmlformats.org/spreadsheetml/2006/main" count="219" uniqueCount="106">
  <si>
    <t>CONTPAQ i</t>
  </si>
  <si>
    <t xml:space="preserve">      NÓMINAS</t>
  </si>
  <si>
    <t>05 INGENIERIA FISCAL LABORAL SC</t>
  </si>
  <si>
    <t>Lista de Raya (forma tabular)</t>
  </si>
  <si>
    <t>Periodo 3 al 3 Semanal del 11/01/2017 al 17/01/2017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</si>
  <si>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</si>
  <si>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</si>
  <si>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</si>
  <si>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</si>
  <si>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</si>
  <si>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</si>
  <si>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</si>
  <si>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</si>
  <si>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</si>
  <si>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</si>
  <si>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</si>
  <si>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</si>
  <si>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</si>
  <si>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</si>
  <si>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</si>
  <si>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</si>
  <si>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</si>
  <si>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</si>
  <si>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</si>
  <si>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</si>
  <si>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</si>
  <si>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</si>
  <si>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</si>
  <si>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</si>
  <si>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</si>
  <si>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</si>
  <si>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</si>
  <si>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</si>
  <si>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</si>
  <si>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</si>
  <si>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</si>
  <si>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</si>
  <si>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</si>
  <si>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</si>
  <si>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</si>
  <si>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</si>
  <si>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</si>
  <si>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</si>
  <si>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</si>
  <si>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</si>
  <si>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</si>
  <si>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</si>
  <si>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</si>
  <si>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</si>
  <si>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</si>
  <si>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</si>
  <si>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</si>
  <si>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</si>
  <si>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</si>
  <si>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</si>
  <si>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</si>
  <si>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</si>
  <si>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</si>
  <si>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</si>
  <si>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</si>
  <si>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</si>
  <si>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</si>
  <si>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</si>
  <si>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</si>
  <si>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</si>
  <si>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</si>
  <si>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</si>
  <si>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</si>
  <si>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</si>
  <si>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</si>
  <si>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</si>
  <si>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</si>
  <si>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</si>
  <si>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</si>
  <si>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</si>
  <si>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</si>
  <si>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</si>
  <si>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</si>
  <si>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0TE10</t>
  </si>
  <si>
    <t>Tierrafria Escaramusa Israel</t>
  </si>
  <si>
    <t>VDO03</t>
  </si>
  <si>
    <t>Vega Duran Oscar Ivan</t>
  </si>
  <si>
    <t>0ZM30</t>
  </si>
  <si>
    <t>Zarate Martinez Ricardo</t>
  </si>
  <si>
    <t xml:space="preserve">  =============</t>
  </si>
  <si>
    <t>Total Gral.</t>
  </si>
  <si>
    <t xml:space="preserve"> </t>
  </si>
  <si>
    <t>FACTURA</t>
  </si>
  <si>
    <t>2% NOMINA</t>
  </si>
  <si>
    <t>7.5 % COMISIÓN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</si>
  <si>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</si>
  <si>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</si>
  <si>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</si>
  <si>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</si>
  <si>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</si>
  <si>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</si>
  <si>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</si>
  <si>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</si>
  <si>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</si>
  <si>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</si>
  <si>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</si>
  <si>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</si>
  <si>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</si>
  <si>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</si>
  <si>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</t>
  </si>
  <si>
    <t>10/01/2017 al 17/01/2017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</si>
</sst>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5" xfId="2" applyFont="1" applyFill="1" applyBorder="1" applyAlignment="1">
      <alignment horizontal="center" vertical="center" wrapText="1"/>
    </xf>
    <xf numFmtId="44" fontId="2" fillId="0" borderId="0" xfId="1" applyFont="1"/>
    <xf numFmtId="44" fontId="2" fillId="0" borderId="0" xfId="0" applyNumberFormat="1" applyFont="1"/>
    <xf numFmtId="164" fontId="9" fillId="0" borderId="6" xfId="0" applyNumberFormat="1" applyFont="1" applyBorder="1"/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7" xfId="0" applyFont="1" applyBorder="1"/>
    <xf numFmtId="0" fontId="16" fillId="0" borderId="7" xfId="0" applyFont="1" applyBorder="1"/>
    <xf numFmtId="0" fontId="0" fillId="0" borderId="7" xfId="0" applyFont="1" applyBorder="1"/>
    <xf numFmtId="0" fontId="0" fillId="0" borderId="7" xfId="0" applyBorder="1"/>
    <xf numFmtId="14" fontId="17" fillId="0" borderId="7" xfId="0" applyNumberFormat="1" applyFont="1" applyBorder="1"/>
    <xf numFmtId="43" fontId="1" fillId="0" borderId="7" xfId="3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6" fillId="0" borderId="9" xfId="3" applyFont="1" applyBorder="1"/>
  </cellXfs>
  <cellStyles count="4">
    <cellStyle name="Millares 2 3" xfId="3"/>
    <cellStyle name="Moneda" xfId="1" builtinId="4"/>
    <cellStyle name="Normal" xfId="0" builtinId="0"/>
    <cellStyle name="Normal 16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pane xSplit="2" ySplit="10" topLeftCell="C17" activePane="bottomRight" state="frozen"/>
      <selection pane="topRight" activeCell="C1" sqref="C1"/>
      <selection pane="bottomLeft" activeCell="A13" sqref="A13"/>
      <selection pane="bottomRight" activeCell="A38" sqref="A38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10" ht="18" customHeight="1">
      <c r="A1" s="3" t="s">
        <v>0</v>
      </c>
      <c r="B1" s="20" t="s">
        <v>86</v>
      </c>
    </row>
    <row r="2" spans="1:10" ht="24.95" customHeight="1">
      <c r="A2" s="4" t="s">
        <v>1</v>
      </c>
      <c r="B2" s="21" t="s">
        <v>2</v>
      </c>
    </row>
    <row r="3" spans="1:10" ht="15">
      <c r="B3" s="22" t="s">
        <v>3</v>
      </c>
    </row>
    <row r="4" spans="1:10" ht="12.75">
      <c r="B4" s="23" t="s">
        <v>4</v>
      </c>
    </row>
    <row r="5" spans="1:10">
      <c r="B5" s="6" t="s">
        <v>5</v>
      </c>
    </row>
    <row r="6" spans="1:10">
      <c r="B6" s="6" t="s">
        <v>6</v>
      </c>
    </row>
    <row r="7" spans="1:10" ht="15">
      <c r="E7" s="28" t="s">
        <v>87</v>
      </c>
      <c r="F7" s="29"/>
      <c r="G7" s="29"/>
      <c r="H7" s="29"/>
      <c r="I7" s="29"/>
      <c r="J7" s="30"/>
    </row>
    <row r="8" spans="1:10" s="5" customFormat="1" ht="34.5" thickBot="1">
      <c r="A8" s="8" t="s">
        <v>7</v>
      </c>
      <c r="B8" s="9" t="s">
        <v>8</v>
      </c>
      <c r="C8" s="10" t="s">
        <v>12</v>
      </c>
      <c r="E8" s="24" t="s">
        <v>12</v>
      </c>
      <c r="F8" s="24" t="s">
        <v>88</v>
      </c>
      <c r="G8" s="24" t="s">
        <v>89</v>
      </c>
      <c r="H8" s="24" t="s">
        <v>90</v>
      </c>
      <c r="I8" s="24" t="s">
        <v>91</v>
      </c>
      <c r="J8" s="24" t="s">
        <v>92</v>
      </c>
    </row>
    <row r="9" spans="1:10" ht="12" thickTop="1">
      <c r="A9" s="12" t="s">
        <v>21</v>
      </c>
    </row>
    <row r="11" spans="1:10">
      <c r="A11" s="2" t="s">
        <v>22</v>
      </c>
      <c r="B11" s="1" t="s">
        <v>23</v>
      </c>
      <c r="C11" s="13">
        <v>7923.09</v>
      </c>
      <c r="E11" s="13">
        <f>+C11</f>
        <v>7923.09</v>
      </c>
      <c r="F11" s="25">
        <f>+E11*0.02</f>
        <v>158.46180000000001</v>
      </c>
      <c r="G11" s="25">
        <f>+E11*0.075</f>
        <v>594.23175000000003</v>
      </c>
      <c r="H11" s="13">
        <f>+E11+F11+G11</f>
        <v>8675.7835500000001</v>
      </c>
      <c r="I11" s="25">
        <f>+H11*0.16</f>
        <v>1388.125368</v>
      </c>
      <c r="J11" s="26">
        <f>+H11+I11</f>
        <v>10063.908918000001</v>
      </c>
    </row>
    <row r="12" spans="1:10">
      <c r="A12" s="2" t="s">
        <v>24</v>
      </c>
      <c r="B12" s="1" t="s">
        <v>25</v>
      </c>
      <c r="C12" s="13">
        <v>5551.35</v>
      </c>
      <c r="E12" s="13">
        <f t="shared" ref="E12:E41" si="0">+C12</f>
        <v>5551.35</v>
      </c>
      <c r="F12" s="25">
        <f t="shared" ref="F12:F41" si="1">+E12*0.02</f>
        <v>111.02700000000002</v>
      </c>
      <c r="G12" s="25">
        <f t="shared" ref="G12:G41" si="2">+E12*0.075</f>
        <v>416.35124999999999</v>
      </c>
      <c r="H12" s="13">
        <f t="shared" ref="H12:H41" si="3">+E12+F12+G12</f>
        <v>6078.7282500000001</v>
      </c>
      <c r="I12" s="25">
        <f t="shared" ref="I12:I41" si="4">+H12*0.16</f>
        <v>972.59652000000006</v>
      </c>
      <c r="J12" s="26">
        <f t="shared" ref="J12:J41" si="5">+H12+I12</f>
        <v>7051.3247700000002</v>
      </c>
    </row>
    <row r="13" spans="1:10">
      <c r="A13" s="2" t="s">
        <v>26</v>
      </c>
      <c r="B13" s="1" t="s">
        <v>27</v>
      </c>
      <c r="C13" s="13">
        <v>5537.39</v>
      </c>
      <c r="E13" s="13">
        <f t="shared" si="0"/>
        <v>5537.39</v>
      </c>
      <c r="F13" s="25">
        <f t="shared" si="1"/>
        <v>110.74780000000001</v>
      </c>
      <c r="G13" s="25">
        <f t="shared" si="2"/>
        <v>415.30425000000002</v>
      </c>
      <c r="H13" s="13">
        <f t="shared" si="3"/>
        <v>6063.4420500000006</v>
      </c>
      <c r="I13" s="25">
        <f t="shared" si="4"/>
        <v>970.15072800000007</v>
      </c>
      <c r="J13" s="26">
        <f t="shared" si="5"/>
        <v>7033.5927780000002</v>
      </c>
    </row>
    <row r="14" spans="1:10">
      <c r="A14" s="2" t="s">
        <v>28</v>
      </c>
      <c r="B14" s="1" t="s">
        <v>29</v>
      </c>
      <c r="C14" s="13">
        <v>1750</v>
      </c>
      <c r="E14" s="13">
        <f t="shared" si="0"/>
        <v>1750</v>
      </c>
      <c r="F14" s="25">
        <f t="shared" si="1"/>
        <v>35</v>
      </c>
      <c r="G14" s="25">
        <f t="shared" si="2"/>
        <v>131.25</v>
      </c>
      <c r="H14" s="13">
        <f t="shared" si="3"/>
        <v>1916.25</v>
      </c>
      <c r="I14" s="25">
        <f t="shared" si="4"/>
        <v>306.60000000000002</v>
      </c>
      <c r="J14" s="26">
        <f t="shared" si="5"/>
        <v>2222.85</v>
      </c>
    </row>
    <row r="15" spans="1:10">
      <c r="A15" s="2" t="s">
        <v>30</v>
      </c>
      <c r="B15" s="1" t="s">
        <v>31</v>
      </c>
      <c r="C15" s="13">
        <v>1026.76</v>
      </c>
      <c r="E15" s="13">
        <f t="shared" si="0"/>
        <v>1026.76</v>
      </c>
      <c r="F15" s="25">
        <f t="shared" si="1"/>
        <v>20.5352</v>
      </c>
      <c r="G15" s="25">
        <f t="shared" si="2"/>
        <v>77.006999999999991</v>
      </c>
      <c r="H15" s="13">
        <f t="shared" si="3"/>
        <v>1124.3022000000001</v>
      </c>
      <c r="I15" s="25">
        <f t="shared" si="4"/>
        <v>179.88835200000003</v>
      </c>
      <c r="J15" s="26">
        <f t="shared" si="5"/>
        <v>1304.190552</v>
      </c>
    </row>
    <row r="16" spans="1:10">
      <c r="A16" s="2" t="s">
        <v>32</v>
      </c>
      <c r="B16" s="1" t="s">
        <v>33</v>
      </c>
      <c r="C16" s="13">
        <v>1026.76</v>
      </c>
      <c r="E16" s="13">
        <f t="shared" si="0"/>
        <v>1026.76</v>
      </c>
      <c r="F16" s="25">
        <f t="shared" si="1"/>
        <v>20.5352</v>
      </c>
      <c r="G16" s="25">
        <f t="shared" si="2"/>
        <v>77.006999999999991</v>
      </c>
      <c r="H16" s="13">
        <f t="shared" si="3"/>
        <v>1124.3022000000001</v>
      </c>
      <c r="I16" s="25">
        <f t="shared" si="4"/>
        <v>179.88835200000003</v>
      </c>
      <c r="J16" s="26">
        <f t="shared" si="5"/>
        <v>1304.190552</v>
      </c>
    </row>
    <row r="17" spans="1:10">
      <c r="A17" s="2" t="s">
        <v>34</v>
      </c>
      <c r="B17" s="1" t="s">
        <v>35</v>
      </c>
      <c r="C17" s="13">
        <v>7574.87</v>
      </c>
      <c r="E17" s="13">
        <f t="shared" si="0"/>
        <v>7574.87</v>
      </c>
      <c r="F17" s="25">
        <f t="shared" si="1"/>
        <v>151.4974</v>
      </c>
      <c r="G17" s="25">
        <f t="shared" si="2"/>
        <v>568.11524999999995</v>
      </c>
      <c r="H17" s="13">
        <f t="shared" si="3"/>
        <v>8294.4826499999999</v>
      </c>
      <c r="I17" s="25">
        <f t="shared" si="4"/>
        <v>1327.1172240000001</v>
      </c>
      <c r="J17" s="26">
        <f t="shared" si="5"/>
        <v>9621.5998739999995</v>
      </c>
    </row>
    <row r="18" spans="1:10">
      <c r="A18" s="2" t="s">
        <v>36</v>
      </c>
      <c r="B18" s="1" t="s">
        <v>37</v>
      </c>
      <c r="C18" s="13">
        <v>10575.86</v>
      </c>
      <c r="E18" s="13">
        <f t="shared" si="0"/>
        <v>10575.86</v>
      </c>
      <c r="F18" s="25">
        <f t="shared" si="1"/>
        <v>211.5172</v>
      </c>
      <c r="G18" s="25">
        <f t="shared" si="2"/>
        <v>793.18950000000007</v>
      </c>
      <c r="H18" s="13">
        <f>+E18+F18+G18</f>
        <v>11580.566700000001</v>
      </c>
      <c r="I18" s="25">
        <f t="shared" si="4"/>
        <v>1852.8906720000002</v>
      </c>
      <c r="J18" s="26">
        <f t="shared" si="5"/>
        <v>13433.457372000001</v>
      </c>
    </row>
    <row r="19" spans="1:10">
      <c r="A19" s="2" t="s">
        <v>38</v>
      </c>
      <c r="B19" s="1" t="s">
        <v>39</v>
      </c>
      <c r="C19" s="13">
        <v>2582.37</v>
      </c>
      <c r="E19" s="13">
        <f t="shared" si="0"/>
        <v>2582.37</v>
      </c>
      <c r="F19" s="25">
        <f t="shared" si="1"/>
        <v>51.647399999999998</v>
      </c>
      <c r="G19" s="25">
        <f t="shared" si="2"/>
        <v>193.67774999999997</v>
      </c>
      <c r="H19" s="13">
        <f t="shared" si="3"/>
        <v>2827.6951499999996</v>
      </c>
      <c r="I19" s="25">
        <f t="shared" si="4"/>
        <v>452.43122399999993</v>
      </c>
      <c r="J19" s="26">
        <f t="shared" si="5"/>
        <v>3280.1263739999995</v>
      </c>
    </row>
    <row r="20" spans="1:10">
      <c r="A20" s="2" t="s">
        <v>40</v>
      </c>
      <c r="B20" s="1" t="s">
        <v>41</v>
      </c>
      <c r="C20" s="13">
        <v>6311.09</v>
      </c>
      <c r="E20" s="13">
        <f t="shared" si="0"/>
        <v>6311.09</v>
      </c>
      <c r="F20" s="25">
        <f t="shared" si="1"/>
        <v>126.2218</v>
      </c>
      <c r="G20" s="25">
        <f t="shared" si="2"/>
        <v>473.33175</v>
      </c>
      <c r="H20" s="13">
        <f t="shared" si="3"/>
        <v>6910.6435500000007</v>
      </c>
      <c r="I20" s="25">
        <f t="shared" si="4"/>
        <v>1105.7029680000001</v>
      </c>
      <c r="J20" s="26">
        <f t="shared" si="5"/>
        <v>8016.3465180000003</v>
      </c>
    </row>
    <row r="21" spans="1:10">
      <c r="A21" s="2" t="s">
        <v>42</v>
      </c>
      <c r="B21" s="1" t="s">
        <v>43</v>
      </c>
      <c r="C21" s="13">
        <v>1910.51</v>
      </c>
      <c r="E21" s="13">
        <f t="shared" si="0"/>
        <v>1910.51</v>
      </c>
      <c r="F21" s="25">
        <f t="shared" si="1"/>
        <v>38.2102</v>
      </c>
      <c r="G21" s="25">
        <f t="shared" si="2"/>
        <v>143.28825000000001</v>
      </c>
      <c r="H21" s="13">
        <f t="shared" si="3"/>
        <v>2092.0084499999998</v>
      </c>
      <c r="I21" s="25">
        <f t="shared" si="4"/>
        <v>334.72135199999997</v>
      </c>
      <c r="J21" s="26">
        <f t="shared" si="5"/>
        <v>2426.7298019999998</v>
      </c>
    </row>
    <row r="22" spans="1:10">
      <c r="A22" s="2" t="s">
        <v>44</v>
      </c>
      <c r="B22" s="1" t="s">
        <v>45</v>
      </c>
      <c r="C22" s="13">
        <v>14269.36</v>
      </c>
      <c r="E22" s="13">
        <f t="shared" si="0"/>
        <v>14269.36</v>
      </c>
      <c r="F22" s="25">
        <f t="shared" si="1"/>
        <v>285.38720000000001</v>
      </c>
      <c r="G22" s="25">
        <f t="shared" si="2"/>
        <v>1070.202</v>
      </c>
      <c r="H22" s="13">
        <f t="shared" si="3"/>
        <v>15624.949199999999</v>
      </c>
      <c r="I22" s="25">
        <f t="shared" si="4"/>
        <v>2499.9918720000001</v>
      </c>
      <c r="J22" s="26">
        <f t="shared" si="5"/>
        <v>18124.941071999998</v>
      </c>
    </row>
    <row r="23" spans="1:10">
      <c r="A23" s="2" t="s">
        <v>46</v>
      </c>
      <c r="B23" s="1" t="s">
        <v>47</v>
      </c>
      <c r="C23" s="13">
        <v>1026.76</v>
      </c>
      <c r="E23" s="13">
        <f t="shared" si="0"/>
        <v>1026.76</v>
      </c>
      <c r="F23" s="25">
        <f t="shared" si="1"/>
        <v>20.5352</v>
      </c>
      <c r="G23" s="25">
        <f t="shared" si="2"/>
        <v>77.006999999999991</v>
      </c>
      <c r="H23" s="13">
        <f t="shared" si="3"/>
        <v>1124.3022000000001</v>
      </c>
      <c r="I23" s="25">
        <f t="shared" si="4"/>
        <v>179.88835200000003</v>
      </c>
      <c r="J23" s="26">
        <f t="shared" si="5"/>
        <v>1304.190552</v>
      </c>
    </row>
    <row r="24" spans="1:10">
      <c r="A24" s="2" t="s">
        <v>48</v>
      </c>
      <c r="B24" s="1" t="s">
        <v>49</v>
      </c>
      <c r="C24" s="13">
        <v>11427.03</v>
      </c>
      <c r="E24" s="13">
        <f t="shared" si="0"/>
        <v>11427.03</v>
      </c>
      <c r="F24" s="25">
        <f t="shared" si="1"/>
        <v>228.54060000000001</v>
      </c>
      <c r="G24" s="25">
        <f t="shared" si="2"/>
        <v>857.02724999999998</v>
      </c>
      <c r="H24" s="13">
        <f t="shared" si="3"/>
        <v>12512.59785</v>
      </c>
      <c r="I24" s="25">
        <f t="shared" si="4"/>
        <v>2002.015656</v>
      </c>
      <c r="J24" s="26">
        <f t="shared" si="5"/>
        <v>14514.613506</v>
      </c>
    </row>
    <row r="25" spans="1:10">
      <c r="A25" s="2" t="s">
        <v>50</v>
      </c>
      <c r="B25" s="1" t="s">
        <v>51</v>
      </c>
      <c r="C25" s="13">
        <v>2280.73</v>
      </c>
      <c r="E25" s="13">
        <f t="shared" si="0"/>
        <v>2280.73</v>
      </c>
      <c r="F25" s="25">
        <f t="shared" si="1"/>
        <v>45.614600000000003</v>
      </c>
      <c r="G25" s="25">
        <f t="shared" si="2"/>
        <v>171.05474999999998</v>
      </c>
      <c r="H25" s="13">
        <f t="shared" si="3"/>
        <v>2497.3993499999997</v>
      </c>
      <c r="I25" s="25">
        <f t="shared" si="4"/>
        <v>399.58389599999998</v>
      </c>
      <c r="J25" s="26">
        <f t="shared" si="5"/>
        <v>2896.9832459999998</v>
      </c>
    </row>
    <row r="26" spans="1:10">
      <c r="A26" s="2" t="s">
        <v>52</v>
      </c>
      <c r="B26" s="1" t="s">
        <v>53</v>
      </c>
      <c r="C26" s="13">
        <v>7450.07</v>
      </c>
      <c r="E26" s="13">
        <f t="shared" si="0"/>
        <v>7450.07</v>
      </c>
      <c r="F26" s="25">
        <f t="shared" si="1"/>
        <v>149.00139999999999</v>
      </c>
      <c r="G26" s="25">
        <f t="shared" si="2"/>
        <v>558.75524999999993</v>
      </c>
      <c r="H26" s="13">
        <f t="shared" si="3"/>
        <v>8157.82665</v>
      </c>
      <c r="I26" s="25">
        <f t="shared" si="4"/>
        <v>1305.252264</v>
      </c>
      <c r="J26" s="26">
        <f t="shared" si="5"/>
        <v>9463.0789139999997</v>
      </c>
    </row>
    <row r="27" spans="1:10">
      <c r="A27" s="2" t="s">
        <v>54</v>
      </c>
      <c r="B27" s="1" t="s">
        <v>55</v>
      </c>
      <c r="C27" s="13">
        <v>7106.14</v>
      </c>
      <c r="E27" s="13">
        <f t="shared" si="0"/>
        <v>7106.14</v>
      </c>
      <c r="F27" s="25">
        <f t="shared" si="1"/>
        <v>142.12280000000001</v>
      </c>
      <c r="G27" s="25">
        <f t="shared" si="2"/>
        <v>532.96050000000002</v>
      </c>
      <c r="H27" s="13">
        <f t="shared" si="3"/>
        <v>7781.2233000000006</v>
      </c>
      <c r="I27" s="25">
        <f t="shared" si="4"/>
        <v>1244.9957280000001</v>
      </c>
      <c r="J27" s="26">
        <f t="shared" si="5"/>
        <v>9026.2190280000013</v>
      </c>
    </row>
    <row r="28" spans="1:10">
      <c r="A28" s="2" t="s">
        <v>56</v>
      </c>
      <c r="B28" s="1" t="s">
        <v>57</v>
      </c>
      <c r="C28" s="13">
        <v>2665.39</v>
      </c>
      <c r="E28" s="13">
        <f t="shared" si="0"/>
        <v>2665.39</v>
      </c>
      <c r="F28" s="25">
        <f t="shared" si="1"/>
        <v>53.3078</v>
      </c>
      <c r="G28" s="25">
        <f t="shared" si="2"/>
        <v>199.90424999999999</v>
      </c>
      <c r="H28" s="13">
        <f t="shared" si="3"/>
        <v>2918.60205</v>
      </c>
      <c r="I28" s="25">
        <f t="shared" si="4"/>
        <v>466.97632800000002</v>
      </c>
      <c r="J28" s="26">
        <f t="shared" si="5"/>
        <v>3385.5783780000002</v>
      </c>
    </row>
    <row r="29" spans="1:10">
      <c r="A29" s="2" t="s">
        <v>58</v>
      </c>
      <c r="B29" s="1" t="s">
        <v>59</v>
      </c>
      <c r="C29" s="13">
        <v>6810.07</v>
      </c>
      <c r="E29" s="13">
        <f t="shared" si="0"/>
        <v>6810.07</v>
      </c>
      <c r="F29" s="25">
        <f t="shared" si="1"/>
        <v>136.20140000000001</v>
      </c>
      <c r="G29" s="25">
        <f t="shared" si="2"/>
        <v>510.75524999999993</v>
      </c>
      <c r="H29" s="13">
        <f t="shared" si="3"/>
        <v>7457.0266499999998</v>
      </c>
      <c r="I29" s="25">
        <f t="shared" si="4"/>
        <v>1193.124264</v>
      </c>
      <c r="J29" s="26">
        <f t="shared" si="5"/>
        <v>8650.1509139999998</v>
      </c>
    </row>
    <row r="30" spans="1:10">
      <c r="A30" s="2" t="s">
        <v>60</v>
      </c>
      <c r="B30" s="1" t="s">
        <v>61</v>
      </c>
      <c r="C30" s="13">
        <v>7259.74</v>
      </c>
      <c r="E30" s="13">
        <f t="shared" si="0"/>
        <v>7259.74</v>
      </c>
      <c r="F30" s="25">
        <f t="shared" si="1"/>
        <v>145.19479999999999</v>
      </c>
      <c r="G30" s="25">
        <f t="shared" si="2"/>
        <v>544.48050000000001</v>
      </c>
      <c r="H30" s="13">
        <f t="shared" si="3"/>
        <v>7949.4152999999997</v>
      </c>
      <c r="I30" s="25">
        <f t="shared" si="4"/>
        <v>1271.906448</v>
      </c>
      <c r="J30" s="26">
        <f t="shared" si="5"/>
        <v>9221.3217480000003</v>
      </c>
    </row>
    <row r="31" spans="1:10">
      <c r="A31" s="2" t="s">
        <v>62</v>
      </c>
      <c r="B31" s="1" t="s">
        <v>63</v>
      </c>
      <c r="C31" s="13">
        <v>1776.77</v>
      </c>
      <c r="E31" s="13">
        <f t="shared" si="0"/>
        <v>1776.77</v>
      </c>
      <c r="F31" s="25">
        <f t="shared" si="1"/>
        <v>35.535400000000003</v>
      </c>
      <c r="G31" s="25">
        <f t="shared" si="2"/>
        <v>133.25774999999999</v>
      </c>
      <c r="H31" s="13">
        <f t="shared" si="3"/>
        <v>1945.56315</v>
      </c>
      <c r="I31" s="25">
        <f t="shared" si="4"/>
        <v>311.29010399999999</v>
      </c>
      <c r="J31" s="26">
        <f t="shared" si="5"/>
        <v>2256.8532540000001</v>
      </c>
    </row>
    <row r="32" spans="1:10">
      <c r="A32" s="2" t="s">
        <v>64</v>
      </c>
      <c r="B32" s="1" t="s">
        <v>65</v>
      </c>
      <c r="C32" s="13">
        <v>1026.76</v>
      </c>
      <c r="E32" s="13">
        <f t="shared" si="0"/>
        <v>1026.76</v>
      </c>
      <c r="F32" s="25">
        <f t="shared" si="1"/>
        <v>20.5352</v>
      </c>
      <c r="G32" s="25">
        <f t="shared" si="2"/>
        <v>77.006999999999991</v>
      </c>
      <c r="H32" s="13">
        <f t="shared" si="3"/>
        <v>1124.3022000000001</v>
      </c>
      <c r="I32" s="25">
        <f t="shared" si="4"/>
        <v>179.88835200000003</v>
      </c>
      <c r="J32" s="26">
        <f t="shared" si="5"/>
        <v>1304.190552</v>
      </c>
    </row>
    <row r="33" spans="1:10">
      <c r="A33" s="2" t="s">
        <v>66</v>
      </c>
      <c r="B33" s="1" t="s">
        <v>67</v>
      </c>
      <c r="C33" s="13">
        <v>1026.76</v>
      </c>
      <c r="E33" s="13">
        <f t="shared" si="0"/>
        <v>1026.76</v>
      </c>
      <c r="F33" s="25">
        <f t="shared" si="1"/>
        <v>20.5352</v>
      </c>
      <c r="G33" s="25">
        <f t="shared" si="2"/>
        <v>77.006999999999991</v>
      </c>
      <c r="H33" s="13">
        <f t="shared" si="3"/>
        <v>1124.3022000000001</v>
      </c>
      <c r="I33" s="25">
        <f t="shared" si="4"/>
        <v>179.88835200000003</v>
      </c>
      <c r="J33" s="26">
        <f t="shared" si="5"/>
        <v>1304.190552</v>
      </c>
    </row>
    <row r="34" spans="1:10">
      <c r="A34" s="2" t="s">
        <v>68</v>
      </c>
      <c r="B34" s="1" t="s">
        <v>69</v>
      </c>
      <c r="C34" s="13">
        <v>10380.61</v>
      </c>
      <c r="E34" s="13">
        <f t="shared" si="0"/>
        <v>10380.61</v>
      </c>
      <c r="F34" s="25">
        <f t="shared" si="1"/>
        <v>207.61220000000003</v>
      </c>
      <c r="G34" s="25">
        <f t="shared" si="2"/>
        <v>778.54575</v>
      </c>
      <c r="H34" s="13">
        <f t="shared" si="3"/>
        <v>11366.767949999999</v>
      </c>
      <c r="I34" s="25">
        <f t="shared" si="4"/>
        <v>1818.6828719999999</v>
      </c>
      <c r="J34" s="26">
        <f t="shared" si="5"/>
        <v>13185.450821999999</v>
      </c>
    </row>
    <row r="35" spans="1:10">
      <c r="A35" s="2" t="s">
        <v>70</v>
      </c>
      <c r="B35" s="1" t="s">
        <v>71</v>
      </c>
      <c r="C35" s="13">
        <v>1026.76</v>
      </c>
      <c r="E35" s="13">
        <f t="shared" si="0"/>
        <v>1026.76</v>
      </c>
      <c r="F35" s="25">
        <f t="shared" si="1"/>
        <v>20.5352</v>
      </c>
      <c r="G35" s="25">
        <f t="shared" si="2"/>
        <v>77.006999999999991</v>
      </c>
      <c r="H35" s="13">
        <f t="shared" si="3"/>
        <v>1124.3022000000001</v>
      </c>
      <c r="I35" s="25">
        <f t="shared" si="4"/>
        <v>179.88835200000003</v>
      </c>
      <c r="J35" s="26">
        <f t="shared" si="5"/>
        <v>1304.190552</v>
      </c>
    </row>
    <row r="36" spans="1:10">
      <c r="A36" s="2" t="s">
        <v>72</v>
      </c>
      <c r="B36" s="1" t="s">
        <v>73</v>
      </c>
      <c r="C36" s="13">
        <v>15892.39</v>
      </c>
      <c r="E36" s="13">
        <f t="shared" si="0"/>
        <v>15892.39</v>
      </c>
      <c r="F36" s="25">
        <f t="shared" si="1"/>
        <v>317.84780000000001</v>
      </c>
      <c r="G36" s="25">
        <f t="shared" si="2"/>
        <v>1191.9292499999999</v>
      </c>
      <c r="H36" s="13">
        <f t="shared" si="3"/>
        <v>17402.16705</v>
      </c>
      <c r="I36" s="25">
        <f t="shared" si="4"/>
        <v>2784.346728</v>
      </c>
      <c r="J36" s="26">
        <f t="shared" si="5"/>
        <v>20186.513778</v>
      </c>
    </row>
    <row r="37" spans="1:10">
      <c r="A37" s="2" t="s">
        <v>74</v>
      </c>
      <c r="B37" s="1" t="s">
        <v>75</v>
      </c>
      <c r="C37" s="13">
        <v>1499.96</v>
      </c>
      <c r="E37" s="13">
        <f t="shared" si="0"/>
        <v>1499.96</v>
      </c>
      <c r="F37" s="25">
        <f t="shared" si="1"/>
        <v>29.999200000000002</v>
      </c>
      <c r="G37" s="25">
        <f t="shared" si="2"/>
        <v>112.497</v>
      </c>
      <c r="H37" s="13">
        <f t="shared" si="3"/>
        <v>1642.4562000000001</v>
      </c>
      <c r="I37" s="25">
        <f t="shared" si="4"/>
        <v>262.79299200000003</v>
      </c>
      <c r="J37" s="26">
        <f t="shared" si="5"/>
        <v>1905.2491920000002</v>
      </c>
    </row>
    <row r="38" spans="1:10">
      <c r="A38" s="2" t="s">
        <v>76</v>
      </c>
      <c r="B38" s="1" t="s">
        <v>77</v>
      </c>
      <c r="C38" s="13">
        <v>1970.38</v>
      </c>
      <c r="E38" s="13">
        <f t="shared" si="0"/>
        <v>1970.38</v>
      </c>
      <c r="F38" s="25">
        <f t="shared" si="1"/>
        <v>39.407600000000002</v>
      </c>
      <c r="G38" s="25">
        <f t="shared" si="2"/>
        <v>147.77850000000001</v>
      </c>
      <c r="H38" s="13">
        <f t="shared" si="3"/>
        <v>2157.5661</v>
      </c>
      <c r="I38" s="25">
        <f t="shared" si="4"/>
        <v>345.210576</v>
      </c>
      <c r="J38" s="26">
        <f t="shared" si="5"/>
        <v>2502.776676</v>
      </c>
    </row>
    <row r="39" spans="1:10">
      <c r="A39" s="2" t="s">
        <v>78</v>
      </c>
      <c r="B39" s="1" t="s">
        <v>79</v>
      </c>
      <c r="C39" s="13">
        <v>1183.8599999999999</v>
      </c>
      <c r="E39" s="13">
        <f t="shared" si="0"/>
        <v>1183.8599999999999</v>
      </c>
      <c r="F39" s="25">
        <f t="shared" si="1"/>
        <v>23.677199999999999</v>
      </c>
      <c r="G39" s="25">
        <f t="shared" si="2"/>
        <v>88.78949999999999</v>
      </c>
      <c r="H39" s="13">
        <f t="shared" si="3"/>
        <v>1296.3267000000001</v>
      </c>
      <c r="I39" s="25">
        <f t="shared" si="4"/>
        <v>207.41227200000003</v>
      </c>
      <c r="J39" s="26">
        <f t="shared" si="5"/>
        <v>1503.7389720000001</v>
      </c>
    </row>
    <row r="40" spans="1:10">
      <c r="A40" s="2" t="s">
        <v>80</v>
      </c>
      <c r="B40" s="1" t="s">
        <v>81</v>
      </c>
      <c r="C40" s="13">
        <v>1026.76</v>
      </c>
      <c r="E40" s="13">
        <f t="shared" si="0"/>
        <v>1026.76</v>
      </c>
      <c r="F40" s="25">
        <f t="shared" si="1"/>
        <v>20.5352</v>
      </c>
      <c r="G40" s="25">
        <f t="shared" si="2"/>
        <v>77.006999999999991</v>
      </c>
      <c r="H40" s="13">
        <f t="shared" si="3"/>
        <v>1124.3022000000001</v>
      </c>
      <c r="I40" s="25">
        <f t="shared" si="4"/>
        <v>179.88835200000003</v>
      </c>
      <c r="J40" s="26">
        <f t="shared" si="5"/>
        <v>1304.190552</v>
      </c>
    </row>
    <row r="41" spans="1:10">
      <c r="A41" s="2" t="s">
        <v>82</v>
      </c>
      <c r="B41" s="1" t="s">
        <v>83</v>
      </c>
      <c r="C41" s="13">
        <v>1026.76</v>
      </c>
      <c r="E41" s="13">
        <f t="shared" si="0"/>
        <v>1026.76</v>
      </c>
      <c r="F41" s="25">
        <f t="shared" si="1"/>
        <v>20.5352</v>
      </c>
      <c r="G41" s="25">
        <f t="shared" si="2"/>
        <v>77.006999999999991</v>
      </c>
      <c r="H41" s="13">
        <f t="shared" si="3"/>
        <v>1124.3022000000001</v>
      </c>
      <c r="I41" s="25">
        <f t="shared" si="4"/>
        <v>179.88835200000003</v>
      </c>
      <c r="J41" s="26">
        <f t="shared" si="5"/>
        <v>1304.190552</v>
      </c>
    </row>
    <row r="44" spans="1:10" s="7" customFormat="1">
      <c r="A44" s="15"/>
      <c r="C44" s="7" t="s">
        <v>84</v>
      </c>
      <c r="E44" s="7" t="s">
        <v>84</v>
      </c>
      <c r="F44" s="7" t="s">
        <v>84</v>
      </c>
      <c r="G44" s="7" t="s">
        <v>84</v>
      </c>
      <c r="H44" s="7" t="s">
        <v>84</v>
      </c>
      <c r="I44" s="7" t="s">
        <v>84</v>
      </c>
      <c r="J44" s="7" t="s">
        <v>84</v>
      </c>
    </row>
    <row r="45" spans="1:10" ht="12" thickBot="1">
      <c r="A45" s="18" t="s">
        <v>85</v>
      </c>
      <c r="B45" s="1" t="s">
        <v>86</v>
      </c>
      <c r="C45" s="17">
        <v>149903.10999999999</v>
      </c>
      <c r="E45" s="27">
        <f>SUM(E11:E41)</f>
        <v>149903.11000000002</v>
      </c>
      <c r="F45" s="27">
        <f t="shared" ref="F45:J45" si="6">SUM(F11:F41)</f>
        <v>2998.0621999999998</v>
      </c>
      <c r="G45" s="27">
        <f t="shared" si="6"/>
        <v>11242.733249999997</v>
      </c>
      <c r="H45" s="27">
        <f t="shared" si="6"/>
        <v>164143.90545000002</v>
      </c>
      <c r="I45" s="27">
        <f t="shared" si="6"/>
        <v>26263.024872000016</v>
      </c>
      <c r="J45" s="27">
        <f t="shared" si="6"/>
        <v>190406.930322</v>
      </c>
    </row>
    <row r="46" spans="1:10" ht="12" thickTop="1"/>
    <row r="47" spans="1:10">
      <c r="C47" s="1" t="s">
        <v>86</v>
      </c>
    </row>
    <row r="48" spans="1:10">
      <c r="A48" s="2" t="s">
        <v>86</v>
      </c>
      <c r="B48" s="1" t="s">
        <v>86</v>
      </c>
      <c r="C48" s="16"/>
    </row>
  </sheetData>
  <mergeCells count="1">
    <mergeCell ref="E7:J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8"/>
  <sheetViews>
    <sheetView workbookViewId="0">
      <pane xSplit="2" ySplit="10" topLeftCell="C11" activePane="bottomRight" state="frozen"/>
      <selection pane="topRight" activeCell="C1" sqref="C1"/>
      <selection pane="bottomLeft" activeCell="A13" sqref="A13"/>
      <selection pane="bottomRight" activeCell="A8" sqref="A8"/>
    </sheetView>
  </sheetViews>
  <sheetFormatPr baseColWidth="10" defaultRowHeight="11.25"/>
  <cols>
    <col min="1" max="1" width="12.28515625" style="2" customWidth="1"/>
    <col min="2" max="2" width="30.7109375" style="1" customWidth="1"/>
    <col min="3" max="5" width="13" style="1" bestFit="1" customWidth="1"/>
    <col min="6" max="6" width="13.5703125" style="1" bestFit="1" customWidth="1"/>
    <col min="7" max="11" width="13" style="1" bestFit="1" customWidth="1"/>
    <col min="12" max="12" width="9.7109375" style="1" customWidth="1"/>
    <col min="13" max="14" width="13" style="1" bestFit="1" customWidth="1"/>
    <col min="15" max="16384" width="11.42578125" style="1"/>
  </cols>
  <sheetData>
    <row r="1" spans="1:14" ht="18" customHeight="1">
      <c r="A1" s="3" t="s">
        <v>0</v>
      </c>
      <c r="B1" s="31" t="s">
        <v>86</v>
      </c>
      <c r="C1" s="32"/>
      <c r="D1" s="32"/>
    </row>
    <row r="2" spans="1:14" ht="24.95" customHeight="1">
      <c r="A2" s="4" t="s">
        <v>1</v>
      </c>
      <c r="B2" s="33" t="s">
        <v>2</v>
      </c>
      <c r="C2" s="34"/>
      <c r="D2" s="34"/>
    </row>
    <row r="3" spans="1:14" ht="15.75">
      <c r="B3" s="35" t="s">
        <v>3</v>
      </c>
      <c r="C3" s="36"/>
      <c r="D3" s="36"/>
      <c r="E3" s="7"/>
    </row>
    <row r="4" spans="1:14" ht="15">
      <c r="B4" s="37" t="s">
        <v>4</v>
      </c>
      <c r="C4" s="36"/>
      <c r="D4" s="36"/>
      <c r="E4" s="7"/>
    </row>
    <row r="5" spans="1:14">
      <c r="B5" s="6" t="s">
        <v>5</v>
      </c>
      <c r="C5" s="6"/>
      <c r="D5" s="6"/>
    </row>
    <row r="6" spans="1:14">
      <c r="B6" s="6" t="s">
        <v>6</v>
      </c>
      <c r="C6" s="6"/>
      <c r="D6" s="6"/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>
      <c r="A9" s="12" t="s">
        <v>21</v>
      </c>
    </row>
    <row r="11" spans="1:14">
      <c r="A11" s="2" t="s">
        <v>22</v>
      </c>
      <c r="B11" s="1" t="s">
        <v>23</v>
      </c>
      <c r="C11" s="13">
        <v>880.08</v>
      </c>
      <c r="D11" s="13">
        <v>146.68</v>
      </c>
      <c r="E11" s="13">
        <v>6896.33</v>
      </c>
      <c r="F11" s="13">
        <v>7923.09</v>
      </c>
      <c r="G11" s="13">
        <v>0</v>
      </c>
      <c r="H11" s="13">
        <v>1529.77</v>
      </c>
      <c r="I11" s="13">
        <v>25.58</v>
      </c>
      <c r="J11" s="13">
        <v>0</v>
      </c>
      <c r="K11" s="13">
        <v>0</v>
      </c>
      <c r="L11" s="13">
        <v>0.14000000000000001</v>
      </c>
      <c r="M11" s="13">
        <v>1555.49</v>
      </c>
      <c r="N11" s="13">
        <v>6367.6</v>
      </c>
    </row>
    <row r="12" spans="1:14">
      <c r="A12" s="2" t="s">
        <v>24</v>
      </c>
      <c r="B12" s="1" t="s">
        <v>25</v>
      </c>
      <c r="C12" s="13">
        <v>880.08</v>
      </c>
      <c r="D12" s="13">
        <v>146.68</v>
      </c>
      <c r="E12" s="13">
        <v>4524.59</v>
      </c>
      <c r="F12" s="13">
        <v>5551.35</v>
      </c>
      <c r="G12" s="13">
        <v>0</v>
      </c>
      <c r="H12" s="13">
        <v>946.98</v>
      </c>
      <c r="I12" s="13">
        <v>25.53</v>
      </c>
      <c r="J12" s="13">
        <v>0</v>
      </c>
      <c r="K12" s="13">
        <v>0</v>
      </c>
      <c r="L12" s="13">
        <v>0.04</v>
      </c>
      <c r="M12" s="13">
        <v>972.55</v>
      </c>
      <c r="N12" s="13">
        <v>4578.8</v>
      </c>
    </row>
    <row r="13" spans="1:14">
      <c r="A13" s="2" t="s">
        <v>26</v>
      </c>
      <c r="B13" s="1" t="s">
        <v>27</v>
      </c>
      <c r="C13" s="13">
        <v>880.08</v>
      </c>
      <c r="D13" s="13">
        <v>146.68</v>
      </c>
      <c r="E13" s="13">
        <v>4510.63</v>
      </c>
      <c r="F13" s="13">
        <v>5537.39</v>
      </c>
      <c r="G13" s="13">
        <v>0</v>
      </c>
      <c r="H13" s="13">
        <v>943.7</v>
      </c>
      <c r="I13" s="13">
        <v>25.53</v>
      </c>
      <c r="J13" s="13">
        <v>509.2</v>
      </c>
      <c r="K13" s="13">
        <v>0</v>
      </c>
      <c r="L13" s="14">
        <v>-0.04</v>
      </c>
      <c r="M13" s="13">
        <v>1478.39</v>
      </c>
      <c r="N13" s="13">
        <v>4059</v>
      </c>
    </row>
    <row r="14" spans="1:14">
      <c r="A14" s="2" t="s">
        <v>28</v>
      </c>
      <c r="B14" s="1" t="s">
        <v>29</v>
      </c>
      <c r="C14" s="13">
        <v>1500</v>
      </c>
      <c r="D14" s="13">
        <v>250</v>
      </c>
      <c r="E14" s="13">
        <v>0</v>
      </c>
      <c r="F14" s="13">
        <v>1750</v>
      </c>
      <c r="G14" s="13">
        <v>0</v>
      </c>
      <c r="H14" s="13">
        <v>144.21</v>
      </c>
      <c r="I14" s="13">
        <v>44.31</v>
      </c>
      <c r="J14" s="13">
        <v>0</v>
      </c>
      <c r="K14" s="13">
        <v>0</v>
      </c>
      <c r="L14" s="14">
        <v>-0.12</v>
      </c>
      <c r="M14" s="13">
        <v>188.4</v>
      </c>
      <c r="N14" s="13">
        <v>1561.6</v>
      </c>
    </row>
    <row r="15" spans="1:14">
      <c r="A15" s="2" t="s">
        <v>30</v>
      </c>
      <c r="B15" s="1" t="s">
        <v>31</v>
      </c>
      <c r="C15" s="13">
        <v>880.08</v>
      </c>
      <c r="D15" s="13">
        <v>146.68</v>
      </c>
      <c r="E15" s="13">
        <v>0</v>
      </c>
      <c r="F15" s="13">
        <v>1026.76</v>
      </c>
      <c r="G15" s="14">
        <v>-18.41</v>
      </c>
      <c r="H15" s="13">
        <v>0</v>
      </c>
      <c r="I15" s="13">
        <v>25.48</v>
      </c>
      <c r="J15" s="13">
        <v>567.55999999999995</v>
      </c>
      <c r="K15" s="13">
        <v>0</v>
      </c>
      <c r="L15" s="14">
        <v>-7.0000000000000007E-2</v>
      </c>
      <c r="M15" s="13">
        <v>574.55999999999995</v>
      </c>
      <c r="N15" s="13">
        <v>452.2</v>
      </c>
    </row>
    <row r="16" spans="1:14">
      <c r="A16" s="2" t="s">
        <v>32</v>
      </c>
      <c r="B16" s="1" t="s">
        <v>33</v>
      </c>
      <c r="C16" s="13">
        <v>880.08</v>
      </c>
      <c r="D16" s="13">
        <v>146.68</v>
      </c>
      <c r="E16" s="13">
        <v>0</v>
      </c>
      <c r="F16" s="13">
        <v>1026.76</v>
      </c>
      <c r="G16" s="14">
        <v>-18.41</v>
      </c>
      <c r="H16" s="13">
        <v>0</v>
      </c>
      <c r="I16" s="13">
        <v>25.53</v>
      </c>
      <c r="J16" s="13">
        <v>0</v>
      </c>
      <c r="K16" s="13">
        <v>0</v>
      </c>
      <c r="L16" s="13">
        <v>0.04</v>
      </c>
      <c r="M16" s="13">
        <v>7.16</v>
      </c>
      <c r="N16" s="13">
        <v>1019.6</v>
      </c>
    </row>
    <row r="17" spans="1:14">
      <c r="A17" s="2" t="s">
        <v>34</v>
      </c>
      <c r="B17" s="1" t="s">
        <v>35</v>
      </c>
      <c r="C17" s="13">
        <v>4000.08</v>
      </c>
      <c r="D17" s="13">
        <v>666.68</v>
      </c>
      <c r="E17" s="13">
        <v>2908.11</v>
      </c>
      <c r="F17" s="13">
        <v>7574.87</v>
      </c>
      <c r="G17" s="13">
        <v>0</v>
      </c>
      <c r="H17" s="13">
        <v>1425.3</v>
      </c>
      <c r="I17" s="13">
        <v>129.35</v>
      </c>
      <c r="J17" s="13">
        <v>0</v>
      </c>
      <c r="K17" s="13">
        <v>0</v>
      </c>
      <c r="L17" s="14">
        <v>-0.18</v>
      </c>
      <c r="M17" s="13">
        <v>1554.47</v>
      </c>
      <c r="N17" s="13">
        <v>6020.4</v>
      </c>
    </row>
    <row r="18" spans="1:14">
      <c r="A18" s="2" t="s">
        <v>36</v>
      </c>
      <c r="B18" s="1" t="s">
        <v>37</v>
      </c>
      <c r="C18" s="13">
        <v>880.08</v>
      </c>
      <c r="D18" s="13">
        <v>146.68</v>
      </c>
      <c r="E18" s="13">
        <v>9549.1</v>
      </c>
      <c r="F18" s="13">
        <v>10575.86</v>
      </c>
      <c r="G18" s="13">
        <v>0</v>
      </c>
      <c r="H18" s="13">
        <v>2325.6</v>
      </c>
      <c r="I18" s="13">
        <v>25.58</v>
      </c>
      <c r="J18" s="13">
        <v>0</v>
      </c>
      <c r="K18" s="13">
        <v>0</v>
      </c>
      <c r="L18" s="14">
        <v>-0.12</v>
      </c>
      <c r="M18" s="13">
        <v>2351.06</v>
      </c>
      <c r="N18" s="13">
        <v>8224.7999999999993</v>
      </c>
    </row>
    <row r="19" spans="1:14">
      <c r="A19" s="2" t="s">
        <v>38</v>
      </c>
      <c r="B19" s="1" t="s">
        <v>39</v>
      </c>
      <c r="C19" s="13">
        <v>1000.08</v>
      </c>
      <c r="D19" s="13">
        <v>166.68</v>
      </c>
      <c r="E19" s="13">
        <v>1415.61</v>
      </c>
      <c r="F19" s="13">
        <v>2582.37</v>
      </c>
      <c r="G19" s="13">
        <v>0</v>
      </c>
      <c r="H19" s="13">
        <v>296.2</v>
      </c>
      <c r="I19" s="13">
        <v>29.11</v>
      </c>
      <c r="J19" s="13">
        <v>578.54</v>
      </c>
      <c r="K19" s="13">
        <v>0</v>
      </c>
      <c r="L19" s="14">
        <v>-0.08</v>
      </c>
      <c r="M19" s="13">
        <v>903.77</v>
      </c>
      <c r="N19" s="13">
        <v>1678.6</v>
      </c>
    </row>
    <row r="20" spans="1:14">
      <c r="A20" s="2" t="s">
        <v>40</v>
      </c>
      <c r="B20" s="1" t="s">
        <v>41</v>
      </c>
      <c r="C20" s="13">
        <v>880.08</v>
      </c>
      <c r="D20" s="13">
        <v>146.68</v>
      </c>
      <c r="E20" s="13">
        <v>5284.33</v>
      </c>
      <c r="F20" s="13">
        <v>6311.09</v>
      </c>
      <c r="G20" s="13">
        <v>0</v>
      </c>
      <c r="H20" s="13">
        <v>1125.67</v>
      </c>
      <c r="I20" s="13">
        <v>25.55</v>
      </c>
      <c r="J20" s="13">
        <v>0</v>
      </c>
      <c r="K20" s="13">
        <v>0</v>
      </c>
      <c r="L20" s="14">
        <v>-0.13</v>
      </c>
      <c r="M20" s="13">
        <v>1151.0899999999999</v>
      </c>
      <c r="N20" s="13">
        <v>5160</v>
      </c>
    </row>
    <row r="21" spans="1:14">
      <c r="A21" s="2" t="s">
        <v>42</v>
      </c>
      <c r="B21" s="1" t="s">
        <v>43</v>
      </c>
      <c r="C21" s="13">
        <v>880.08</v>
      </c>
      <c r="D21" s="13">
        <v>146.68</v>
      </c>
      <c r="E21" s="13">
        <v>883.75</v>
      </c>
      <c r="F21" s="13">
        <v>1910.51</v>
      </c>
      <c r="G21" s="13">
        <v>0</v>
      </c>
      <c r="H21" s="13">
        <v>169.9</v>
      </c>
      <c r="I21" s="13">
        <v>25.55</v>
      </c>
      <c r="J21" s="13">
        <v>0</v>
      </c>
      <c r="K21" s="13">
        <v>0</v>
      </c>
      <c r="L21" s="13">
        <v>0.06</v>
      </c>
      <c r="M21" s="13">
        <v>195.51</v>
      </c>
      <c r="N21" s="13">
        <v>1715</v>
      </c>
    </row>
    <row r="22" spans="1:14">
      <c r="A22" s="2" t="s">
        <v>44</v>
      </c>
      <c r="B22" s="1" t="s">
        <v>45</v>
      </c>
      <c r="C22" s="13">
        <v>880.08</v>
      </c>
      <c r="D22" s="13">
        <v>146.68</v>
      </c>
      <c r="E22" s="13">
        <v>13242.6</v>
      </c>
      <c r="F22" s="13">
        <v>14269.36</v>
      </c>
      <c r="G22" s="13">
        <v>0</v>
      </c>
      <c r="H22" s="13">
        <v>3433.65</v>
      </c>
      <c r="I22" s="13">
        <v>25.54</v>
      </c>
      <c r="J22" s="13">
        <v>0</v>
      </c>
      <c r="K22" s="13">
        <v>0</v>
      </c>
      <c r="L22" s="14">
        <v>-0.03</v>
      </c>
      <c r="M22" s="13">
        <v>3459.16</v>
      </c>
      <c r="N22" s="13">
        <v>10810.2</v>
      </c>
    </row>
    <row r="23" spans="1:14">
      <c r="A23" s="2" t="s">
        <v>46</v>
      </c>
      <c r="B23" s="1" t="s">
        <v>47</v>
      </c>
      <c r="C23" s="13">
        <v>880.08</v>
      </c>
      <c r="D23" s="13">
        <v>146.68</v>
      </c>
      <c r="E23" s="13">
        <v>0</v>
      </c>
      <c r="F23" s="13">
        <v>1026.76</v>
      </c>
      <c r="G23" s="14">
        <v>-18.41</v>
      </c>
      <c r="H23" s="13">
        <v>0</v>
      </c>
      <c r="I23" s="13">
        <v>25.48</v>
      </c>
      <c r="J23" s="13">
        <v>0</v>
      </c>
      <c r="K23" s="13">
        <v>0</v>
      </c>
      <c r="L23" s="13">
        <v>0.09</v>
      </c>
      <c r="M23" s="13">
        <v>7.16</v>
      </c>
      <c r="N23" s="13">
        <v>1019.6</v>
      </c>
    </row>
    <row r="24" spans="1:14">
      <c r="A24" s="2" t="s">
        <v>48</v>
      </c>
      <c r="B24" s="1" t="s">
        <v>49</v>
      </c>
      <c r="C24" s="13">
        <v>4000.08</v>
      </c>
      <c r="D24" s="13">
        <v>666.68</v>
      </c>
      <c r="E24" s="13">
        <v>6760.27</v>
      </c>
      <c r="F24" s="13">
        <v>11427.03</v>
      </c>
      <c r="G24" s="13">
        <v>0</v>
      </c>
      <c r="H24" s="13">
        <v>2580.9499999999998</v>
      </c>
      <c r="I24" s="13">
        <v>128.63</v>
      </c>
      <c r="J24" s="13">
        <v>416.28</v>
      </c>
      <c r="K24" s="13">
        <v>0</v>
      </c>
      <c r="L24" s="14">
        <v>-0.03</v>
      </c>
      <c r="M24" s="13">
        <v>3125.83</v>
      </c>
      <c r="N24" s="13">
        <v>8301.2000000000007</v>
      </c>
    </row>
    <row r="25" spans="1:14">
      <c r="A25" s="2" t="s">
        <v>50</v>
      </c>
      <c r="B25" s="1" t="s">
        <v>51</v>
      </c>
      <c r="C25" s="13">
        <v>880.08</v>
      </c>
      <c r="D25" s="13">
        <v>146.68</v>
      </c>
      <c r="E25" s="13">
        <v>1253.97</v>
      </c>
      <c r="F25" s="13">
        <v>2280.73</v>
      </c>
      <c r="G25" s="13">
        <v>0</v>
      </c>
      <c r="H25" s="13">
        <v>234.89</v>
      </c>
      <c r="I25" s="13">
        <v>25.48</v>
      </c>
      <c r="J25" s="13">
        <v>803.57</v>
      </c>
      <c r="K25" s="13">
        <v>0</v>
      </c>
      <c r="L25" s="14">
        <v>-0.01</v>
      </c>
      <c r="M25" s="13">
        <v>1063.93</v>
      </c>
      <c r="N25" s="13">
        <v>1216.8</v>
      </c>
    </row>
    <row r="26" spans="1:14">
      <c r="A26" s="2" t="s">
        <v>52</v>
      </c>
      <c r="B26" s="1" t="s">
        <v>53</v>
      </c>
      <c r="C26" s="13">
        <v>733.4</v>
      </c>
      <c r="D26" s="13">
        <v>122.23</v>
      </c>
      <c r="E26" s="13">
        <v>6594.44</v>
      </c>
      <c r="F26" s="13">
        <v>7450.07</v>
      </c>
      <c r="G26" s="13">
        <v>0</v>
      </c>
      <c r="H26" s="13">
        <v>1393.56</v>
      </c>
      <c r="I26" s="13">
        <v>22.87</v>
      </c>
      <c r="J26" s="13">
        <v>0</v>
      </c>
      <c r="K26" s="13">
        <v>0</v>
      </c>
      <c r="L26" s="13">
        <v>0.04</v>
      </c>
      <c r="M26" s="13">
        <v>1416.47</v>
      </c>
      <c r="N26" s="13">
        <v>6033.6</v>
      </c>
    </row>
    <row r="27" spans="1:14">
      <c r="A27" s="2" t="s">
        <v>54</v>
      </c>
      <c r="B27" s="1" t="s">
        <v>55</v>
      </c>
      <c r="C27" s="13">
        <v>880.08</v>
      </c>
      <c r="D27" s="13">
        <v>146.68</v>
      </c>
      <c r="E27" s="13">
        <v>6079.38</v>
      </c>
      <c r="F27" s="13">
        <v>7106.14</v>
      </c>
      <c r="G27" s="13">
        <v>0</v>
      </c>
      <c r="H27" s="13">
        <v>1312.67</v>
      </c>
      <c r="I27" s="13">
        <v>25.54</v>
      </c>
      <c r="J27" s="13">
        <v>0</v>
      </c>
      <c r="K27" s="13">
        <v>0</v>
      </c>
      <c r="L27" s="14">
        <v>-7.0000000000000007E-2</v>
      </c>
      <c r="M27" s="13">
        <v>1338.14</v>
      </c>
      <c r="N27" s="13">
        <v>5768</v>
      </c>
    </row>
    <row r="28" spans="1:14">
      <c r="A28" s="2" t="s">
        <v>56</v>
      </c>
      <c r="B28" s="1" t="s">
        <v>57</v>
      </c>
      <c r="C28" s="13">
        <v>1000.08</v>
      </c>
      <c r="D28" s="13">
        <v>166.68</v>
      </c>
      <c r="E28" s="13">
        <v>1498.63</v>
      </c>
      <c r="F28" s="13">
        <v>2665.39</v>
      </c>
      <c r="G28" s="13">
        <v>0</v>
      </c>
      <c r="H28" s="13">
        <v>313.94</v>
      </c>
      <c r="I28" s="13">
        <v>29</v>
      </c>
      <c r="J28" s="13">
        <v>0</v>
      </c>
      <c r="K28" s="13">
        <v>0</v>
      </c>
      <c r="L28" s="13">
        <v>0.05</v>
      </c>
      <c r="M28" s="13">
        <v>342.99</v>
      </c>
      <c r="N28" s="13">
        <v>2322.4</v>
      </c>
    </row>
    <row r="29" spans="1:14">
      <c r="A29" s="2" t="s">
        <v>58</v>
      </c>
      <c r="B29" s="1" t="s">
        <v>59</v>
      </c>
      <c r="C29" s="13">
        <v>880.08</v>
      </c>
      <c r="D29" s="13">
        <v>146.68</v>
      </c>
      <c r="E29" s="13">
        <v>5783.31</v>
      </c>
      <c r="F29" s="13">
        <v>6810.07</v>
      </c>
      <c r="G29" s="13">
        <v>0</v>
      </c>
      <c r="H29" s="13">
        <v>1243.03</v>
      </c>
      <c r="I29" s="13">
        <v>25.48</v>
      </c>
      <c r="J29" s="13">
        <v>0</v>
      </c>
      <c r="K29" s="13">
        <v>0</v>
      </c>
      <c r="L29" s="14">
        <v>-0.04</v>
      </c>
      <c r="M29" s="13">
        <v>1268.47</v>
      </c>
      <c r="N29" s="13">
        <v>5541.6</v>
      </c>
    </row>
    <row r="30" spans="1:14">
      <c r="A30" s="2" t="s">
        <v>60</v>
      </c>
      <c r="B30" s="1" t="s">
        <v>61</v>
      </c>
      <c r="C30" s="13">
        <v>3333.4</v>
      </c>
      <c r="D30" s="13">
        <v>555.57000000000005</v>
      </c>
      <c r="E30" s="13">
        <v>3370.77</v>
      </c>
      <c r="F30" s="13">
        <v>7259.74</v>
      </c>
      <c r="G30" s="13">
        <v>0</v>
      </c>
      <c r="H30" s="13">
        <v>1348.8</v>
      </c>
      <c r="I30" s="13">
        <v>116.44</v>
      </c>
      <c r="J30" s="13">
        <v>222.69</v>
      </c>
      <c r="K30" s="13">
        <v>0</v>
      </c>
      <c r="L30" s="13">
        <v>0.01</v>
      </c>
      <c r="M30" s="13">
        <v>1687.94</v>
      </c>
      <c r="N30" s="13">
        <v>5571.8</v>
      </c>
    </row>
    <row r="31" spans="1:14">
      <c r="A31" s="2" t="s">
        <v>62</v>
      </c>
      <c r="B31" s="1" t="s">
        <v>63</v>
      </c>
      <c r="C31" s="13">
        <v>880.08</v>
      </c>
      <c r="D31" s="13">
        <v>146.68</v>
      </c>
      <c r="E31" s="13">
        <v>750.01</v>
      </c>
      <c r="F31" s="13">
        <v>1776.77</v>
      </c>
      <c r="G31" s="13">
        <v>0</v>
      </c>
      <c r="H31" s="13">
        <v>148.5</v>
      </c>
      <c r="I31" s="13">
        <v>25.48</v>
      </c>
      <c r="J31" s="13">
        <v>772.71</v>
      </c>
      <c r="K31" s="13">
        <v>0</v>
      </c>
      <c r="L31" s="13">
        <v>0.08</v>
      </c>
      <c r="M31" s="13">
        <v>946.77</v>
      </c>
      <c r="N31" s="13">
        <v>830</v>
      </c>
    </row>
    <row r="32" spans="1:14">
      <c r="A32" s="2" t="s">
        <v>64</v>
      </c>
      <c r="B32" s="1" t="s">
        <v>65</v>
      </c>
      <c r="C32" s="13">
        <v>880.08</v>
      </c>
      <c r="D32" s="13">
        <v>146.68</v>
      </c>
      <c r="E32" s="13">
        <v>0</v>
      </c>
      <c r="F32" s="13">
        <v>1026.76</v>
      </c>
      <c r="G32" s="14">
        <v>-18.41</v>
      </c>
      <c r="H32" s="13">
        <v>0</v>
      </c>
      <c r="I32" s="13">
        <v>25.48</v>
      </c>
      <c r="J32" s="13">
        <v>0</v>
      </c>
      <c r="K32" s="13">
        <v>0</v>
      </c>
      <c r="L32" s="13">
        <v>0.09</v>
      </c>
      <c r="M32" s="13">
        <v>7.16</v>
      </c>
      <c r="N32" s="13">
        <v>1019.6</v>
      </c>
    </row>
    <row r="33" spans="1:14">
      <c r="A33" s="2" t="s">
        <v>66</v>
      </c>
      <c r="B33" s="1" t="s">
        <v>67</v>
      </c>
      <c r="C33" s="13">
        <v>880.08</v>
      </c>
      <c r="D33" s="13">
        <v>146.68</v>
      </c>
      <c r="E33" s="13">
        <v>0</v>
      </c>
      <c r="F33" s="13">
        <v>1026.76</v>
      </c>
      <c r="G33" s="14">
        <v>-18.41</v>
      </c>
      <c r="H33" s="13">
        <v>0</v>
      </c>
      <c r="I33" s="13">
        <v>25.48</v>
      </c>
      <c r="J33" s="13">
        <v>0</v>
      </c>
      <c r="K33" s="13">
        <v>215</v>
      </c>
      <c r="L33" s="14">
        <v>-0.11</v>
      </c>
      <c r="M33" s="13">
        <v>221.96</v>
      </c>
      <c r="N33" s="13">
        <v>804.8</v>
      </c>
    </row>
    <row r="34" spans="1:14">
      <c r="A34" s="2" t="s">
        <v>68</v>
      </c>
      <c r="B34" s="1" t="s">
        <v>69</v>
      </c>
      <c r="C34" s="13">
        <v>880.08</v>
      </c>
      <c r="D34" s="13">
        <v>146.68</v>
      </c>
      <c r="E34" s="13">
        <v>9353.85</v>
      </c>
      <c r="F34" s="13">
        <v>10380.61</v>
      </c>
      <c r="G34" s="13">
        <v>0</v>
      </c>
      <c r="H34" s="13">
        <v>2267.02</v>
      </c>
      <c r="I34" s="13">
        <v>25.48</v>
      </c>
      <c r="J34" s="13">
        <v>0</v>
      </c>
      <c r="K34" s="13">
        <v>0</v>
      </c>
      <c r="L34" s="14">
        <v>-0.09</v>
      </c>
      <c r="M34" s="13">
        <v>2292.41</v>
      </c>
      <c r="N34" s="13">
        <v>8088.2</v>
      </c>
    </row>
    <row r="35" spans="1:14">
      <c r="A35" s="2" t="s">
        <v>70</v>
      </c>
      <c r="B35" s="1" t="s">
        <v>71</v>
      </c>
      <c r="C35" s="13">
        <v>880.08</v>
      </c>
      <c r="D35" s="13">
        <v>146.68</v>
      </c>
      <c r="E35" s="13">
        <v>0</v>
      </c>
      <c r="F35" s="13">
        <v>1026.76</v>
      </c>
      <c r="G35" s="14">
        <v>-18.41</v>
      </c>
      <c r="H35" s="13">
        <v>0</v>
      </c>
      <c r="I35" s="13">
        <v>25.53</v>
      </c>
      <c r="J35" s="13">
        <v>0</v>
      </c>
      <c r="K35" s="13">
        <v>0</v>
      </c>
      <c r="L35" s="13">
        <v>0.04</v>
      </c>
      <c r="M35" s="13">
        <v>7.16</v>
      </c>
      <c r="N35" s="13">
        <v>1019.6</v>
      </c>
    </row>
    <row r="36" spans="1:14">
      <c r="A36" s="2" t="s">
        <v>72</v>
      </c>
      <c r="B36" s="1" t="s">
        <v>73</v>
      </c>
      <c r="C36" s="13">
        <v>880.08</v>
      </c>
      <c r="D36" s="13">
        <v>146.68</v>
      </c>
      <c r="E36" s="13">
        <v>14865.63</v>
      </c>
      <c r="F36" s="13">
        <v>15892.39</v>
      </c>
      <c r="G36" s="13">
        <v>0</v>
      </c>
      <c r="H36" s="13">
        <v>3950.57</v>
      </c>
      <c r="I36" s="13">
        <v>25.53</v>
      </c>
      <c r="J36" s="13">
        <v>0</v>
      </c>
      <c r="K36" s="13">
        <v>0</v>
      </c>
      <c r="L36" s="13">
        <v>0.09</v>
      </c>
      <c r="M36" s="13">
        <v>3976.19</v>
      </c>
      <c r="N36" s="13">
        <v>11916.2</v>
      </c>
    </row>
    <row r="37" spans="1:14">
      <c r="A37" s="2" t="s">
        <v>74</v>
      </c>
      <c r="B37" s="1" t="s">
        <v>75</v>
      </c>
      <c r="C37" s="13">
        <v>1285.68</v>
      </c>
      <c r="D37" s="13">
        <v>214.28</v>
      </c>
      <c r="E37" s="13">
        <v>0</v>
      </c>
      <c r="F37" s="13">
        <v>1499.96</v>
      </c>
      <c r="G37" s="13">
        <v>0</v>
      </c>
      <c r="H37" s="13">
        <v>56.26</v>
      </c>
      <c r="I37" s="13">
        <v>37.24</v>
      </c>
      <c r="J37" s="13">
        <v>0</v>
      </c>
      <c r="K37" s="13">
        <v>0</v>
      </c>
      <c r="L37" s="13">
        <v>0.06</v>
      </c>
      <c r="M37" s="13">
        <v>93.56</v>
      </c>
      <c r="N37" s="13">
        <v>1406.4</v>
      </c>
    </row>
    <row r="38" spans="1:14">
      <c r="A38" s="2" t="s">
        <v>76</v>
      </c>
      <c r="B38" s="1" t="s">
        <v>77</v>
      </c>
      <c r="C38" s="13">
        <v>1000.02</v>
      </c>
      <c r="D38" s="13">
        <v>166.67</v>
      </c>
      <c r="E38" s="13">
        <v>803.69</v>
      </c>
      <c r="F38" s="13">
        <v>1970.38</v>
      </c>
      <c r="G38" s="13">
        <v>0</v>
      </c>
      <c r="H38" s="13">
        <v>179.47</v>
      </c>
      <c r="I38" s="13">
        <v>28.96</v>
      </c>
      <c r="J38" s="13">
        <v>0</v>
      </c>
      <c r="K38" s="13">
        <v>0</v>
      </c>
      <c r="L38" s="14">
        <v>-0.05</v>
      </c>
      <c r="M38" s="13">
        <v>208.38</v>
      </c>
      <c r="N38" s="13">
        <v>1762</v>
      </c>
    </row>
    <row r="39" spans="1:14">
      <c r="A39" s="2" t="s">
        <v>78</v>
      </c>
      <c r="B39" s="1" t="s">
        <v>79</v>
      </c>
      <c r="C39" s="13">
        <v>880.08</v>
      </c>
      <c r="D39" s="13">
        <v>146.68</v>
      </c>
      <c r="E39" s="13">
        <v>157.1</v>
      </c>
      <c r="F39" s="13">
        <v>1183.8599999999999</v>
      </c>
      <c r="G39" s="13">
        <v>0</v>
      </c>
      <c r="H39" s="13">
        <v>5.45</v>
      </c>
      <c r="I39" s="13">
        <v>25.58</v>
      </c>
      <c r="J39" s="13">
        <v>731.23</v>
      </c>
      <c r="K39" s="13">
        <v>0</v>
      </c>
      <c r="L39" s="13">
        <v>0</v>
      </c>
      <c r="M39" s="13">
        <v>762.26</v>
      </c>
      <c r="N39" s="13">
        <v>421.6</v>
      </c>
    </row>
    <row r="40" spans="1:14">
      <c r="A40" s="2" t="s">
        <v>80</v>
      </c>
      <c r="B40" s="1" t="s">
        <v>81</v>
      </c>
      <c r="C40" s="13">
        <v>880.08</v>
      </c>
      <c r="D40" s="13">
        <v>146.68</v>
      </c>
      <c r="E40" s="13">
        <v>0</v>
      </c>
      <c r="F40" s="13">
        <v>1026.76</v>
      </c>
      <c r="G40" s="14">
        <v>-18.41</v>
      </c>
      <c r="H40" s="13">
        <v>0</v>
      </c>
      <c r="I40" s="13">
        <v>25.48</v>
      </c>
      <c r="J40" s="13">
        <v>0</v>
      </c>
      <c r="K40" s="13">
        <v>0</v>
      </c>
      <c r="L40" s="13">
        <v>0.09</v>
      </c>
      <c r="M40" s="13">
        <v>7.16</v>
      </c>
      <c r="N40" s="13">
        <v>1019.6</v>
      </c>
    </row>
    <row r="41" spans="1:14">
      <c r="A41" s="2" t="s">
        <v>82</v>
      </c>
      <c r="B41" s="1" t="s">
        <v>83</v>
      </c>
      <c r="C41" s="13">
        <v>880.08</v>
      </c>
      <c r="D41" s="13">
        <v>146.68</v>
      </c>
      <c r="E41" s="13">
        <v>0</v>
      </c>
      <c r="F41" s="13">
        <v>1026.76</v>
      </c>
      <c r="G41" s="14">
        <v>-18.41</v>
      </c>
      <c r="H41" s="13">
        <v>0</v>
      </c>
      <c r="I41" s="13">
        <v>25.53</v>
      </c>
      <c r="J41" s="13">
        <v>0</v>
      </c>
      <c r="K41" s="13">
        <v>0</v>
      </c>
      <c r="L41" s="13">
        <v>0.04</v>
      </c>
      <c r="M41" s="13">
        <v>7.16</v>
      </c>
      <c r="N41" s="13">
        <v>1019.6</v>
      </c>
    </row>
    <row r="44" spans="1:14" s="7" customFormat="1">
      <c r="A44" s="15"/>
      <c r="C44" s="7" t="s">
        <v>84</v>
      </c>
      <c r="D44" s="7" t="s">
        <v>84</v>
      </c>
      <c r="E44" s="7" t="s">
        <v>84</v>
      </c>
      <c r="F44" s="7" t="s">
        <v>84</v>
      </c>
      <c r="G44" s="7" t="s">
        <v>84</v>
      </c>
      <c r="H44" s="7" t="s">
        <v>84</v>
      </c>
      <c r="I44" s="7" t="s">
        <v>84</v>
      </c>
      <c r="J44" s="7" t="s">
        <v>84</v>
      </c>
      <c r="K44" s="7" t="s">
        <v>84</v>
      </c>
      <c r="L44" s="7" t="s">
        <v>84</v>
      </c>
      <c r="M44" s="7" t="s">
        <v>84</v>
      </c>
      <c r="N44" s="7" t="s">
        <v>84</v>
      </c>
    </row>
    <row r="45" spans="1:14">
      <c r="A45" s="18" t="s">
        <v>85</v>
      </c>
      <c r="B45" s="1" t="s">
        <v>86</v>
      </c>
      <c r="C45" s="17">
        <v>37214.58</v>
      </c>
      <c r="D45" s="17">
        <v>6202.43</v>
      </c>
      <c r="E45" s="17">
        <v>106486.1</v>
      </c>
      <c r="F45" s="17">
        <v>149903.10999999999</v>
      </c>
      <c r="G45" s="19">
        <v>-147.28</v>
      </c>
      <c r="H45" s="17">
        <v>27376.09</v>
      </c>
      <c r="I45" s="17">
        <v>1127.33</v>
      </c>
      <c r="J45" s="17">
        <v>4601.78</v>
      </c>
      <c r="K45" s="17">
        <v>215</v>
      </c>
      <c r="L45" s="19">
        <v>-0.21</v>
      </c>
      <c r="M45" s="17">
        <v>33172.71</v>
      </c>
      <c r="N45" s="17">
        <v>116730.4</v>
      </c>
    </row>
    <row r="47" spans="1:14">
      <c r="C47" s="1" t="s">
        <v>86</v>
      </c>
      <c r="D47" s="1" t="s">
        <v>86</v>
      </c>
      <c r="E47" s="1" t="s">
        <v>86</v>
      </c>
      <c r="F47" s="1" t="s">
        <v>86</v>
      </c>
      <c r="G47" s="1" t="s">
        <v>86</v>
      </c>
      <c r="H47" s="1" t="s">
        <v>86</v>
      </c>
      <c r="I47" s="1" t="s">
        <v>86</v>
      </c>
      <c r="J47" s="1" t="s">
        <v>86</v>
      </c>
      <c r="K47" s="1" t="s">
        <v>86</v>
      </c>
      <c r="L47" s="1" t="s">
        <v>86</v>
      </c>
      <c r="M47" s="1" t="s">
        <v>86</v>
      </c>
      <c r="N47" s="1" t="s">
        <v>86</v>
      </c>
    </row>
    <row r="48" spans="1:14">
      <c r="A48" s="2" t="s">
        <v>86</v>
      </c>
      <c r="B48" s="1" t="s">
        <v>86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/>
  </sheetViews>
  <sheetFormatPr baseColWidth="10" defaultRowHeight="15"/>
  <cols>
    <col min="1" max="1" width="22.85546875" customWidth="1"/>
    <col min="2" max="2" width="11.5703125" bestFit="1" customWidth="1"/>
  </cols>
  <sheetData>
    <row r="1" spans="1:6">
      <c r="A1" s="38" t="s">
        <v>93</v>
      </c>
      <c r="B1" s="38"/>
      <c r="C1" s="39"/>
      <c r="D1" s="40"/>
      <c r="E1" s="40"/>
      <c r="F1" s="41"/>
    </row>
    <row r="2" spans="1:6">
      <c r="A2" s="38" t="s">
        <v>104</v>
      </c>
      <c r="B2" s="38"/>
      <c r="C2" s="39"/>
      <c r="D2" s="40"/>
      <c r="E2" s="40"/>
      <c r="F2" s="41"/>
    </row>
    <row r="3" spans="1:6">
      <c r="A3" s="38" t="s">
        <v>94</v>
      </c>
      <c r="B3" s="42" t="s">
        <v>105</v>
      </c>
      <c r="C3" s="39"/>
      <c r="D3" s="40"/>
      <c r="E3" s="40"/>
      <c r="F3" s="41"/>
    </row>
    <row r="4" spans="1:6">
      <c r="A4" s="39"/>
      <c r="B4" s="39"/>
      <c r="C4" s="39"/>
      <c r="D4" s="40"/>
      <c r="E4" s="40"/>
      <c r="F4" s="41"/>
    </row>
    <row r="5" spans="1:6">
      <c r="A5" s="39" t="s">
        <v>95</v>
      </c>
      <c r="B5" s="39" t="s">
        <v>96</v>
      </c>
      <c r="C5" s="39"/>
      <c r="D5" s="40"/>
      <c r="E5" s="40"/>
      <c r="F5" s="41"/>
    </row>
    <row r="6" spans="1:6">
      <c r="A6" s="40" t="s">
        <v>97</v>
      </c>
      <c r="B6" s="43">
        <v>123178.67</v>
      </c>
      <c r="C6" s="40"/>
      <c r="D6" s="40"/>
      <c r="E6" s="40"/>
      <c r="F6" s="41"/>
    </row>
    <row r="7" spans="1:6">
      <c r="A7" s="40" t="s">
        <v>98</v>
      </c>
      <c r="B7" s="43">
        <v>31145.119999999999</v>
      </c>
      <c r="C7" s="40"/>
      <c r="D7" s="40"/>
      <c r="E7" s="40"/>
      <c r="F7" s="41"/>
    </row>
    <row r="8" spans="1:6">
      <c r="A8" s="40" t="s">
        <v>99</v>
      </c>
      <c r="B8" s="43">
        <v>0</v>
      </c>
      <c r="C8" s="40"/>
      <c r="D8" s="40"/>
      <c r="E8" s="40"/>
      <c r="F8" s="41"/>
    </row>
    <row r="9" spans="1:6">
      <c r="A9" s="40" t="s">
        <v>100</v>
      </c>
      <c r="B9" s="43">
        <v>1916.25</v>
      </c>
      <c r="C9" s="40"/>
      <c r="D9" s="40"/>
      <c r="E9" s="40"/>
      <c r="F9" s="41"/>
    </row>
    <row r="10" spans="1:6">
      <c r="A10" s="40" t="s">
        <v>101</v>
      </c>
      <c r="B10" s="43">
        <v>0</v>
      </c>
      <c r="C10" s="40"/>
      <c r="D10" s="40"/>
      <c r="E10" s="40"/>
      <c r="F10" s="41"/>
    </row>
    <row r="11" spans="1:6">
      <c r="A11" s="40" t="s">
        <v>102</v>
      </c>
      <c r="B11" s="43">
        <v>7903.86</v>
      </c>
      <c r="C11" s="40"/>
      <c r="D11" s="40"/>
      <c r="E11" s="40"/>
      <c r="F11" s="41"/>
    </row>
    <row r="12" spans="1:6" ht="15.75" thickBot="1">
      <c r="A12" s="40" t="s">
        <v>103</v>
      </c>
      <c r="B12" s="44">
        <v>0</v>
      </c>
      <c r="C12" s="40"/>
      <c r="D12" s="40"/>
      <c r="E12" s="40"/>
      <c r="F12" s="41"/>
    </row>
    <row r="13" spans="1:6">
      <c r="A13" s="40"/>
      <c r="B13" s="45">
        <f>SUM(B6:B12)</f>
        <v>164143.9</v>
      </c>
      <c r="C13" s="40"/>
      <c r="D13" s="40"/>
      <c r="E13" s="40"/>
      <c r="F13" s="41"/>
    </row>
    <row r="14" spans="1:6" ht="15.75" thickBot="1">
      <c r="A14" s="40"/>
      <c r="B14" s="46">
        <f>B13*0.16</f>
        <v>26263.024000000001</v>
      </c>
      <c r="C14" s="40"/>
      <c r="D14" s="40"/>
      <c r="E14" s="40"/>
      <c r="F14" s="41"/>
    </row>
    <row r="15" spans="1:6" ht="15.75" thickTop="1">
      <c r="A15" s="40"/>
      <c r="B15" s="47">
        <f>+B13+B14</f>
        <v>190406.924</v>
      </c>
      <c r="C15" s="40"/>
      <c r="D15" s="40"/>
      <c r="E15" s="40"/>
      <c r="F15" s="41"/>
    </row>
    <row r="16" spans="1:6">
      <c r="A16" s="40"/>
      <c r="B16" s="43">
        <v>190406.93</v>
      </c>
      <c r="C16" s="40"/>
      <c r="D16" s="40"/>
      <c r="E16" s="40"/>
      <c r="F16" s="41"/>
    </row>
    <row r="17" spans="1:6">
      <c r="A17" s="40"/>
      <c r="B17" s="43">
        <f>B15-B16</f>
        <v>-5.9999999939464033E-3</v>
      </c>
      <c r="C17" s="40"/>
      <c r="D17" s="40"/>
      <c r="E17" s="40"/>
      <c r="F17" s="41"/>
    </row>
    <row r="18" spans="1:6">
      <c r="A18" s="40"/>
      <c r="B18" s="43"/>
      <c r="C18" s="40"/>
      <c r="D18" s="40"/>
      <c r="E18" s="40"/>
      <c r="F18" s="41"/>
    </row>
    <row r="19" spans="1:6">
      <c r="A19" s="40"/>
      <c r="B19" s="40"/>
      <c r="C19" s="40"/>
      <c r="D19" s="40"/>
      <c r="E19" s="40"/>
      <c r="F19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2017-01-19T23:27:14Z</dcterms:created>
  <dcterms:modified xsi:type="dcterms:W3CDTF">2017-01-21T14:54:42Z</dcterms:modified>
</cp:coreProperties>
</file>