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80" yWindow="105" windowWidth="19320" windowHeight="7230" activeTab="3"/>
  </bookViews>
  <sheets>
    <sheet name="FACTURA" sheetId="1" r:id="rId1"/>
    <sheet name="INGENIERIA" sheetId="3" r:id="rId2"/>
    <sheet name="BANCOS" sheetId="5" r:id="rId3"/>
    <sheet name="POLIZA" sheetId="6" r:id="rId4"/>
  </sheets>
  <definedNames>
    <definedName name="_xlnm._FilterDatabase" localSheetId="0" hidden="1">FACTURA!$A$12:$AO$44</definedName>
    <definedName name="_xlnm.Print_Area" localSheetId="2">BANCOS!$A$1:$E$49</definedName>
    <definedName name="_xlnm.Print_Area" localSheetId="1">INGENIERIA!$C$1:$R$48</definedName>
  </definedNames>
  <calcPr calcId="124519"/>
</workbook>
</file>

<file path=xl/calcChain.xml><?xml version="1.0" encoding="utf-8"?>
<calcChain xmlns="http://schemas.openxmlformats.org/spreadsheetml/2006/main">
  <c r="B13" i="6"/>
  <c r="B14" s="1"/>
  <c r="B15" l="1"/>
  <c r="B17" s="1"/>
  <c r="D38" i="5" l="1"/>
  <c r="L48" i="3"/>
  <c r="P48"/>
  <c r="D4"/>
  <c r="B37"/>
  <c r="B38"/>
  <c r="B39"/>
  <c r="B40"/>
  <c r="B41"/>
  <c r="B42"/>
  <c r="B43"/>
  <c r="B44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O14" l="1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13"/>
  <c r="F14" i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M48" i="3" l="1"/>
  <c r="N48"/>
  <c r="O48"/>
  <c r="N10" i="5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9"/>
  <c r="D44" l="1"/>
  <c r="F10" l="1"/>
  <c r="F11"/>
  <c r="F12"/>
  <c r="F13"/>
  <c r="F14"/>
  <c r="F15"/>
  <c r="F16"/>
  <c r="F17"/>
  <c r="F18"/>
  <c r="F19"/>
  <c r="F20"/>
  <c r="F21"/>
  <c r="F22"/>
  <c r="F41"/>
  <c r="F23"/>
  <c r="F24"/>
  <c r="F25"/>
  <c r="F26"/>
  <c r="F27"/>
  <c r="F28"/>
  <c r="F29"/>
  <c r="F30"/>
  <c r="F31"/>
  <c r="F32"/>
  <c r="F33"/>
  <c r="F34"/>
  <c r="F35"/>
  <c r="F36"/>
  <c r="F37"/>
  <c r="F9"/>
  <c r="G42"/>
  <c r="G43"/>
  <c r="G40"/>
  <c r="G11"/>
  <c r="G12"/>
  <c r="G13"/>
  <c r="G14"/>
  <c r="G15"/>
  <c r="G16"/>
  <c r="G17"/>
  <c r="G18"/>
  <c r="G19"/>
  <c r="G20"/>
  <c r="G21"/>
  <c r="G22"/>
  <c r="G41"/>
  <c r="G23"/>
  <c r="G24"/>
  <c r="G25"/>
  <c r="G26"/>
  <c r="G27"/>
  <c r="G28"/>
  <c r="G29"/>
  <c r="G30"/>
  <c r="G31"/>
  <c r="G32"/>
  <c r="G33"/>
  <c r="G34"/>
  <c r="G35"/>
  <c r="G36"/>
  <c r="G37"/>
  <c r="G10"/>
  <c r="G9"/>
  <c r="V16" i="3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14"/>
  <c r="V15"/>
  <c r="V13"/>
  <c r="D48" i="5" l="1"/>
  <c r="D47" l="1"/>
  <c r="D49" s="1"/>
  <c r="Q13" i="3"/>
  <c r="F48"/>
  <c r="H48"/>
  <c r="J48"/>
  <c r="K48"/>
  <c r="E48"/>
  <c r="I14"/>
  <c r="G14" i="1" s="1"/>
  <c r="I15" i="3"/>
  <c r="G15" i="1" s="1"/>
  <c r="I16" i="3"/>
  <c r="G16" i="1" s="1"/>
  <c r="I17" i="3"/>
  <c r="G17" i="1" s="1"/>
  <c r="I18" i="3"/>
  <c r="G18" i="1" s="1"/>
  <c r="I19" i="3"/>
  <c r="G19" i="1" s="1"/>
  <c r="I20" i="3"/>
  <c r="G20" i="1" s="1"/>
  <c r="I21" i="3"/>
  <c r="G21" i="1" s="1"/>
  <c r="I22" i="3"/>
  <c r="G22" i="1" s="1"/>
  <c r="I24" i="3"/>
  <c r="G24" i="1" s="1"/>
  <c r="I25" i="3"/>
  <c r="G25" i="1" s="1"/>
  <c r="I26" i="3"/>
  <c r="G26" i="1" s="1"/>
  <c r="I27" i="3"/>
  <c r="G27" i="1" s="1"/>
  <c r="I28" i="3"/>
  <c r="G28" i="1" s="1"/>
  <c r="I29" i="3"/>
  <c r="G29" i="1" s="1"/>
  <c r="I30" i="3"/>
  <c r="G30" i="1" s="1"/>
  <c r="I31" i="3"/>
  <c r="G31" i="1" s="1"/>
  <c r="I32" i="3"/>
  <c r="G32" i="1" s="1"/>
  <c r="I33" i="3"/>
  <c r="G33" i="1" s="1"/>
  <c r="I34" i="3"/>
  <c r="G34" i="1" s="1"/>
  <c r="I35" i="3"/>
  <c r="G35" i="1" s="1"/>
  <c r="I36" i="3"/>
  <c r="G36" i="1" s="1"/>
  <c r="I37" i="3"/>
  <c r="G37" i="1" s="1"/>
  <c r="I38" i="3"/>
  <c r="G38" i="1" s="1"/>
  <c r="I39" i="3"/>
  <c r="G39" i="1" s="1"/>
  <c r="I40" i="3"/>
  <c r="G40" i="1" s="1"/>
  <c r="I41" i="3"/>
  <c r="G41" i="1" s="1"/>
  <c r="I42" i="3"/>
  <c r="G42" i="1" s="1"/>
  <c r="I43" i="3"/>
  <c r="G43" i="1" s="1"/>
  <c r="I44" i="3"/>
  <c r="G44" i="1" s="1"/>
  <c r="I13" i="3"/>
  <c r="I23"/>
  <c r="G23" i="1" s="1"/>
  <c r="R13" i="3" l="1"/>
  <c r="I48"/>
  <c r="G48"/>
  <c r="Q14"/>
  <c r="Q15"/>
  <c r="R15" s="1"/>
  <c r="Q16"/>
  <c r="R16" s="1"/>
  <c r="Q17"/>
  <c r="R17" s="1"/>
  <c r="Q18"/>
  <c r="R18" s="1"/>
  <c r="Q19"/>
  <c r="R19" s="1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28"/>
  <c r="R28" s="1"/>
  <c r="Q29"/>
  <c r="R29" s="1"/>
  <c r="Q30"/>
  <c r="R30" s="1"/>
  <c r="Q31"/>
  <c r="R31" s="1"/>
  <c r="Q32"/>
  <c r="R32" s="1"/>
  <c r="Q33"/>
  <c r="R33" s="1"/>
  <c r="Q34"/>
  <c r="R34" s="1"/>
  <c r="Q35"/>
  <c r="R35" s="1"/>
  <c r="Q36"/>
  <c r="R36" s="1"/>
  <c r="Q37"/>
  <c r="R37" s="1"/>
  <c r="Q38"/>
  <c r="R38" s="1"/>
  <c r="Q39"/>
  <c r="R39" s="1"/>
  <c r="Q40"/>
  <c r="R40" s="1"/>
  <c r="Q41"/>
  <c r="R41" s="1"/>
  <c r="Q42"/>
  <c r="R42" s="1"/>
  <c r="Q43"/>
  <c r="R43" s="1"/>
  <c r="Q44"/>
  <c r="R44" s="1"/>
  <c r="G13" i="1"/>
  <c r="F13"/>
  <c r="C14"/>
  <c r="E14" s="1"/>
  <c r="C15"/>
  <c r="E15" s="1"/>
  <c r="C16"/>
  <c r="E16" s="1"/>
  <c r="C17"/>
  <c r="E17" s="1"/>
  <c r="H17" s="1"/>
  <c r="I17" s="1"/>
  <c r="C18"/>
  <c r="E18" s="1"/>
  <c r="C19"/>
  <c r="E19" s="1"/>
  <c r="H19" s="1"/>
  <c r="C20"/>
  <c r="E20" s="1"/>
  <c r="C21"/>
  <c r="E21" s="1"/>
  <c r="H21" s="1"/>
  <c r="I21" s="1"/>
  <c r="C22"/>
  <c r="E22" s="1"/>
  <c r="C23"/>
  <c r="E23" s="1"/>
  <c r="C24"/>
  <c r="E24" s="1"/>
  <c r="C25"/>
  <c r="E25" s="1"/>
  <c r="H25" s="1"/>
  <c r="I25" s="1"/>
  <c r="C26"/>
  <c r="E26" s="1"/>
  <c r="C27"/>
  <c r="E27" s="1"/>
  <c r="H27" s="1"/>
  <c r="C28"/>
  <c r="E28" s="1"/>
  <c r="C29"/>
  <c r="E29" s="1"/>
  <c r="H29" s="1"/>
  <c r="I29" s="1"/>
  <c r="C30"/>
  <c r="E30" s="1"/>
  <c r="C31"/>
  <c r="E31" s="1"/>
  <c r="C32"/>
  <c r="E32" s="1"/>
  <c r="C33"/>
  <c r="E33" s="1"/>
  <c r="H33" s="1"/>
  <c r="I33" s="1"/>
  <c r="C34"/>
  <c r="E34" s="1"/>
  <c r="C35"/>
  <c r="E35" s="1"/>
  <c r="H35" s="1"/>
  <c r="C36"/>
  <c r="E36" s="1"/>
  <c r="C37"/>
  <c r="E37" s="1"/>
  <c r="H37" s="1"/>
  <c r="I37" s="1"/>
  <c r="C38"/>
  <c r="E38" s="1"/>
  <c r="C39"/>
  <c r="E39" s="1"/>
  <c r="C40"/>
  <c r="E40" s="1"/>
  <c r="C41"/>
  <c r="E41" s="1"/>
  <c r="H41" s="1"/>
  <c r="I41" s="1"/>
  <c r="C42"/>
  <c r="E42" s="1"/>
  <c r="C43"/>
  <c r="E43" s="1"/>
  <c r="H43" s="1"/>
  <c r="C44"/>
  <c r="E44" s="1"/>
  <c r="Q48" i="3" l="1"/>
  <c r="I19" i="1"/>
  <c r="J19" s="1"/>
  <c r="K19" s="1"/>
  <c r="I27"/>
  <c r="J27" s="1"/>
  <c r="K27" s="1"/>
  <c r="J33"/>
  <c r="K33" s="1"/>
  <c r="J21"/>
  <c r="K21" s="1"/>
  <c r="H28"/>
  <c r="I28" s="1"/>
  <c r="J28" s="1"/>
  <c r="K28" s="1"/>
  <c r="J41"/>
  <c r="K41" s="1"/>
  <c r="J37"/>
  <c r="K37" s="1"/>
  <c r="J29"/>
  <c r="K29" s="1"/>
  <c r="J25"/>
  <c r="K25" s="1"/>
  <c r="J17"/>
  <c r="K17" s="1"/>
  <c r="H44"/>
  <c r="I44" s="1"/>
  <c r="J44" s="1"/>
  <c r="K44" s="1"/>
  <c r="H40"/>
  <c r="I40" s="1"/>
  <c r="J40" s="1"/>
  <c r="K40" s="1"/>
  <c r="H36"/>
  <c r="I36" s="1"/>
  <c r="J36" s="1"/>
  <c r="K36" s="1"/>
  <c r="H32"/>
  <c r="I32" s="1"/>
  <c r="J32" s="1"/>
  <c r="K32" s="1"/>
  <c r="H24"/>
  <c r="I24" s="1"/>
  <c r="J24" s="1"/>
  <c r="K24" s="1"/>
  <c r="H20"/>
  <c r="I20" s="1"/>
  <c r="H16"/>
  <c r="I16" s="1"/>
  <c r="J16" s="1"/>
  <c r="K16" s="1"/>
  <c r="H39"/>
  <c r="I39" s="1"/>
  <c r="H31"/>
  <c r="I31" s="1"/>
  <c r="H23"/>
  <c r="I23" s="1"/>
  <c r="H15"/>
  <c r="I15" s="1"/>
  <c r="I35"/>
  <c r="H42"/>
  <c r="I42" s="1"/>
  <c r="J42" s="1"/>
  <c r="K42" s="1"/>
  <c r="H38"/>
  <c r="I38" s="1"/>
  <c r="H34"/>
  <c r="I34" s="1"/>
  <c r="H30"/>
  <c r="I30" s="1"/>
  <c r="J30" s="1"/>
  <c r="K30" s="1"/>
  <c r="H26"/>
  <c r="I26" s="1"/>
  <c r="H22"/>
  <c r="I22"/>
  <c r="H18"/>
  <c r="I18" s="1"/>
  <c r="H14"/>
  <c r="I14" s="1"/>
  <c r="I43"/>
  <c r="R14" i="3"/>
  <c r="R48" s="1"/>
  <c r="D52" i="5" s="1"/>
  <c r="D53" s="1"/>
  <c r="G46" i="1"/>
  <c r="C13"/>
  <c r="F46"/>
  <c r="J26" l="1"/>
  <c r="K26" s="1"/>
  <c r="J18"/>
  <c r="K18" s="1"/>
  <c r="J34"/>
  <c r="K34" s="1"/>
  <c r="J43"/>
  <c r="K43" s="1"/>
  <c r="J39"/>
  <c r="K39" s="1"/>
  <c r="J35"/>
  <c r="K35" s="1"/>
  <c r="J23"/>
  <c r="K23" s="1"/>
  <c r="J14"/>
  <c r="K14" s="1"/>
  <c r="J22"/>
  <c r="K22" s="1"/>
  <c r="J38"/>
  <c r="K38" s="1"/>
  <c r="J15"/>
  <c r="K15" s="1"/>
  <c r="J31"/>
  <c r="K31" s="1"/>
  <c r="J20"/>
  <c r="K20" s="1"/>
  <c r="E13"/>
  <c r="C46"/>
  <c r="E46" l="1"/>
  <c r="H13"/>
  <c r="AJ108"/>
  <c r="AK108" s="1"/>
  <c r="I13" l="1"/>
  <c r="H46"/>
  <c r="I46" l="1"/>
  <c r="J13"/>
  <c r="K13" l="1"/>
  <c r="K46" s="1"/>
  <c r="J46"/>
  <c r="B13" i="3" l="1"/>
</calcChain>
</file>

<file path=xl/sharedStrings.xml><?xml version="1.0" encoding="utf-8"?>
<sst xmlns="http://schemas.openxmlformats.org/spreadsheetml/2006/main" count="721" uniqueCount="248">
  <si>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</si>
  <si>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</si>
  <si>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</si>
  <si>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</si>
  <si>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</si>
  <si>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</si>
  <si>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</si>
  <si>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</si>
  <si>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</si>
  <si>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</si>
  <si>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</si>
  <si>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</si>
  <si>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</si>
  <si>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</si>
  <si>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</si>
  <si>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</si>
  <si>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</si>
  <si>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</si>
  <si>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</si>
  <si>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</si>
  <si>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</si>
  <si>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</si>
  <si>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</si>
  <si>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</si>
  <si>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</si>
  <si>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</si>
  <si>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</si>
  <si>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</si>
  <si>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</si>
  <si>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</si>
  <si>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</si>
  <si>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</si>
  <si>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</si>
  <si>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</si>
  <si>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</si>
  <si>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</si>
  <si>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</si>
  <si>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</si>
  <si>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</si>
  <si>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</si>
  <si>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</si>
  <si>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</si>
  <si>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</si>
  <si>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</si>
  <si>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</si>
  <si>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</si>
  <si>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</si>
  <si>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</si>
  <si>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</si>
  <si>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</si>
  <si>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</si>
  <si>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</si>
  <si>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</si>
  <si>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</si>
  <si>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</si>
  <si>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</si>
  <si>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</si>
  <si>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</si>
  <si>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</si>
  <si>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</si>
  <si>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</si>
  <si>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</si>
  <si>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</si>
  <si>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</si>
  <si>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</si>
  <si>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</si>
  <si>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0TE10</t>
  </si>
  <si>
    <t>Tierrafria Escaramusa Israel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</si>
  <si>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</si>
  <si>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</si>
  <si>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</si>
  <si>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</si>
  <si>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</si>
  <si>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</si>
  <si>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</si>
  <si>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</si>
  <si>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</si>
  <si>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</si>
  <si>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</si>
  <si>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</si>
  <si>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</si>
  <si>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</si>
  <si>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</si>
  <si>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</si>
  <si>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</si>
  <si>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</si>
  <si>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</si>
  <si>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</si>
  <si>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</si>
  <si>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</si>
  <si>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</si>
  <si>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</si>
  <si>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</si>
  <si>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</si>
  <si>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</si>
  <si>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</si>
  <si>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</si>
  <si>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</si>
  <si>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</si>
  <si>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</si>
  <si>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</si>
  <si>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</si>
  <si>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</si>
  <si>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</si>
  <si>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</si>
  <si>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</si>
  <si>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</si>
  <si>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</si>
  <si>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</si>
  <si>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</si>
  <si>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</si>
  <si>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</si>
  <si>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</si>
  <si>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</si>
  <si>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</si>
  <si>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</si>
  <si>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</si>
  <si>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</si>
  <si>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</si>
  <si>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</si>
  <si>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</si>
  <si>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</si>
  <si>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</si>
  <si>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</si>
  <si>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</si>
  <si>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</si>
  <si>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</si>
  <si>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</si>
  <si>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</si>
  <si>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</si>
  <si>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</si>
  <si>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</si>
  <si>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</si>
  <si>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</si>
  <si>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</si>
  <si>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</si>
  <si>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</si>
  <si>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</si>
  <si>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</si>
  <si>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</si>
  <si>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</si>
  <si>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</si>
  <si>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</si>
  <si>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</si>
  <si>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</si>
  <si>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</si>
  <si>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</si>
  <si>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</si>
  <si>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</si>
  <si>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</si>
  <si>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</si>
  <si>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</si>
  <si>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</si>
  <si>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</si>
  <si>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ORTEGA SOSA GUILLERMO</t>
  </si>
  <si>
    <t>PICAZO BASTIDA GUSTAVO</t>
  </si>
  <si>
    <t>RL14</t>
  </si>
  <si>
    <t>2986347665</t>
  </si>
  <si>
    <t>RMR26</t>
  </si>
  <si>
    <t>2885838584</t>
  </si>
  <si>
    <t>RODRIGUEZ MEDINA CESAR</t>
  </si>
  <si>
    <t>TE10</t>
  </si>
  <si>
    <t>2906306063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</si>
  <si>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</si>
  <si>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</si>
  <si>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</si>
  <si>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</si>
  <si>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</si>
  <si>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</si>
  <si>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</si>
  <si>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</si>
  <si>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</si>
  <si>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</si>
  <si>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</si>
  <si>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</si>
  <si>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</si>
  <si>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</si>
  <si>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</si>
  <si>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</si>
  <si>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</si>
  <si>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</si>
  <si>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</si>
  <si>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</si>
  <si>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</si>
  <si>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</si>
  <si>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 xml:space="preserve">BANORTE </t>
  </si>
  <si>
    <t>B A N O R T E</t>
  </si>
  <si>
    <t>Reg Pat IMSS: Z3422423106</t>
  </si>
  <si>
    <t>descuento SGV</t>
  </si>
  <si>
    <t>ASIMILADOS</t>
  </si>
  <si>
    <t>GUIA HERNANDEZ ALVARO PAUL</t>
  </si>
  <si>
    <t>ORTIZ RODRIGUEZ LUIS JAVIER</t>
  </si>
  <si>
    <t>GHA12</t>
  </si>
  <si>
    <t>ORL12</t>
  </si>
  <si>
    <t>Guia Hernandez Alvaro Paul</t>
  </si>
  <si>
    <t>Ortiz Rodriguez Luis Javier</t>
  </si>
  <si>
    <t>HERNANDEZ ORTIZ OSCAR</t>
  </si>
  <si>
    <t>HOO24</t>
  </si>
  <si>
    <t>Hernandez Ortiz Oscar</t>
  </si>
  <si>
    <t>VEGA DURAN OSCAR IVAN</t>
  </si>
  <si>
    <t>VDO03</t>
  </si>
  <si>
    <t>ROJAS FLORES JOSE ARMANDO</t>
  </si>
  <si>
    <t>0887327108</t>
  </si>
  <si>
    <t>Ingenieria Fiscal Laboral S.C.</t>
  </si>
  <si>
    <t>PLATA SANCHEZ GERARDO ISRAEL</t>
  </si>
  <si>
    <t>PSG01</t>
  </si>
  <si>
    <t>RFA05</t>
  </si>
  <si>
    <t>Plata Sanchez Gerardo Israel</t>
  </si>
  <si>
    <t>Rojas Flores Jose Armando</t>
  </si>
  <si>
    <t>Vega Duran Oscar Ivan</t>
  </si>
  <si>
    <t>Premios eficiencia</t>
  </si>
  <si>
    <t>Periodo Semanal-1 del 2016-12-28 al 2017-01-03</t>
  </si>
  <si>
    <t>Codigo</t>
  </si>
  <si>
    <t>Cuenta</t>
  </si>
  <si>
    <t>Metodo de pago</t>
  </si>
  <si>
    <t>Importe</t>
  </si>
  <si>
    <t>28 Tarjeta de Débito</t>
  </si>
  <si>
    <t>Total Tarjeta de Débito</t>
  </si>
  <si>
    <t>03 Transferencia electrónica de fondos</t>
  </si>
  <si>
    <t>Total Transferencia electrónica de fondos</t>
  </si>
  <si>
    <t>Total de movimientos 32</t>
  </si>
  <si>
    <t>celaya</t>
  </si>
  <si>
    <t>Periodo Semana 2</t>
  </si>
  <si>
    <t>04/01/2017 AL 10/01/2017</t>
  </si>
  <si>
    <t>UNIFORMES</t>
  </si>
  <si>
    <t>BECERRA JIMENEZ ALEJANDRO</t>
  </si>
  <si>
    <t>GONZALEZ DUARTE DAVID</t>
  </si>
  <si>
    <t>GUZMAN SPILLER SERGIO LUIS ALBERTO</t>
  </si>
  <si>
    <t>RAMIREZ LATOUR VICTOR</t>
  </si>
  <si>
    <t>RAMIREZ MONDRAGON RICARDO</t>
  </si>
  <si>
    <t>TIERRAFRIA ESCARAMUZA ISRAEL</t>
  </si>
  <si>
    <t>descuento uniformes</t>
  </si>
  <si>
    <t>Periodo 2 Semanal del 04/01/2017 AL 10/01/2017</t>
  </si>
  <si>
    <t>Total de movimientos 29</t>
  </si>
  <si>
    <t>Total de movimientos 3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</si>
  <si>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</si>
  <si>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</si>
  <si>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</si>
  <si>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</si>
  <si>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</si>
  <si>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</si>
  <si>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</si>
  <si>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</si>
  <si>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</si>
  <si>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</si>
  <si>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</si>
  <si>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</t>
  </si>
  <si>
    <t>04/01/2017 al 10/01/2017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</si>
</sst>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  <numFmt numFmtId="169" formatCode="_(&quot;$&quot;* #,##0.00_);_(&quot;$&quot;* \(#,##0.00\);_(&quot;$&quot;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60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0" fontId="32" fillId="0" borderId="0"/>
    <xf numFmtId="0" fontId="32" fillId="0" borderId="0"/>
    <xf numFmtId="0" fontId="1" fillId="0" borderId="0"/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43" fontId="14" fillId="0" borderId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33" fillId="0" borderId="0" applyFill="0" applyBorder="0" applyAlignment="0" applyProtection="0"/>
    <xf numFmtId="44" fontId="33" fillId="0" borderId="0" applyFill="0" applyBorder="0" applyAlignment="0" applyProtection="0"/>
    <xf numFmtId="0" fontId="34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0" fillId="0" borderId="0" applyFill="0" applyBorder="0" applyAlignment="0" applyProtection="0"/>
    <xf numFmtId="44" fontId="40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3" fontId="14" fillId="0" borderId="0" applyFill="0" applyBorder="0" applyAlignment="0" applyProtection="0"/>
    <xf numFmtId="44" fontId="14" fillId="0" borderId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2" fillId="0" borderId="0" applyFill="0" applyBorder="0" applyAlignment="0" applyProtection="0"/>
    <xf numFmtId="44" fontId="52" fillId="0" borderId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0" fontId="14" fillId="0" borderId="0" xfId="6"/>
    <xf numFmtId="0" fontId="3" fillId="0" borderId="0" xfId="0" applyFont="1" applyAlignment="1">
      <alignment horizontal="center" vertical="center"/>
    </xf>
    <xf numFmtId="0" fontId="14" fillId="0" borderId="0" xfId="6" applyFont="1"/>
    <xf numFmtId="0" fontId="14" fillId="0" borderId="0" xfId="8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49" fontId="10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6"/>
    <xf numFmtId="0" fontId="26" fillId="0" borderId="0" xfId="6" applyFont="1"/>
    <xf numFmtId="0" fontId="26" fillId="0" borderId="0" xfId="6" applyFont="1" applyAlignment="1">
      <alignment vertical="center"/>
    </xf>
    <xf numFmtId="0" fontId="27" fillId="0" borderId="0" xfId="6" applyFont="1" applyAlignment="1">
      <alignment horizontal="center" vertical="center"/>
    </xf>
    <xf numFmtId="0" fontId="27" fillId="0" borderId="0" xfId="6" applyFont="1" applyFill="1" applyAlignment="1">
      <alignment horizontal="center" vertical="center"/>
    </xf>
    <xf numFmtId="0" fontId="26" fillId="0" borderId="0" xfId="6" applyFont="1" applyFill="1"/>
    <xf numFmtId="164" fontId="27" fillId="0" borderId="0" xfId="6" applyNumberFormat="1" applyFont="1" applyFill="1"/>
    <xf numFmtId="0" fontId="28" fillId="0" borderId="0" xfId="0" applyFont="1" applyFill="1"/>
    <xf numFmtId="0" fontId="27" fillId="0" borderId="0" xfId="0" applyFont="1" applyFill="1"/>
    <xf numFmtId="0" fontId="27" fillId="0" borderId="0" xfId="0" applyFont="1"/>
    <xf numFmtId="0" fontId="3" fillId="11" borderId="0" xfId="0" applyFont="1" applyFill="1"/>
    <xf numFmtId="0" fontId="0" fillId="0" borderId="0" xfId="0"/>
    <xf numFmtId="0" fontId="17" fillId="0" borderId="0" xfId="0" applyFont="1" applyFill="1"/>
    <xf numFmtId="0" fontId="17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17" fillId="0" borderId="0" xfId="0" applyFont="1" applyFill="1" applyBorder="1"/>
    <xf numFmtId="0" fontId="3" fillId="0" borderId="0" xfId="0" applyFont="1"/>
    <xf numFmtId="164" fontId="3" fillId="0" borderId="0" xfId="0" applyNumberFormat="1" applyFont="1"/>
    <xf numFmtId="44" fontId="0" fillId="0" borderId="0" xfId="18" applyFont="1"/>
    <xf numFmtId="0" fontId="0" fillId="0" borderId="0" xfId="0"/>
    <xf numFmtId="0" fontId="3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/>
    <xf numFmtId="0" fontId="9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9" fillId="0" borderId="0" xfId="0" applyFont="1"/>
    <xf numFmtId="0" fontId="38" fillId="2" borderId="1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9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/>
    <xf numFmtId="0" fontId="9" fillId="0" borderId="0" xfId="0" applyFont="1" applyAlignment="1"/>
    <xf numFmtId="43" fontId="17" fillId="0" borderId="0" xfId="1" applyFont="1"/>
    <xf numFmtId="43" fontId="19" fillId="0" borderId="0" xfId="1" applyFont="1"/>
    <xf numFmtId="43" fontId="17" fillId="0" borderId="0" xfId="0" applyNumberFormat="1" applyFont="1" applyFill="1"/>
    <xf numFmtId="43" fontId="19" fillId="5" borderId="2" xfId="1" applyFont="1" applyFill="1" applyBorder="1"/>
    <xf numFmtId="43" fontId="19" fillId="0" borderId="6" xfId="1" applyFont="1" applyBorder="1"/>
    <xf numFmtId="0" fontId="17" fillId="9" borderId="0" xfId="0" applyFont="1" applyFill="1"/>
    <xf numFmtId="43" fontId="19" fillId="5" borderId="0" xfId="1" applyFont="1" applyFill="1" applyBorder="1"/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/>
    <xf numFmtId="0" fontId="43" fillId="0" borderId="0" xfId="0" applyFont="1"/>
    <xf numFmtId="0" fontId="44" fillId="0" borderId="0" xfId="0" applyFont="1"/>
    <xf numFmtId="0" fontId="42" fillId="0" borderId="0" xfId="0" applyFont="1"/>
    <xf numFmtId="0" fontId="45" fillId="0" borderId="0" xfId="0" applyFont="1"/>
    <xf numFmtId="0" fontId="42" fillId="0" borderId="0" xfId="0" applyFont="1" applyAlignment="1">
      <alignment horizontal="centerContinuous"/>
    </xf>
    <xf numFmtId="0" fontId="46" fillId="0" borderId="0" xfId="0" applyFont="1"/>
    <xf numFmtId="0" fontId="47" fillId="0" borderId="0" xfId="0" applyFont="1" applyAlignment="1">
      <alignment horizontal="centerContinuous"/>
    </xf>
    <xf numFmtId="0" fontId="48" fillId="0" borderId="0" xfId="0" applyFont="1"/>
    <xf numFmtId="0" fontId="50" fillId="0" borderId="0" xfId="0" applyFont="1"/>
    <xf numFmtId="0" fontId="49" fillId="0" borderId="18" xfId="0" applyFont="1" applyFill="1" applyBorder="1" applyAlignment="1">
      <alignment horizontal="centerContinuous"/>
    </xf>
    <xf numFmtId="169" fontId="49" fillId="0" borderId="18" xfId="0" applyNumberFormat="1" applyFont="1" applyFill="1" applyBorder="1" applyAlignment="1">
      <alignment horizontal="centerContinuous"/>
    </xf>
    <xf numFmtId="49" fontId="0" fillId="0" borderId="0" xfId="0" applyNumberFormat="1"/>
    <xf numFmtId="169" fontId="42" fillId="0" borderId="0" xfId="0" applyNumberFormat="1" applyFont="1"/>
    <xf numFmtId="0" fontId="51" fillId="0" borderId="0" xfId="0" applyFont="1"/>
    <xf numFmtId="169" fontId="51" fillId="0" borderId="0" xfId="0" applyNumberFormat="1" applyFont="1"/>
    <xf numFmtId="169" fontId="0" fillId="0" borderId="0" xfId="0" applyNumberFormat="1"/>
    <xf numFmtId="164" fontId="3" fillId="0" borderId="0" xfId="0" applyNumberFormat="1" applyFont="1"/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10" fillId="0" borderId="0" xfId="0" applyNumberFormat="1" applyFont="1"/>
    <xf numFmtId="0" fontId="0" fillId="0" borderId="0" xfId="0"/>
    <xf numFmtId="2" fontId="0" fillId="0" borderId="0" xfId="18" applyNumberFormat="1" applyFont="1"/>
    <xf numFmtId="0" fontId="49" fillId="0" borderId="0" xfId="0" applyFont="1" applyFill="1" applyBorder="1" applyAlignment="1">
      <alignment horizontal="centerContinuous"/>
    </xf>
    <xf numFmtId="0" fontId="49" fillId="0" borderId="18" xfId="0" applyFont="1" applyFill="1" applyBorder="1" applyAlignment="1">
      <alignment horizontal="left"/>
    </xf>
    <xf numFmtId="0" fontId="0" fillId="0" borderId="0" xfId="0"/>
    <xf numFmtId="0" fontId="42" fillId="0" borderId="0" xfId="0" applyFont="1"/>
    <xf numFmtId="0" fontId="47" fillId="0" borderId="0" xfId="0" applyFont="1" applyAlignment="1">
      <alignment horizontal="centerContinuous"/>
    </xf>
    <xf numFmtId="0" fontId="48" fillId="0" borderId="0" xfId="0" applyFont="1"/>
    <xf numFmtId="0" fontId="51" fillId="0" borderId="0" xfId="0" applyFont="1"/>
    <xf numFmtId="2" fontId="0" fillId="0" borderId="0" xfId="18" applyNumberFormat="1" applyFont="1"/>
    <xf numFmtId="0" fontId="19" fillId="10" borderId="9" xfId="0" applyFont="1" applyFill="1" applyBorder="1" applyAlignment="1">
      <alignment horizontal="center"/>
    </xf>
    <xf numFmtId="0" fontId="14" fillId="0" borderId="0" xfId="19"/>
    <xf numFmtId="43" fontId="17" fillId="0" borderId="2" xfId="1604" applyFont="1" applyBorder="1"/>
    <xf numFmtId="43" fontId="17" fillId="3" borderId="2" xfId="1604" applyFont="1" applyFill="1" applyBorder="1"/>
    <xf numFmtId="43" fontId="17" fillId="0" borderId="0" xfId="160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1604" applyFont="1" applyFill="1" applyAlignment="1" applyProtection="1">
      <alignment horizontal="center"/>
    </xf>
    <xf numFmtId="43" fontId="19" fillId="0" borderId="0" xfId="1604" applyFont="1" applyFill="1" applyAlignment="1" applyProtection="1">
      <alignment horizontal="center"/>
    </xf>
    <xf numFmtId="0" fontId="17" fillId="0" borderId="0" xfId="19" applyFont="1" applyProtection="1"/>
    <xf numFmtId="0" fontId="17" fillId="0" borderId="0" xfId="19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19" applyFont="1"/>
    <xf numFmtId="43" fontId="19" fillId="0" borderId="0" xfId="1604" applyFont="1"/>
    <xf numFmtId="43" fontId="19" fillId="4" borderId="2" xfId="1604" applyFont="1" applyFill="1" applyBorder="1" applyAlignment="1">
      <alignment horizontal="center" wrapText="1"/>
    </xf>
    <xf numFmtId="43" fontId="19" fillId="4" borderId="3" xfId="1604" applyFont="1" applyFill="1" applyBorder="1" applyAlignment="1">
      <alignment horizontal="center" wrapText="1"/>
    </xf>
    <xf numFmtId="43" fontId="19" fillId="4" borderId="4" xfId="1604" applyFont="1" applyFill="1" applyBorder="1" applyAlignment="1">
      <alignment horizontal="center" vertical="center" wrapText="1"/>
    </xf>
    <xf numFmtId="0" fontId="17" fillId="0" borderId="2" xfId="19" applyFont="1" applyBorder="1"/>
    <xf numFmtId="43" fontId="21" fillId="3" borderId="2" xfId="1604" applyFont="1" applyFill="1" applyBorder="1"/>
    <xf numFmtId="43" fontId="19" fillId="5" borderId="2" xfId="1604" applyFont="1" applyFill="1" applyBorder="1"/>
    <xf numFmtId="43" fontId="17" fillId="6" borderId="2" xfId="1604" applyFont="1" applyFill="1" applyBorder="1"/>
    <xf numFmtId="43" fontId="17" fillId="7" borderId="2" xfId="1604" applyFont="1" applyFill="1" applyBorder="1" applyAlignment="1">
      <alignment horizontal="center"/>
    </xf>
    <xf numFmtId="43" fontId="17" fillId="0" borderId="2" xfId="1604" applyFont="1" applyFill="1" applyBorder="1" applyAlignment="1">
      <alignment horizontal="center"/>
    </xf>
    <xf numFmtId="43" fontId="17" fillId="8" borderId="2" xfId="1604" applyFont="1" applyFill="1" applyBorder="1" applyAlignment="1">
      <alignment horizontal="center"/>
    </xf>
    <xf numFmtId="0" fontId="17" fillId="0" borderId="0" xfId="19" applyFont="1" applyFill="1"/>
    <xf numFmtId="43" fontId="17" fillId="0" borderId="0" xfId="19" applyNumberFormat="1" applyFont="1" applyFill="1"/>
    <xf numFmtId="0" fontId="17" fillId="0" borderId="0" xfId="19" applyFont="1"/>
    <xf numFmtId="0" fontId="17" fillId="3" borderId="2" xfId="19" applyFont="1" applyFill="1" applyBorder="1"/>
    <xf numFmtId="0" fontId="17" fillId="9" borderId="0" xfId="19" applyFont="1" applyFill="1"/>
    <xf numFmtId="0" fontId="19" fillId="0" borderId="2" xfId="19" applyFont="1" applyFill="1" applyBorder="1"/>
    <xf numFmtId="0" fontId="17" fillId="0" borderId="5" xfId="19" applyFont="1" applyFill="1" applyBorder="1"/>
    <xf numFmtId="43" fontId="17" fillId="0" borderId="5" xfId="1604" applyFont="1" applyFill="1" applyBorder="1"/>
    <xf numFmtId="43" fontId="19" fillId="0" borderId="2" xfId="1604" applyFont="1" applyFill="1" applyBorder="1"/>
    <xf numFmtId="43" fontId="19" fillId="0" borderId="5" xfId="1604" applyFont="1" applyFill="1" applyBorder="1"/>
    <xf numFmtId="0" fontId="19" fillId="0" borderId="6" xfId="19" applyFont="1" applyBorder="1"/>
    <xf numFmtId="43" fontId="19" fillId="0" borderId="6" xfId="1604" applyFont="1" applyBorder="1"/>
    <xf numFmtId="0" fontId="22" fillId="0" borderId="0" xfId="19" applyFont="1"/>
    <xf numFmtId="43" fontId="19" fillId="0" borderId="0" xfId="1604" applyFont="1" applyBorder="1"/>
    <xf numFmtId="43" fontId="19" fillId="5" borderId="0" xfId="1604" applyFont="1" applyFill="1" applyBorder="1"/>
    <xf numFmtId="43" fontId="19" fillId="4" borderId="5" xfId="1604" applyFont="1" applyFill="1" applyBorder="1" applyAlignment="1">
      <alignment horizontal="center" wrapText="1"/>
    </xf>
    <xf numFmtId="43" fontId="19" fillId="4" borderId="5" xfId="1604" applyFont="1" applyFill="1" applyBorder="1" applyAlignment="1">
      <alignment horizontal="center" vertical="center" wrapText="1"/>
    </xf>
    <xf numFmtId="0" fontId="17" fillId="0" borderId="7" xfId="19" applyFont="1" applyBorder="1"/>
    <xf numFmtId="0" fontId="17" fillId="0" borderId="7" xfId="19" applyFont="1" applyBorder="1" applyAlignment="1">
      <alignment horizontal="right"/>
    </xf>
    <xf numFmtId="43" fontId="17" fillId="0" borderId="7" xfId="1604" applyFont="1" applyBorder="1"/>
    <xf numFmtId="43" fontId="17" fillId="3" borderId="7" xfId="1604" applyFont="1" applyFill="1" applyBorder="1"/>
    <xf numFmtId="43" fontId="21" fillId="3" borderId="7" xfId="1604" applyFont="1" applyFill="1" applyBorder="1"/>
    <xf numFmtId="43" fontId="19" fillId="5" borderId="7" xfId="1604" applyFont="1" applyFill="1" applyBorder="1"/>
    <xf numFmtId="43" fontId="17" fillId="6" borderId="7" xfId="1604" applyFont="1" applyFill="1" applyBorder="1"/>
    <xf numFmtId="43" fontId="17" fillId="7" borderId="7" xfId="1604" applyFont="1" applyFill="1" applyBorder="1" applyAlignment="1">
      <alignment horizontal="center"/>
    </xf>
    <xf numFmtId="43" fontId="17" fillId="0" borderId="7" xfId="1604" applyFont="1" applyFill="1" applyBorder="1" applyAlignment="1">
      <alignment horizontal="center"/>
    </xf>
    <xf numFmtId="43" fontId="17" fillId="8" borderId="7" xfId="1604" applyFont="1" applyFill="1" applyBorder="1" applyAlignment="1">
      <alignment horizontal="center"/>
    </xf>
    <xf numFmtId="0" fontId="17" fillId="0" borderId="8" xfId="19" applyFont="1" applyBorder="1"/>
    <xf numFmtId="0" fontId="17" fillId="0" borderId="8" xfId="19" applyFont="1" applyBorder="1" applyAlignment="1">
      <alignment horizontal="right"/>
    </xf>
    <xf numFmtId="43" fontId="17" fillId="0" borderId="8" xfId="1604" applyFont="1" applyBorder="1"/>
    <xf numFmtId="43" fontId="17" fillId="3" borderId="8" xfId="1604" applyFont="1" applyFill="1" applyBorder="1"/>
    <xf numFmtId="43" fontId="21" fillId="3" borderId="8" xfId="1604" applyFont="1" applyFill="1" applyBorder="1"/>
    <xf numFmtId="43" fontId="19" fillId="5" borderId="8" xfId="1604" applyFont="1" applyFill="1" applyBorder="1"/>
    <xf numFmtId="43" fontId="17" fillId="7" borderId="8" xfId="1604" applyFont="1" applyFill="1" applyBorder="1" applyAlignment="1">
      <alignment horizontal="center"/>
    </xf>
    <xf numFmtId="43" fontId="17" fillId="0" borderId="8" xfId="1604" applyFont="1" applyFill="1" applyBorder="1" applyAlignment="1">
      <alignment horizontal="center"/>
    </xf>
    <xf numFmtId="43" fontId="17" fillId="8" borderId="8" xfId="1604" applyFont="1" applyFill="1" applyBorder="1" applyAlignment="1">
      <alignment horizontal="center"/>
    </xf>
    <xf numFmtId="0" fontId="17" fillId="0" borderId="8" xfId="19" applyFont="1" applyFill="1" applyBorder="1"/>
    <xf numFmtId="43" fontId="17" fillId="0" borderId="8" xfId="1604" applyFont="1" applyFill="1" applyBorder="1"/>
    <xf numFmtId="0" fontId="17" fillId="0" borderId="8" xfId="19" applyFont="1" applyFill="1" applyBorder="1" applyAlignment="1">
      <alignment horizontal="left"/>
    </xf>
    <xf numFmtId="0" fontId="17" fillId="0" borderId="8" xfId="19" applyFont="1" applyFill="1" applyBorder="1" applyAlignment="1">
      <alignment horizontal="right"/>
    </xf>
    <xf numFmtId="12" fontId="17" fillId="3" borderId="8" xfId="1604" applyNumberFormat="1" applyFont="1" applyFill="1" applyBorder="1"/>
    <xf numFmtId="43" fontId="17" fillId="5" borderId="8" xfId="1604" applyFont="1" applyFill="1" applyBorder="1"/>
    <xf numFmtId="14" fontId="19" fillId="0" borderId="8" xfId="19" applyNumberFormat="1" applyFont="1" applyFill="1" applyBorder="1"/>
    <xf numFmtId="0" fontId="17" fillId="0" borderId="7" xfId="19" applyFont="1" applyFill="1" applyBorder="1"/>
    <xf numFmtId="0" fontId="17" fillId="0" borderId="7" xfId="19" applyFont="1" applyFill="1" applyBorder="1" applyAlignment="1">
      <alignment horizontal="right"/>
    </xf>
    <xf numFmtId="0" fontId="19" fillId="0" borderId="8" xfId="19" applyFont="1" applyFill="1" applyBorder="1"/>
    <xf numFmtId="4" fontId="17" fillId="0" borderId="8" xfId="19" applyNumberFormat="1" applyFont="1" applyBorder="1" applyAlignment="1">
      <alignment wrapText="1"/>
    </xf>
    <xf numFmtId="4" fontId="54" fillId="12" borderId="8" xfId="19" applyNumberFormat="1" applyFont="1" applyFill="1" applyBorder="1" applyAlignment="1">
      <alignment horizontal="right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165" fontId="2" fillId="0" borderId="8" xfId="19" applyNumberFormat="1" applyFont="1" applyFill="1" applyBorder="1" applyAlignment="1">
      <alignment horizontal="left" vertical="center"/>
    </xf>
    <xf numFmtId="43" fontId="17" fillId="0" borderId="8" xfId="19" applyNumberFormat="1" applyFont="1" applyFill="1" applyBorder="1"/>
    <xf numFmtId="0" fontId="17" fillId="0" borderId="8" xfId="19" applyFont="1" applyBorder="1" applyAlignment="1">
      <alignment wrapText="1"/>
    </xf>
    <xf numFmtId="43" fontId="52" fillId="0" borderId="8" xfId="1604" applyBorder="1"/>
    <xf numFmtId="43" fontId="52" fillId="0" borderId="8" xfId="1604" applyFill="1" applyBorder="1"/>
    <xf numFmtId="0" fontId="17" fillId="13" borderId="8" xfId="19" applyFont="1" applyFill="1" applyBorder="1" applyAlignment="1">
      <alignment wrapText="1"/>
    </xf>
    <xf numFmtId="4" fontId="17" fillId="13" borderId="8" xfId="19" applyNumberFormat="1" applyFont="1" applyFill="1" applyBorder="1" applyAlignment="1">
      <alignment wrapText="1"/>
    </xf>
    <xf numFmtId="43" fontId="17" fillId="13" borderId="8" xfId="19" applyNumberFormat="1" applyFont="1" applyFill="1" applyBorder="1"/>
    <xf numFmtId="43" fontId="14" fillId="0" borderId="8" xfId="1604" applyFont="1" applyFill="1" applyBorder="1"/>
    <xf numFmtId="43" fontId="14" fillId="0" borderId="8" xfId="1604" applyFont="1" applyBorder="1"/>
    <xf numFmtId="0" fontId="19" fillId="0" borderId="8" xfId="1604" applyNumberFormat="1" applyFont="1" applyFill="1" applyBorder="1" applyAlignment="1">
      <alignment horizontal="center"/>
    </xf>
    <xf numFmtId="43" fontId="14" fillId="0" borderId="0" xfId="1604" applyFont="1"/>
    <xf numFmtId="164" fontId="53" fillId="0" borderId="8" xfId="1605" applyNumberFormat="1" applyFont="1" applyFill="1" applyBorder="1" applyAlignment="1">
      <alignment horizontal="center"/>
    </xf>
    <xf numFmtId="49" fontId="17" fillId="0" borderId="8" xfId="19" applyNumberFormat="1" applyFont="1" applyFill="1" applyBorder="1" applyAlignment="1">
      <alignment horizontal="left"/>
    </xf>
    <xf numFmtId="43" fontId="17" fillId="6" borderId="0" xfId="1604" applyFont="1" applyFill="1" applyBorder="1"/>
    <xf numFmtId="3" fontId="19" fillId="0" borderId="0" xfId="19" applyNumberFormat="1" applyFont="1" applyFill="1" applyBorder="1"/>
    <xf numFmtId="43" fontId="19" fillId="0" borderId="0" xfId="1604" applyFont="1" applyFill="1" applyBorder="1" applyAlignment="1">
      <alignment horizontal="center" wrapText="1"/>
    </xf>
    <xf numFmtId="43" fontId="19" fillId="0" borderId="0" xfId="1604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center"/>
    </xf>
    <xf numFmtId="0" fontId="0" fillId="9" borderId="0" xfId="0" applyFill="1"/>
    <xf numFmtId="0" fontId="19" fillId="13" borderId="8" xfId="1604" applyNumberFormat="1" applyFont="1" applyFill="1" applyBorder="1" applyAlignment="1">
      <alignment horizontal="center"/>
    </xf>
    <xf numFmtId="164" fontId="3" fillId="0" borderId="0" xfId="0" applyNumberFormat="1" applyFont="1"/>
    <xf numFmtId="164" fontId="13" fillId="0" borderId="0" xfId="0" applyNumberFormat="1" applyFont="1"/>
    <xf numFmtId="164" fontId="10" fillId="0" borderId="0" xfId="0" applyNumberFormat="1" applyFont="1"/>
    <xf numFmtId="0" fontId="19" fillId="10" borderId="9" xfId="19" applyFont="1" applyFill="1" applyBorder="1" applyAlignment="1">
      <alignment horizontal="center"/>
    </xf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16" xfId="6" applyFont="1" applyBorder="1" applyAlignment="1">
      <alignment horizontal="center" vertical="center"/>
    </xf>
    <xf numFmtId="0" fontId="19" fillId="11" borderId="0" xfId="6" applyFont="1" applyFill="1" applyAlignment="1">
      <alignment horizontal="center"/>
    </xf>
    <xf numFmtId="43" fontId="19" fillId="4" borderId="2" xfId="1604" applyFont="1" applyFill="1" applyBorder="1" applyAlignment="1">
      <alignment horizontal="center" wrapText="1"/>
    </xf>
    <xf numFmtId="43" fontId="19" fillId="4" borderId="5" xfId="1604" applyFont="1" applyFill="1" applyBorder="1" applyAlignment="1">
      <alignment horizontal="center" wrapText="1"/>
    </xf>
    <xf numFmtId="3" fontId="19" fillId="4" borderId="2" xfId="19" applyNumberFormat="1" applyFont="1" applyFill="1" applyBorder="1"/>
    <xf numFmtId="3" fontId="19" fillId="4" borderId="5" xfId="19" applyNumberFormat="1" applyFont="1" applyFill="1" applyBorder="1"/>
    <xf numFmtId="0" fontId="19" fillId="10" borderId="10" xfId="19" applyFont="1" applyFill="1" applyBorder="1" applyAlignment="1">
      <alignment horizontal="center"/>
    </xf>
    <xf numFmtId="43" fontId="19" fillId="4" borderId="11" xfId="1604" applyFont="1" applyFill="1" applyBorder="1" applyAlignment="1">
      <alignment horizontal="center" wrapText="1"/>
    </xf>
    <xf numFmtId="43" fontId="19" fillId="4" borderId="12" xfId="1604" applyFont="1" applyFill="1" applyBorder="1" applyAlignment="1">
      <alignment horizontal="center" wrapText="1"/>
    </xf>
    <xf numFmtId="0" fontId="19" fillId="10" borderId="4" xfId="1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55" fillId="0" borderId="19" xfId="0" applyFont="1" applyBorder="1"/>
    <xf numFmtId="0" fontId="42" fillId="0" borderId="19" xfId="0" applyFont="1" applyBorder="1"/>
    <xf numFmtId="0" fontId="0" fillId="0" borderId="19" xfId="0" applyFont="1" applyBorder="1"/>
    <xf numFmtId="0" fontId="0" fillId="0" borderId="19" xfId="0" applyBorder="1"/>
    <xf numFmtId="14" fontId="55" fillId="0" borderId="19" xfId="0" applyNumberFormat="1" applyFont="1" applyBorder="1"/>
    <xf numFmtId="43" fontId="1" fillId="0" borderId="19" xfId="111" applyFont="1" applyBorder="1"/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42" fillId="0" borderId="21" xfId="111" applyFont="1" applyBorder="1"/>
  </cellXfs>
  <cellStyles count="1606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21 2" xfId="516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21 2" xfId="517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0 2" xfId="989"/>
    <cellStyle name="Millares 11" xfId="511"/>
    <cellStyle name="Millares 11 2" xfId="518"/>
    <cellStyle name="Millares 12" xfId="513"/>
    <cellStyle name="Millares 13" xfId="1604"/>
    <cellStyle name="Millares 2" xfId="4"/>
    <cellStyle name="Millares 2 2" xfId="22"/>
    <cellStyle name="Millares 2 2 2" xfId="110"/>
    <cellStyle name="Millares 2 3" xfId="111"/>
    <cellStyle name="Millares 2 4" xfId="112"/>
    <cellStyle name="Millares 2 4 2" xfId="563"/>
    <cellStyle name="Millares 2 4 2 2" xfId="865"/>
    <cellStyle name="Millares 2 4 2 2 2" xfId="1478"/>
    <cellStyle name="Millares 2 4 2 3" xfId="1175"/>
    <cellStyle name="Millares 2 4 3" xfId="715"/>
    <cellStyle name="Millares 2 4 3 2" xfId="1327"/>
    <cellStyle name="Millares 2 4 4" xfId="1024"/>
    <cellStyle name="Millares 2 5" xfId="113"/>
    <cellStyle name="Millares 2 6" xfId="109"/>
    <cellStyle name="Millares 2 6 2" xfId="562"/>
    <cellStyle name="Millares 2 6 2 2" xfId="864"/>
    <cellStyle name="Millares 2 6 2 2 2" xfId="1477"/>
    <cellStyle name="Millares 2 6 2 3" xfId="1174"/>
    <cellStyle name="Millares 2 6 3" xfId="714"/>
    <cellStyle name="Millares 2 6 3 2" xfId="1326"/>
    <cellStyle name="Millares 2 6 4" xfId="1023"/>
    <cellStyle name="Millares 2 7" xfId="21"/>
    <cellStyle name="Millares 3" xfId="16"/>
    <cellStyle name="Millares 3 2" xfId="24"/>
    <cellStyle name="Millares 3 3" xfId="114"/>
    <cellStyle name="Millares 3 3 2" xfId="564"/>
    <cellStyle name="Millares 3 3 2 2" xfId="866"/>
    <cellStyle name="Millares 3 3 2 2 2" xfId="1479"/>
    <cellStyle name="Millares 3 3 2 3" xfId="1176"/>
    <cellStyle name="Millares 3 3 3" xfId="716"/>
    <cellStyle name="Millares 3 3 3 2" xfId="1328"/>
    <cellStyle name="Millares 3 3 4" xfId="1025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3 2 2" xfId="565"/>
    <cellStyle name="Millares 4 3 2 2 2" xfId="867"/>
    <cellStyle name="Millares 4 3 2 2 2 2" xfId="1480"/>
    <cellStyle name="Millares 4 3 2 2 3" xfId="1177"/>
    <cellStyle name="Millares 4 3 2 3" xfId="717"/>
    <cellStyle name="Millares 4 3 2 3 2" xfId="1329"/>
    <cellStyle name="Millares 4 3 2 4" xfId="1026"/>
    <cellStyle name="Millares 4 4" xfId="115"/>
    <cellStyle name="Millares 5" xfId="20"/>
    <cellStyle name="Millares 5 2" xfId="118"/>
    <cellStyle name="Millares 5 2 2" xfId="566"/>
    <cellStyle name="Millares 5 2 2 2" xfId="868"/>
    <cellStyle name="Millares 5 2 2 2 2" xfId="1481"/>
    <cellStyle name="Millares 5 2 2 3" xfId="1178"/>
    <cellStyle name="Millares 5 2 3" xfId="718"/>
    <cellStyle name="Millares 5 2 3 2" xfId="1330"/>
    <cellStyle name="Millares 5 2 4" xfId="1027"/>
    <cellStyle name="Millares 6" xfId="119"/>
    <cellStyle name="Millares 6 2" xfId="567"/>
    <cellStyle name="Millares 6 2 2" xfId="869"/>
    <cellStyle name="Millares 6 2 2 2" xfId="1482"/>
    <cellStyle name="Millares 6 2 3" xfId="1179"/>
    <cellStyle name="Millares 6 3" xfId="719"/>
    <cellStyle name="Millares 6 3 2" xfId="1331"/>
    <cellStyle name="Millares 6 4" xfId="1028"/>
    <cellStyle name="Millares 7" xfId="120"/>
    <cellStyle name="Millares 7 2" xfId="568"/>
    <cellStyle name="Millares 7 2 2" xfId="870"/>
    <cellStyle name="Millares 7 2 2 2" xfId="1483"/>
    <cellStyle name="Millares 7 2 3" xfId="1180"/>
    <cellStyle name="Millares 7 3" xfId="720"/>
    <cellStyle name="Millares 7 3 2" xfId="1332"/>
    <cellStyle name="Millares 7 4" xfId="1029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11 2" xfId="519"/>
    <cellStyle name="Moneda 12" xfId="514"/>
    <cellStyle name="Moneda 13" xfId="1605"/>
    <cellStyle name="Moneda 2" xfId="15"/>
    <cellStyle name="Moneda 2 2" xfId="439"/>
    <cellStyle name="Moneda 2 3" xfId="121"/>
    <cellStyle name="Moneda 2 3 2" xfId="871"/>
    <cellStyle name="Moneda 2 3 2 2" xfId="1484"/>
    <cellStyle name="Moneda 2 3 3" xfId="1181"/>
    <cellStyle name="Moneda 2 4" xfId="721"/>
    <cellStyle name="Moneda 2 4 2" xfId="1333"/>
    <cellStyle name="Moneda 2 5" xfId="1030"/>
    <cellStyle name="Moneda 3" xfId="17"/>
    <cellStyle name="Moneda 3 2" xfId="498"/>
    <cellStyle name="Moneda 3 2 2" xfId="872"/>
    <cellStyle name="Moneda 3 2 2 2" xfId="1485"/>
    <cellStyle name="Moneda 3 2 3" xfId="1182"/>
    <cellStyle name="Moneda 3 2 4" xfId="569"/>
    <cellStyle name="Moneda 3 3" xfId="122"/>
    <cellStyle name="Moneda 3 3 2" xfId="1334"/>
    <cellStyle name="Moneda 3 4" xfId="1031"/>
    <cellStyle name="Moneda 4" xfId="123"/>
    <cellStyle name="Moneda 4 2" xfId="570"/>
    <cellStyle name="Moneda 4 2 2" xfId="873"/>
    <cellStyle name="Moneda 4 2 2 2" xfId="1486"/>
    <cellStyle name="Moneda 4 2 3" xfId="1183"/>
    <cellStyle name="Moneda 4 3" xfId="722"/>
    <cellStyle name="Moneda 4 3 2" xfId="1335"/>
    <cellStyle name="Moneda 4 4" xfId="1032"/>
    <cellStyle name="Moneda 5" xfId="124"/>
    <cellStyle name="Moneda 5 2" xfId="125"/>
    <cellStyle name="Moneda 6" xfId="126"/>
    <cellStyle name="Moneda 6 2" xfId="571"/>
    <cellStyle name="Moneda 6 2 2" xfId="874"/>
    <cellStyle name="Moneda 6 2 2 2" xfId="1487"/>
    <cellStyle name="Moneda 6 2 3" xfId="1184"/>
    <cellStyle name="Moneda 6 3" xfId="723"/>
    <cellStyle name="Moneda 6 3 2" xfId="1336"/>
    <cellStyle name="Moneda 6 4" xfId="1033"/>
    <cellStyle name="Moneda 7" xfId="127"/>
    <cellStyle name="Moneda 7 2" xfId="128"/>
    <cellStyle name="Moneda 8" xfId="129"/>
    <cellStyle name="Moneda 8 2" xfId="572"/>
    <cellStyle name="Moneda 8 2 2" xfId="875"/>
    <cellStyle name="Moneda 8 2 2 2" xfId="1488"/>
    <cellStyle name="Moneda 8 2 3" xfId="1185"/>
    <cellStyle name="Moneda 8 3" xfId="724"/>
    <cellStyle name="Moneda 8 3 2" xfId="1337"/>
    <cellStyle name="Moneda 8 4" xfId="1034"/>
    <cellStyle name="Moneda 9" xfId="500"/>
    <cellStyle name="Moneda 9 2" xfId="510"/>
    <cellStyle name="Normal" xfId="0" builtinId="0"/>
    <cellStyle name="Normal 10" xfId="27"/>
    <cellStyle name="Normal 10 2" xfId="130"/>
    <cellStyle name="Normal 10 2 2" xfId="573"/>
    <cellStyle name="Normal 10 2 2 2" xfId="876"/>
    <cellStyle name="Normal 10 2 2 2 2" xfId="1489"/>
    <cellStyle name="Normal 10 2 2 3" xfId="1186"/>
    <cellStyle name="Normal 10 2 3" xfId="725"/>
    <cellStyle name="Normal 10 2 3 2" xfId="1338"/>
    <cellStyle name="Normal 10 2 4" xfId="1035"/>
    <cellStyle name="Normal 10 3" xfId="131"/>
    <cellStyle name="Normal 10 3 2" xfId="574"/>
    <cellStyle name="Normal 10 3 2 2" xfId="877"/>
    <cellStyle name="Normal 10 3 2 2 2" xfId="1490"/>
    <cellStyle name="Normal 10 3 2 3" xfId="1187"/>
    <cellStyle name="Normal 10 3 3" xfId="726"/>
    <cellStyle name="Normal 10 3 3 2" xfId="1339"/>
    <cellStyle name="Normal 10 3 4" xfId="1036"/>
    <cellStyle name="Normal 10 4" xfId="537"/>
    <cellStyle name="Normal 10 4 2" xfId="839"/>
    <cellStyle name="Normal 10 4 2 2" xfId="1452"/>
    <cellStyle name="Normal 10 4 3" xfId="1149"/>
    <cellStyle name="Normal 10 5" xfId="689"/>
    <cellStyle name="Normal 10 5 2" xfId="1301"/>
    <cellStyle name="Normal 10 6" xfId="998"/>
    <cellStyle name="Normal 11" xfId="19"/>
    <cellStyle name="Normal 11 2" xfId="49"/>
    <cellStyle name="Normal 11 2 2" xfId="557"/>
    <cellStyle name="Normal 11 2 2 2" xfId="859"/>
    <cellStyle name="Normal 11 2 2 2 2" xfId="1472"/>
    <cellStyle name="Normal 11 2 2 3" xfId="1169"/>
    <cellStyle name="Normal 11 2 3" xfId="709"/>
    <cellStyle name="Normal 11 2 3 2" xfId="1321"/>
    <cellStyle name="Normal 11 2 4" xfId="1018"/>
    <cellStyle name="Normal 11 3" xfId="132"/>
    <cellStyle name="Normal 11 3 2" xfId="575"/>
    <cellStyle name="Normal 11 3 2 2" xfId="878"/>
    <cellStyle name="Normal 11 3 2 2 2" xfId="1491"/>
    <cellStyle name="Normal 11 3 2 3" xfId="1188"/>
    <cellStyle name="Normal 11 3 3" xfId="727"/>
    <cellStyle name="Normal 11 3 3 2" xfId="1340"/>
    <cellStyle name="Normal 11 3 4" xfId="1037"/>
    <cellStyle name="Normal 12" xfId="50"/>
    <cellStyle name="Normal 12 2" xfId="133"/>
    <cellStyle name="Normal 12 2 2" xfId="576"/>
    <cellStyle name="Normal 12 2 2 2" xfId="879"/>
    <cellStyle name="Normal 12 2 2 2 2" xfId="1492"/>
    <cellStyle name="Normal 12 2 2 3" xfId="1189"/>
    <cellStyle name="Normal 12 2 3" xfId="728"/>
    <cellStyle name="Normal 12 2 3 2" xfId="1341"/>
    <cellStyle name="Normal 12 2 4" xfId="1038"/>
    <cellStyle name="Normal 12 3" xfId="134"/>
    <cellStyle name="Normal 12 3 2" xfId="577"/>
    <cellStyle name="Normal 12 3 2 2" xfId="880"/>
    <cellStyle name="Normal 12 3 2 2 2" xfId="1493"/>
    <cellStyle name="Normal 12 3 2 3" xfId="1190"/>
    <cellStyle name="Normal 12 3 3" xfId="729"/>
    <cellStyle name="Normal 12 3 3 2" xfId="1342"/>
    <cellStyle name="Normal 12 3 4" xfId="1039"/>
    <cellStyle name="Normal 12 4" xfId="51"/>
    <cellStyle name="Normal 12 4 2" xfId="135"/>
    <cellStyle name="Normal 12 4 3" xfId="520"/>
    <cellStyle name="Normal 12 4 4" xfId="558"/>
    <cellStyle name="Normal 12 4 4 2" xfId="860"/>
    <cellStyle name="Normal 12 4 4 2 2" xfId="1473"/>
    <cellStyle name="Normal 12 4 4 3" xfId="1170"/>
    <cellStyle name="Normal 12 4 5" xfId="710"/>
    <cellStyle name="Normal 12 4 5 2" xfId="1322"/>
    <cellStyle name="Normal 12 4 6" xfId="1019"/>
    <cellStyle name="Normal 12 5" xfId="136"/>
    <cellStyle name="Normal 12 5 2" xfId="578"/>
    <cellStyle name="Normal 12 5 2 2" xfId="881"/>
    <cellStyle name="Normal 12 5 2 2 2" xfId="1494"/>
    <cellStyle name="Normal 12 5 2 3" xfId="1191"/>
    <cellStyle name="Normal 12 5 3" xfId="730"/>
    <cellStyle name="Normal 12 5 3 2" xfId="1343"/>
    <cellStyle name="Normal 12 5 4" xfId="1040"/>
    <cellStyle name="Normal 13" xfId="137"/>
    <cellStyle name="Normal 13 2" xfId="579"/>
    <cellStyle name="Normal 13 2 2" xfId="882"/>
    <cellStyle name="Normal 13 2 2 2" xfId="1495"/>
    <cellStyle name="Normal 13 2 3" xfId="1192"/>
    <cellStyle name="Normal 13 3" xfId="731"/>
    <cellStyle name="Normal 13 3 2" xfId="1344"/>
    <cellStyle name="Normal 13 4" xfId="1041"/>
    <cellStyle name="Normal 14" xfId="138"/>
    <cellStyle name="Normal 14 2" xfId="580"/>
    <cellStyle name="Normal 14 2 2" xfId="883"/>
    <cellStyle name="Normal 14 2 2 2" xfId="1496"/>
    <cellStyle name="Normal 14 2 3" xfId="1193"/>
    <cellStyle name="Normal 14 3" xfId="732"/>
    <cellStyle name="Normal 14 3 2" xfId="1345"/>
    <cellStyle name="Normal 14 4" xfId="1042"/>
    <cellStyle name="Normal 15" xfId="52"/>
    <cellStyle name="Normal 15 2" xfId="139"/>
    <cellStyle name="Normal 15 3" xfId="140"/>
    <cellStyle name="Normal 15 3 2" xfId="581"/>
    <cellStyle name="Normal 15 3 2 2" xfId="884"/>
    <cellStyle name="Normal 15 3 2 2 2" xfId="1497"/>
    <cellStyle name="Normal 15 3 2 3" xfId="1194"/>
    <cellStyle name="Normal 15 3 3" xfId="733"/>
    <cellStyle name="Normal 15 3 3 2" xfId="1346"/>
    <cellStyle name="Normal 15 3 4" xfId="1043"/>
    <cellStyle name="Normal 16" xfId="141"/>
    <cellStyle name="Normal 16 2" xfId="6"/>
    <cellStyle name="Normal 16 3" xfId="142"/>
    <cellStyle name="Normal 16 3 2" xfId="583"/>
    <cellStyle name="Normal 16 3 2 2" xfId="886"/>
    <cellStyle name="Normal 16 3 2 2 2" xfId="1499"/>
    <cellStyle name="Normal 16 3 2 3" xfId="1196"/>
    <cellStyle name="Normal 16 3 3" xfId="735"/>
    <cellStyle name="Normal 16 3 3 2" xfId="1348"/>
    <cellStyle name="Normal 16 3 4" xfId="1045"/>
    <cellStyle name="Normal 16 4" xfId="143"/>
    <cellStyle name="Normal 16 5" xfId="582"/>
    <cellStyle name="Normal 16 5 2" xfId="885"/>
    <cellStyle name="Normal 16 5 2 2" xfId="1498"/>
    <cellStyle name="Normal 16 5 3" xfId="1195"/>
    <cellStyle name="Normal 16 6" xfId="734"/>
    <cellStyle name="Normal 16 6 2" xfId="1347"/>
    <cellStyle name="Normal 16 7" xfId="1044"/>
    <cellStyle name="Normal 17" xfId="144"/>
    <cellStyle name="Normal 17 2" xfId="145"/>
    <cellStyle name="Normal 17 3" xfId="146"/>
    <cellStyle name="Normal 17 3 2" xfId="584"/>
    <cellStyle name="Normal 17 3 2 2" xfId="887"/>
    <cellStyle name="Normal 17 3 2 2 2" xfId="1500"/>
    <cellStyle name="Normal 17 3 2 3" xfId="1197"/>
    <cellStyle name="Normal 17 3 3" xfId="736"/>
    <cellStyle name="Normal 17 3 3 2" xfId="1349"/>
    <cellStyle name="Normal 17 3 4" xfId="1046"/>
    <cellStyle name="Normal 18" xfId="147"/>
    <cellStyle name="Normal 18 2" xfId="585"/>
    <cellStyle name="Normal 18 2 2" xfId="888"/>
    <cellStyle name="Normal 18 2 2 2" xfId="1501"/>
    <cellStyle name="Normal 18 2 3" xfId="1198"/>
    <cellStyle name="Normal 18 3" xfId="737"/>
    <cellStyle name="Normal 18 3 2" xfId="1350"/>
    <cellStyle name="Normal 18 4" xfId="10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14" xfId="521"/>
    <cellStyle name="Normal 2 14 2" xfId="538"/>
    <cellStyle name="Normal 2 14 2 2" xfId="840"/>
    <cellStyle name="Normal 2 14 2 2 2" xfId="1453"/>
    <cellStyle name="Normal 2 14 2 3" xfId="1150"/>
    <cellStyle name="Normal 2 14 3" xfId="690"/>
    <cellStyle name="Normal 2 14 3 2" xfId="1302"/>
    <cellStyle name="Normal 2 14 4" xfId="999"/>
    <cellStyle name="Normal 2 15" xfId="529"/>
    <cellStyle name="Normal 2 15 2" xfId="831"/>
    <cellStyle name="Normal 2 15 2 2" xfId="1444"/>
    <cellStyle name="Normal 2 15 3" xfId="1141"/>
    <cellStyle name="Normal 2 16" xfId="681"/>
    <cellStyle name="Normal 2 16 2" xfId="1293"/>
    <cellStyle name="Normal 2 17" xfId="990"/>
    <cellStyle name="Normal 2 2" xfId="7"/>
    <cellStyle name="Normal 2 2 10" xfId="155"/>
    <cellStyle name="Normal 2 2 10 2" xfId="586"/>
    <cellStyle name="Normal 2 2 10 2 2" xfId="889"/>
    <cellStyle name="Normal 2 2 10 2 2 2" xfId="1502"/>
    <cellStyle name="Normal 2 2 10 2 3" xfId="1199"/>
    <cellStyle name="Normal 2 2 10 3" xfId="738"/>
    <cellStyle name="Normal 2 2 10 3 2" xfId="1351"/>
    <cellStyle name="Normal 2 2 10 4" xfId="1048"/>
    <cellStyle name="Normal 2 2 11" xfId="156"/>
    <cellStyle name="Normal 2 2 12" xfId="157"/>
    <cellStyle name="Normal 2 2 12 2" xfId="587"/>
    <cellStyle name="Normal 2 2 12 2 2" xfId="890"/>
    <cellStyle name="Normal 2 2 12 2 2 2" xfId="1503"/>
    <cellStyle name="Normal 2 2 12 2 3" xfId="1200"/>
    <cellStyle name="Normal 2 2 12 3" xfId="739"/>
    <cellStyle name="Normal 2 2 12 3 2" xfId="1352"/>
    <cellStyle name="Normal 2 2 12 4" xfId="1049"/>
    <cellStyle name="Normal 2 2 13" xfId="522"/>
    <cellStyle name="Normal 2 2 13 2" xfId="539"/>
    <cellStyle name="Normal 2 2 13 2 2" xfId="841"/>
    <cellStyle name="Normal 2 2 13 2 2 2" xfId="1454"/>
    <cellStyle name="Normal 2 2 13 2 3" xfId="1151"/>
    <cellStyle name="Normal 2 2 13 3" xfId="691"/>
    <cellStyle name="Normal 2 2 13 3 2" xfId="1303"/>
    <cellStyle name="Normal 2 2 13 4" xfId="1000"/>
    <cellStyle name="Normal 2 2 14" xfId="57"/>
    <cellStyle name="Normal 2 2 14 2" xfId="560"/>
    <cellStyle name="Normal 2 2 14 2 2" xfId="862"/>
    <cellStyle name="Normal 2 2 14 2 2 2" xfId="1475"/>
    <cellStyle name="Normal 2 2 14 2 3" xfId="1172"/>
    <cellStyle name="Normal 2 2 14 3" xfId="712"/>
    <cellStyle name="Normal 2 2 14 3 2" xfId="1324"/>
    <cellStyle name="Normal 2 2 14 4" xfId="1021"/>
    <cellStyle name="Normal 2 2 15" xfId="530"/>
    <cellStyle name="Normal 2 2 15 2" xfId="832"/>
    <cellStyle name="Normal 2 2 15 2 2" xfId="1445"/>
    <cellStyle name="Normal 2 2 15 3" xfId="1142"/>
    <cellStyle name="Normal 2 2 16" xfId="682"/>
    <cellStyle name="Normal 2 2 16 2" xfId="1294"/>
    <cellStyle name="Normal 2 2 17" xfId="991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10 2" xfId="588"/>
    <cellStyle name="Normal 2 2 2 2 10 2 2" xfId="891"/>
    <cellStyle name="Normal 2 2 2 2 10 2 2 2" xfId="1504"/>
    <cellStyle name="Normal 2 2 2 2 10 2 3" xfId="1201"/>
    <cellStyle name="Normal 2 2 2 2 10 3" xfId="740"/>
    <cellStyle name="Normal 2 2 2 2 10 3 2" xfId="1353"/>
    <cellStyle name="Normal 2 2 2 2 10 4" xfId="1050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2 3" xfId="590"/>
    <cellStyle name="Normal 2 2 2 2 2 2 2 2 3 2" xfId="893"/>
    <cellStyle name="Normal 2 2 2 2 2 2 2 2 3 2 2" xfId="1506"/>
    <cellStyle name="Normal 2 2 2 2 2 2 2 2 3 3" xfId="1203"/>
    <cellStyle name="Normal 2 2 2 2 2 2 2 2 4" xfId="742"/>
    <cellStyle name="Normal 2 2 2 2 2 2 2 2 4 2" xfId="1355"/>
    <cellStyle name="Normal 2 2 2 2 2 2 2 2 5" xfId="1052"/>
    <cellStyle name="Normal 2 2 2 2 2 2 2 3" xfId="167"/>
    <cellStyle name="Normal 2 2 2 2 2 2 3" xfId="168"/>
    <cellStyle name="Normal 2 2 2 2 2 2 3 2" xfId="169"/>
    <cellStyle name="Normal 2 2 2 2 2 2 3 2 2" xfId="591"/>
    <cellStyle name="Normal 2 2 2 2 2 2 3 2 2 2" xfId="894"/>
    <cellStyle name="Normal 2 2 2 2 2 2 3 2 2 2 2" xfId="1507"/>
    <cellStyle name="Normal 2 2 2 2 2 2 3 2 2 3" xfId="1204"/>
    <cellStyle name="Normal 2 2 2 2 2 2 3 2 3" xfId="743"/>
    <cellStyle name="Normal 2 2 2 2 2 2 3 2 3 2" xfId="1356"/>
    <cellStyle name="Normal 2 2 2 2 2 2 3 2 4" xfId="1053"/>
    <cellStyle name="Normal 2 2 2 2 2 2 4" xfId="589"/>
    <cellStyle name="Normal 2 2 2 2 2 2 4 2" xfId="892"/>
    <cellStyle name="Normal 2 2 2 2 2 2 4 2 2" xfId="1505"/>
    <cellStyle name="Normal 2 2 2 2 2 2 4 3" xfId="1202"/>
    <cellStyle name="Normal 2 2 2 2 2 2 5" xfId="741"/>
    <cellStyle name="Normal 2 2 2 2 2 2 5 2" xfId="1354"/>
    <cellStyle name="Normal 2 2 2 2 2 2 6" xfId="1051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7 3" xfId="592"/>
    <cellStyle name="Normal 2 2 2 2 2 7 3 2" xfId="895"/>
    <cellStyle name="Normal 2 2 2 2 2 7 3 2 2" xfId="1508"/>
    <cellStyle name="Normal 2 2 2 2 2 7 3 3" xfId="1205"/>
    <cellStyle name="Normal 2 2 2 2 2 7 4" xfId="744"/>
    <cellStyle name="Normal 2 2 2 2 2 7 4 2" xfId="1357"/>
    <cellStyle name="Normal 2 2 2 2 2 7 5" xfId="1054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2 2 2" xfId="594"/>
    <cellStyle name="Normal 2 2 2 2 3 2 2 2 2 2" xfId="897"/>
    <cellStyle name="Normal 2 2 2 2 3 2 2 2 2 2 2" xfId="1510"/>
    <cellStyle name="Normal 2 2 2 2 3 2 2 2 2 3" xfId="1207"/>
    <cellStyle name="Normal 2 2 2 2 3 2 2 2 3" xfId="746"/>
    <cellStyle name="Normal 2 2 2 2 3 2 2 2 3 2" xfId="1359"/>
    <cellStyle name="Normal 2 2 2 2 3 2 2 2 4" xfId="1056"/>
    <cellStyle name="Normal 2 2 2 2 3 2 3" xfId="181"/>
    <cellStyle name="Normal 2 2 2 2 3 2 3 2" xfId="595"/>
    <cellStyle name="Normal 2 2 2 2 3 2 3 2 2" xfId="898"/>
    <cellStyle name="Normal 2 2 2 2 3 2 3 2 2 2" xfId="1511"/>
    <cellStyle name="Normal 2 2 2 2 3 2 3 2 3" xfId="1208"/>
    <cellStyle name="Normal 2 2 2 2 3 2 3 3" xfId="747"/>
    <cellStyle name="Normal 2 2 2 2 3 2 3 3 2" xfId="1360"/>
    <cellStyle name="Normal 2 2 2 2 3 2 3 4" xfId="1057"/>
    <cellStyle name="Normal 2 2 2 2 3 2 4" xfId="593"/>
    <cellStyle name="Normal 2 2 2 2 3 2 4 2" xfId="896"/>
    <cellStyle name="Normal 2 2 2 2 3 2 4 2 2" xfId="1509"/>
    <cellStyle name="Normal 2 2 2 2 3 2 4 3" xfId="1206"/>
    <cellStyle name="Normal 2 2 2 2 3 2 5" xfId="745"/>
    <cellStyle name="Normal 2 2 2 2 3 2 5 2" xfId="1358"/>
    <cellStyle name="Normal 2 2 2 2 3 2 6" xfId="1055"/>
    <cellStyle name="Normal 2 2 2 2 3 3" xfId="182"/>
    <cellStyle name="Normal 2 2 2 2 3 3 2" xfId="183"/>
    <cellStyle name="Normal 2 2 2 2 3 3 3" xfId="596"/>
    <cellStyle name="Normal 2 2 2 2 3 3 3 2" xfId="899"/>
    <cellStyle name="Normal 2 2 2 2 3 3 3 2 2" xfId="1512"/>
    <cellStyle name="Normal 2 2 2 2 3 3 3 3" xfId="1209"/>
    <cellStyle name="Normal 2 2 2 2 3 3 4" xfId="748"/>
    <cellStyle name="Normal 2 2 2 2 3 3 4 2" xfId="1361"/>
    <cellStyle name="Normal 2 2 2 2 3 3 5" xfId="1058"/>
    <cellStyle name="Normal 2 2 2 2 3 4" xfId="184"/>
    <cellStyle name="Normal 2 2 2 2 3 5" xfId="185"/>
    <cellStyle name="Normal 2 2 2 2 4" xfId="186"/>
    <cellStyle name="Normal 2 2 2 2 4 2" xfId="597"/>
    <cellStyle name="Normal 2 2 2 2 4 2 2" xfId="900"/>
    <cellStyle name="Normal 2 2 2 2 4 2 2 2" xfId="1513"/>
    <cellStyle name="Normal 2 2 2 2 4 2 3" xfId="1210"/>
    <cellStyle name="Normal 2 2 2 2 4 3" xfId="749"/>
    <cellStyle name="Normal 2 2 2 2 4 3 2" xfId="1362"/>
    <cellStyle name="Normal 2 2 2 2 4 4" xfId="1059"/>
    <cellStyle name="Normal 2 2 2 2 5" xfId="187"/>
    <cellStyle name="Normal 2 2 2 2 5 2" xfId="598"/>
    <cellStyle name="Normal 2 2 2 2 5 2 2" xfId="901"/>
    <cellStyle name="Normal 2 2 2 2 5 2 2 2" xfId="1514"/>
    <cellStyle name="Normal 2 2 2 2 5 2 3" xfId="1211"/>
    <cellStyle name="Normal 2 2 2 2 5 3" xfId="750"/>
    <cellStyle name="Normal 2 2 2 2 5 3 2" xfId="1363"/>
    <cellStyle name="Normal 2 2 2 2 5 4" xfId="1060"/>
    <cellStyle name="Normal 2 2 2 2 6" xfId="188"/>
    <cellStyle name="Normal 2 2 2 2 6 2" xfId="599"/>
    <cellStyle name="Normal 2 2 2 2 6 2 2" xfId="902"/>
    <cellStyle name="Normal 2 2 2 2 6 2 2 2" xfId="1515"/>
    <cellStyle name="Normal 2 2 2 2 6 2 3" xfId="1212"/>
    <cellStyle name="Normal 2 2 2 2 6 3" xfId="751"/>
    <cellStyle name="Normal 2 2 2 2 6 3 2" xfId="1364"/>
    <cellStyle name="Normal 2 2 2 2 6 4" xfId="1061"/>
    <cellStyle name="Normal 2 2 2 2 7" xfId="189"/>
    <cellStyle name="Normal 2 2 2 2 7 2" xfId="190"/>
    <cellStyle name="Normal 2 2 2 2 7 2 2" xfId="600"/>
    <cellStyle name="Normal 2 2 2 2 7 2 2 2" xfId="903"/>
    <cellStyle name="Normal 2 2 2 2 7 2 2 2 2" xfId="1516"/>
    <cellStyle name="Normal 2 2 2 2 7 2 2 3" xfId="1213"/>
    <cellStyle name="Normal 2 2 2 2 7 2 3" xfId="752"/>
    <cellStyle name="Normal 2 2 2 2 7 2 3 2" xfId="1365"/>
    <cellStyle name="Normal 2 2 2 2 7 2 4" xfId="1062"/>
    <cellStyle name="Normal 2 2 2 2 8" xfId="191"/>
    <cellStyle name="Normal 2 2 2 2 8 2" xfId="601"/>
    <cellStyle name="Normal 2 2 2 2 8 2 2" xfId="904"/>
    <cellStyle name="Normal 2 2 2 2 8 2 2 2" xfId="1517"/>
    <cellStyle name="Normal 2 2 2 2 8 2 3" xfId="1214"/>
    <cellStyle name="Normal 2 2 2 2 8 3" xfId="753"/>
    <cellStyle name="Normal 2 2 2 2 8 3 2" xfId="1366"/>
    <cellStyle name="Normal 2 2 2 2 8 4" xfId="1063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2 3" xfId="602"/>
    <cellStyle name="Normal 2 2 2 4 2 2 3 2" xfId="905"/>
    <cellStyle name="Normal 2 2 2 4 2 2 3 2 2" xfId="1518"/>
    <cellStyle name="Normal 2 2 2 4 2 2 3 3" xfId="1215"/>
    <cellStyle name="Normal 2 2 2 4 2 2 4" xfId="754"/>
    <cellStyle name="Normal 2 2 2 4 2 2 4 2" xfId="1367"/>
    <cellStyle name="Normal 2 2 2 4 2 2 5" xfId="1064"/>
    <cellStyle name="Normal 2 2 2 4 2 3" xfId="198"/>
    <cellStyle name="Normal 2 2 2 4 3" xfId="199"/>
    <cellStyle name="Normal 2 2 2 4 3 2" xfId="200"/>
    <cellStyle name="Normal 2 2 2 4 3 2 2" xfId="603"/>
    <cellStyle name="Normal 2 2 2 4 3 2 2 2" xfId="906"/>
    <cellStyle name="Normal 2 2 2 4 3 2 2 2 2" xfId="1519"/>
    <cellStyle name="Normal 2 2 2 4 3 2 2 3" xfId="1216"/>
    <cellStyle name="Normal 2 2 2 4 3 2 3" xfId="755"/>
    <cellStyle name="Normal 2 2 2 4 3 2 3 2" xfId="1368"/>
    <cellStyle name="Normal 2 2 2 4 3 2 4" xfId="1065"/>
    <cellStyle name="Normal 2 2 2 4 4" xfId="201"/>
    <cellStyle name="Normal 2 2 2 4 4 2" xfId="604"/>
    <cellStyle name="Normal 2 2 2 4 4 2 2" xfId="907"/>
    <cellStyle name="Normal 2 2 2 4 4 2 2 2" xfId="1520"/>
    <cellStyle name="Normal 2 2 2 4 4 2 3" xfId="1217"/>
    <cellStyle name="Normal 2 2 2 4 4 3" xfId="756"/>
    <cellStyle name="Normal 2 2 2 4 4 3 2" xfId="1369"/>
    <cellStyle name="Normal 2 2 2 4 4 4" xfId="1066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2 9 3" xfId="605"/>
    <cellStyle name="Normal 2 2 2 9 3 2" xfId="908"/>
    <cellStyle name="Normal 2 2 2 9 3 2 2" xfId="1521"/>
    <cellStyle name="Normal 2 2 2 9 3 3" xfId="1218"/>
    <cellStyle name="Normal 2 2 2 9 4" xfId="757"/>
    <cellStyle name="Normal 2 2 2 9 4 2" xfId="1370"/>
    <cellStyle name="Normal 2 2 2 9 5" xfId="1067"/>
    <cellStyle name="Normal 2 2 3" xfId="208"/>
    <cellStyle name="Normal 2 2 3 2" xfId="209"/>
    <cellStyle name="Normal 2 2 3 2 10" xfId="758"/>
    <cellStyle name="Normal 2 2 3 2 10 2" xfId="1371"/>
    <cellStyle name="Normal 2 2 3 2 11" xfId="1068"/>
    <cellStyle name="Normal 2 2 3 2 2" xfId="210"/>
    <cellStyle name="Normal 2 2 3 2 2 2" xfId="211"/>
    <cellStyle name="Normal 2 2 3 2 2 2 2" xfId="212"/>
    <cellStyle name="Normal 2 2 3 2 2 2 2 2" xfId="213"/>
    <cellStyle name="Normal 2 2 3 2 2 2 2 2 2" xfId="608"/>
    <cellStyle name="Normal 2 2 3 2 2 2 2 2 2 2" xfId="911"/>
    <cellStyle name="Normal 2 2 3 2 2 2 2 2 2 2 2" xfId="1524"/>
    <cellStyle name="Normal 2 2 3 2 2 2 2 2 2 3" xfId="1221"/>
    <cellStyle name="Normal 2 2 3 2 2 2 2 2 3" xfId="760"/>
    <cellStyle name="Normal 2 2 3 2 2 2 2 2 3 2" xfId="1373"/>
    <cellStyle name="Normal 2 2 3 2 2 2 2 2 4" xfId="1070"/>
    <cellStyle name="Normal 2 2 3 2 2 2 3" xfId="214"/>
    <cellStyle name="Normal 2 2 3 2 2 2 3 2" xfId="609"/>
    <cellStyle name="Normal 2 2 3 2 2 2 3 2 2" xfId="912"/>
    <cellStyle name="Normal 2 2 3 2 2 2 3 2 2 2" xfId="1525"/>
    <cellStyle name="Normal 2 2 3 2 2 2 3 2 3" xfId="1222"/>
    <cellStyle name="Normal 2 2 3 2 2 2 3 3" xfId="761"/>
    <cellStyle name="Normal 2 2 3 2 2 2 3 3 2" xfId="1374"/>
    <cellStyle name="Normal 2 2 3 2 2 2 3 4" xfId="1071"/>
    <cellStyle name="Normal 2 2 3 2 2 2 4" xfId="607"/>
    <cellStyle name="Normal 2 2 3 2 2 2 4 2" xfId="910"/>
    <cellStyle name="Normal 2 2 3 2 2 2 4 2 2" xfId="1523"/>
    <cellStyle name="Normal 2 2 3 2 2 2 4 3" xfId="1220"/>
    <cellStyle name="Normal 2 2 3 2 2 2 5" xfId="759"/>
    <cellStyle name="Normal 2 2 3 2 2 2 5 2" xfId="1372"/>
    <cellStyle name="Normal 2 2 3 2 2 2 6" xfId="1069"/>
    <cellStyle name="Normal 2 2 3 2 2 3" xfId="215"/>
    <cellStyle name="Normal 2 2 3 2 2 3 2" xfId="216"/>
    <cellStyle name="Normal 2 2 3 2 2 3 3" xfId="610"/>
    <cellStyle name="Normal 2 2 3 2 2 3 3 2" xfId="913"/>
    <cellStyle name="Normal 2 2 3 2 2 3 3 2 2" xfId="1526"/>
    <cellStyle name="Normal 2 2 3 2 2 3 3 3" xfId="1223"/>
    <cellStyle name="Normal 2 2 3 2 2 3 4" xfId="762"/>
    <cellStyle name="Normal 2 2 3 2 2 3 4 2" xfId="1375"/>
    <cellStyle name="Normal 2 2 3 2 2 3 5" xfId="1072"/>
    <cellStyle name="Normal 2 2 3 2 3" xfId="217"/>
    <cellStyle name="Normal 2 2 3 2 3 2" xfId="611"/>
    <cellStyle name="Normal 2 2 3 2 3 2 2" xfId="914"/>
    <cellStyle name="Normal 2 2 3 2 3 2 2 2" xfId="1527"/>
    <cellStyle name="Normal 2 2 3 2 3 2 3" xfId="1224"/>
    <cellStyle name="Normal 2 2 3 2 3 3" xfId="763"/>
    <cellStyle name="Normal 2 2 3 2 3 3 2" xfId="1376"/>
    <cellStyle name="Normal 2 2 3 2 3 4" xfId="1073"/>
    <cellStyle name="Normal 2 2 3 2 4" xfId="218"/>
    <cellStyle name="Normal 2 2 3 2 4 2" xfId="612"/>
    <cellStyle name="Normal 2 2 3 2 4 2 2" xfId="915"/>
    <cellStyle name="Normal 2 2 3 2 4 2 2 2" xfId="1528"/>
    <cellStyle name="Normal 2 2 3 2 4 2 3" xfId="1225"/>
    <cellStyle name="Normal 2 2 3 2 4 3" xfId="764"/>
    <cellStyle name="Normal 2 2 3 2 4 3 2" xfId="1377"/>
    <cellStyle name="Normal 2 2 3 2 4 4" xfId="1074"/>
    <cellStyle name="Normal 2 2 3 2 5" xfId="219"/>
    <cellStyle name="Normal 2 2 3 2 5 2" xfId="613"/>
    <cellStyle name="Normal 2 2 3 2 5 2 2" xfId="916"/>
    <cellStyle name="Normal 2 2 3 2 5 2 2 2" xfId="1529"/>
    <cellStyle name="Normal 2 2 3 2 5 2 3" xfId="1226"/>
    <cellStyle name="Normal 2 2 3 2 5 3" xfId="765"/>
    <cellStyle name="Normal 2 2 3 2 5 3 2" xfId="1378"/>
    <cellStyle name="Normal 2 2 3 2 5 4" xfId="1075"/>
    <cellStyle name="Normal 2 2 3 2 6" xfId="220"/>
    <cellStyle name="Normal 2 2 3 2 6 2" xfId="614"/>
    <cellStyle name="Normal 2 2 3 2 6 2 2" xfId="917"/>
    <cellStyle name="Normal 2 2 3 2 6 2 2 2" xfId="1530"/>
    <cellStyle name="Normal 2 2 3 2 6 2 3" xfId="1227"/>
    <cellStyle name="Normal 2 2 3 2 6 3" xfId="766"/>
    <cellStyle name="Normal 2 2 3 2 6 3 2" xfId="1379"/>
    <cellStyle name="Normal 2 2 3 2 6 4" xfId="1076"/>
    <cellStyle name="Normal 2 2 3 2 7" xfId="221"/>
    <cellStyle name="Normal 2 2 3 2 7 2" xfId="222"/>
    <cellStyle name="Normal 2 2 3 2 7 2 2" xfId="615"/>
    <cellStyle name="Normal 2 2 3 2 7 2 2 2" xfId="918"/>
    <cellStyle name="Normal 2 2 3 2 7 2 2 2 2" xfId="1531"/>
    <cellStyle name="Normal 2 2 3 2 7 2 2 3" xfId="1228"/>
    <cellStyle name="Normal 2 2 3 2 7 2 3" xfId="767"/>
    <cellStyle name="Normal 2 2 3 2 7 2 3 2" xfId="1380"/>
    <cellStyle name="Normal 2 2 3 2 7 2 4" xfId="1077"/>
    <cellStyle name="Normal 2 2 3 2 8" xfId="223"/>
    <cellStyle name="Normal 2 2 3 2 8 2" xfId="616"/>
    <cellStyle name="Normal 2 2 3 2 8 2 2" xfId="919"/>
    <cellStyle name="Normal 2 2 3 2 8 2 2 2" xfId="1532"/>
    <cellStyle name="Normal 2 2 3 2 8 2 3" xfId="1229"/>
    <cellStyle name="Normal 2 2 3 2 8 3" xfId="768"/>
    <cellStyle name="Normal 2 2 3 2 8 3 2" xfId="1381"/>
    <cellStyle name="Normal 2 2 3 2 8 4" xfId="1078"/>
    <cellStyle name="Normal 2 2 3 2 9" xfId="606"/>
    <cellStyle name="Normal 2 2 3 2 9 2" xfId="909"/>
    <cellStyle name="Normal 2 2 3 2 9 2 2" xfId="1522"/>
    <cellStyle name="Normal 2 2 3 2 9 3" xfId="1219"/>
    <cellStyle name="Normal 2 2 3 3" xfId="224"/>
    <cellStyle name="Normal 2 2 3 3 2" xfId="225"/>
    <cellStyle name="Normal 2 2 3 3 2 2" xfId="226"/>
    <cellStyle name="Normal 2 2 3 3 2 2 2" xfId="227"/>
    <cellStyle name="Normal 2 2 3 3 2 2 3" xfId="618"/>
    <cellStyle name="Normal 2 2 3 3 2 2 3 2" xfId="921"/>
    <cellStyle name="Normal 2 2 3 3 2 2 3 2 2" xfId="1534"/>
    <cellStyle name="Normal 2 2 3 3 2 2 3 3" xfId="1231"/>
    <cellStyle name="Normal 2 2 3 3 2 2 4" xfId="770"/>
    <cellStyle name="Normal 2 2 3 3 2 2 4 2" xfId="1383"/>
    <cellStyle name="Normal 2 2 3 3 2 2 5" xfId="1080"/>
    <cellStyle name="Normal 2 2 3 3 2 3" xfId="228"/>
    <cellStyle name="Normal 2 2 3 3 3" xfId="229"/>
    <cellStyle name="Normal 2 2 3 3 3 2" xfId="230"/>
    <cellStyle name="Normal 2 2 3 3 3 2 2" xfId="619"/>
    <cellStyle name="Normal 2 2 3 3 3 2 2 2" xfId="922"/>
    <cellStyle name="Normal 2 2 3 3 3 2 2 2 2" xfId="1535"/>
    <cellStyle name="Normal 2 2 3 3 3 2 2 3" xfId="1232"/>
    <cellStyle name="Normal 2 2 3 3 3 2 3" xfId="771"/>
    <cellStyle name="Normal 2 2 3 3 3 2 3 2" xfId="1384"/>
    <cellStyle name="Normal 2 2 3 3 3 2 4" xfId="1081"/>
    <cellStyle name="Normal 2 2 3 3 4" xfId="617"/>
    <cellStyle name="Normal 2 2 3 3 4 2" xfId="920"/>
    <cellStyle name="Normal 2 2 3 3 4 2 2" xfId="1533"/>
    <cellStyle name="Normal 2 2 3 3 4 3" xfId="1230"/>
    <cellStyle name="Normal 2 2 3 3 5" xfId="769"/>
    <cellStyle name="Normal 2 2 3 3 5 2" xfId="1382"/>
    <cellStyle name="Normal 2 2 3 3 6" xfId="1079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7 3" xfId="620"/>
    <cellStyle name="Normal 2 2 3 7 3 2" xfId="923"/>
    <cellStyle name="Normal 2 2 3 7 3 2 2" xfId="1536"/>
    <cellStyle name="Normal 2 2 3 7 3 3" xfId="1233"/>
    <cellStyle name="Normal 2 2 3 7 4" xfId="772"/>
    <cellStyle name="Normal 2 2 3 7 4 2" xfId="1385"/>
    <cellStyle name="Normal 2 2 3 7 5" xfId="1082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2 2 2" xfId="622"/>
    <cellStyle name="Normal 2 2 4 2 2 2 2 2" xfId="925"/>
    <cellStyle name="Normal 2 2 4 2 2 2 2 2 2" xfId="1538"/>
    <cellStyle name="Normal 2 2 4 2 2 2 2 3" xfId="1235"/>
    <cellStyle name="Normal 2 2 4 2 2 2 3" xfId="774"/>
    <cellStyle name="Normal 2 2 4 2 2 2 3 2" xfId="1387"/>
    <cellStyle name="Normal 2 2 4 2 2 2 4" xfId="1084"/>
    <cellStyle name="Normal 2 2 4 2 3" xfId="241"/>
    <cellStyle name="Normal 2 2 4 2 3 2" xfId="623"/>
    <cellStyle name="Normal 2 2 4 2 3 2 2" xfId="926"/>
    <cellStyle name="Normal 2 2 4 2 3 2 2 2" xfId="1539"/>
    <cellStyle name="Normal 2 2 4 2 3 2 3" xfId="1236"/>
    <cellStyle name="Normal 2 2 4 2 3 3" xfId="775"/>
    <cellStyle name="Normal 2 2 4 2 3 3 2" xfId="1388"/>
    <cellStyle name="Normal 2 2 4 2 3 4" xfId="1085"/>
    <cellStyle name="Normal 2 2 4 2 4" xfId="621"/>
    <cellStyle name="Normal 2 2 4 2 4 2" xfId="924"/>
    <cellStyle name="Normal 2 2 4 2 4 2 2" xfId="1537"/>
    <cellStyle name="Normal 2 2 4 2 4 3" xfId="1234"/>
    <cellStyle name="Normal 2 2 4 2 5" xfId="773"/>
    <cellStyle name="Normal 2 2 4 2 5 2" xfId="1386"/>
    <cellStyle name="Normal 2 2 4 2 6" xfId="1083"/>
    <cellStyle name="Normal 2 2 4 3" xfId="242"/>
    <cellStyle name="Normal 2 2 4 3 2" xfId="243"/>
    <cellStyle name="Normal 2 2 4 3 3" xfId="624"/>
    <cellStyle name="Normal 2 2 4 3 3 2" xfId="927"/>
    <cellStyle name="Normal 2 2 4 3 3 2 2" xfId="1540"/>
    <cellStyle name="Normal 2 2 4 3 3 3" xfId="1237"/>
    <cellStyle name="Normal 2 2 4 3 4" xfId="776"/>
    <cellStyle name="Normal 2 2 4 3 4 2" xfId="1389"/>
    <cellStyle name="Normal 2 2 4 3 5" xfId="1086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5 4 2" xfId="625"/>
    <cellStyle name="Normal 2 2 5 4 2 2" xfId="928"/>
    <cellStyle name="Normal 2 2 5 4 2 2 2" xfId="1541"/>
    <cellStyle name="Normal 2 2 5 4 2 3" xfId="1238"/>
    <cellStyle name="Normal 2 2 5 4 3" xfId="777"/>
    <cellStyle name="Normal 2 2 5 4 3 2" xfId="1390"/>
    <cellStyle name="Normal 2 2 5 4 4" xfId="1087"/>
    <cellStyle name="Normal 2 2 6" xfId="249"/>
    <cellStyle name="Normal 2 2 6 2" xfId="250"/>
    <cellStyle name="Normal 2 2 6 3" xfId="251"/>
    <cellStyle name="Normal 2 2 6 4" xfId="252"/>
    <cellStyle name="Normal 2 2 6 4 2" xfId="626"/>
    <cellStyle name="Normal 2 2 6 4 2 2" xfId="929"/>
    <cellStyle name="Normal 2 2 6 4 2 2 2" xfId="1542"/>
    <cellStyle name="Normal 2 2 6 4 2 3" xfId="1239"/>
    <cellStyle name="Normal 2 2 6 4 3" xfId="778"/>
    <cellStyle name="Normal 2 2 6 4 3 2" xfId="1391"/>
    <cellStyle name="Normal 2 2 6 4 4" xfId="1088"/>
    <cellStyle name="Normal 2 2 7" xfId="253"/>
    <cellStyle name="Normal 2 2 7 2" xfId="254"/>
    <cellStyle name="Normal 2 2 7 3" xfId="255"/>
    <cellStyle name="Normal 2 2 7 4" xfId="256"/>
    <cellStyle name="Normal 2 2 7 4 2" xfId="627"/>
    <cellStyle name="Normal 2 2 7 4 2 2" xfId="930"/>
    <cellStyle name="Normal 2 2 7 4 2 2 2" xfId="1543"/>
    <cellStyle name="Normal 2 2 7 4 2 3" xfId="1240"/>
    <cellStyle name="Normal 2 2 7 4 3" xfId="779"/>
    <cellStyle name="Normal 2 2 7 4 3 2" xfId="1392"/>
    <cellStyle name="Normal 2 2 7 4 4" xfId="1089"/>
    <cellStyle name="Normal 2 2 8" xfId="257"/>
    <cellStyle name="Normal 2 2 8 2" xfId="258"/>
    <cellStyle name="Normal 2 2 8 3" xfId="259"/>
    <cellStyle name="Normal 2 2 8 3 2" xfId="628"/>
    <cellStyle name="Normal 2 2 8 3 2 2" xfId="931"/>
    <cellStyle name="Normal 2 2 8 3 2 2 2" xfId="1544"/>
    <cellStyle name="Normal 2 2 8 3 2 3" xfId="1241"/>
    <cellStyle name="Normal 2 2 8 3 3" xfId="780"/>
    <cellStyle name="Normal 2 2 8 3 3 2" xfId="1393"/>
    <cellStyle name="Normal 2 2 8 3 4" xfId="1090"/>
    <cellStyle name="Normal 2 2 9" xfId="260"/>
    <cellStyle name="Normal 2 2 9 2" xfId="261"/>
    <cellStyle name="Normal 2 2 9 2 2" xfId="629"/>
    <cellStyle name="Normal 2 2 9 2 2 2" xfId="932"/>
    <cellStyle name="Normal 2 2 9 2 2 2 2" xfId="1545"/>
    <cellStyle name="Normal 2 2 9 2 2 3" xfId="1242"/>
    <cellStyle name="Normal 2 2 9 2 3" xfId="781"/>
    <cellStyle name="Normal 2 2 9 2 3 2" xfId="1394"/>
    <cellStyle name="Normal 2 2 9 2 4" xfId="1091"/>
    <cellStyle name="Normal 2 2 9 3" xfId="262"/>
    <cellStyle name="Normal 2 2 9 4" xfId="263"/>
    <cellStyle name="Normal 2 3" xfId="264"/>
    <cellStyle name="Normal 2 3 2" xfId="495"/>
    <cellStyle name="Normal 2 3 2 2" xfId="677"/>
    <cellStyle name="Normal 2 3 2 2 2" xfId="980"/>
    <cellStyle name="Normal 2 3 2 2 2 2" xfId="1593"/>
    <cellStyle name="Normal 2 3 2 2 3" xfId="1290"/>
    <cellStyle name="Normal 2 3 2 3" xfId="829"/>
    <cellStyle name="Normal 2 3 2 3 2" xfId="1442"/>
    <cellStyle name="Normal 2 3 2 4" xfId="1139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2 2 2" xfId="631"/>
    <cellStyle name="Normal 2 7 2 2 2 2" xfId="934"/>
    <cellStyle name="Normal 2 7 2 2 2 2 2" xfId="1547"/>
    <cellStyle name="Normal 2 7 2 2 2 3" xfId="1244"/>
    <cellStyle name="Normal 2 7 2 2 3" xfId="783"/>
    <cellStyle name="Normal 2 7 2 2 3 2" xfId="1396"/>
    <cellStyle name="Normal 2 7 2 2 4" xfId="1093"/>
    <cellStyle name="Normal 2 7 3" xfId="308"/>
    <cellStyle name="Normal 2 7 3 2" xfId="632"/>
    <cellStyle name="Normal 2 7 3 2 2" xfId="935"/>
    <cellStyle name="Normal 2 7 3 2 2 2" xfId="1548"/>
    <cellStyle name="Normal 2 7 3 2 3" xfId="1245"/>
    <cellStyle name="Normal 2 7 3 3" xfId="784"/>
    <cellStyle name="Normal 2 7 3 3 2" xfId="1397"/>
    <cellStyle name="Normal 2 7 3 4" xfId="1094"/>
    <cellStyle name="Normal 2 7 4" xfId="309"/>
    <cellStyle name="Normal 2 7 4 2" xfId="633"/>
    <cellStyle name="Normal 2 7 4 2 2" xfId="936"/>
    <cellStyle name="Normal 2 7 4 2 2 2" xfId="1549"/>
    <cellStyle name="Normal 2 7 4 2 3" xfId="1246"/>
    <cellStyle name="Normal 2 7 4 3" xfId="785"/>
    <cellStyle name="Normal 2 7 4 3 2" xfId="1398"/>
    <cellStyle name="Normal 2 7 4 4" xfId="1095"/>
    <cellStyle name="Normal 2 7 5" xfId="310"/>
    <cellStyle name="Normal 2 7 5 2" xfId="634"/>
    <cellStyle name="Normal 2 7 5 2 2" xfId="937"/>
    <cellStyle name="Normal 2 7 5 2 2 2" xfId="1550"/>
    <cellStyle name="Normal 2 7 5 2 3" xfId="1247"/>
    <cellStyle name="Normal 2 7 5 3" xfId="786"/>
    <cellStyle name="Normal 2 7 5 3 2" xfId="1399"/>
    <cellStyle name="Normal 2 7 5 4" xfId="1096"/>
    <cellStyle name="Normal 2 7 6" xfId="305"/>
    <cellStyle name="Normal 2 7 6 2" xfId="630"/>
    <cellStyle name="Normal 2 7 6 2 2" xfId="933"/>
    <cellStyle name="Normal 2 7 6 2 2 2" xfId="1546"/>
    <cellStyle name="Normal 2 7 6 2 3" xfId="1243"/>
    <cellStyle name="Normal 2 7 6 3" xfId="782"/>
    <cellStyle name="Normal 2 7 6 3 2" xfId="1395"/>
    <cellStyle name="Normal 2 7 6 4" xfId="1092"/>
    <cellStyle name="Normal 2 8" xfId="311"/>
    <cellStyle name="Normal 2 8 2" xfId="312"/>
    <cellStyle name="Normal 2 8 3" xfId="313"/>
    <cellStyle name="Normal 2 8 3 2" xfId="636"/>
    <cellStyle name="Normal 2 8 3 2 2" xfId="939"/>
    <cellStyle name="Normal 2 8 3 2 2 2" xfId="1552"/>
    <cellStyle name="Normal 2 8 3 2 3" xfId="1249"/>
    <cellStyle name="Normal 2 8 3 3" xfId="788"/>
    <cellStyle name="Normal 2 8 3 3 2" xfId="1401"/>
    <cellStyle name="Normal 2 8 3 4" xfId="1098"/>
    <cellStyle name="Normal 2 8 4" xfId="635"/>
    <cellStyle name="Normal 2 8 4 2" xfId="938"/>
    <cellStyle name="Normal 2 8 4 2 2" xfId="1551"/>
    <cellStyle name="Normal 2 8 4 3" xfId="1248"/>
    <cellStyle name="Normal 2 8 5" xfId="787"/>
    <cellStyle name="Normal 2 8 5 2" xfId="1400"/>
    <cellStyle name="Normal 2 8 6" xfId="1097"/>
    <cellStyle name="Normal 2 9" xfId="314"/>
    <cellStyle name="Normal 20" xfId="315"/>
    <cellStyle name="Normal 20 2" xfId="316"/>
    <cellStyle name="Normal 21" xfId="317"/>
    <cellStyle name="Normal 21 2" xfId="637"/>
    <cellStyle name="Normal 21 2 2" xfId="940"/>
    <cellStyle name="Normal 21 2 2 2" xfId="1553"/>
    <cellStyle name="Normal 21 2 3" xfId="1250"/>
    <cellStyle name="Normal 21 3" xfId="789"/>
    <cellStyle name="Normal 21 3 2" xfId="1402"/>
    <cellStyle name="Normal 21 4" xfId="1099"/>
    <cellStyle name="Normal 22" xfId="318"/>
    <cellStyle name="Normal 22 2" xfId="319"/>
    <cellStyle name="Normal 23" xfId="320"/>
    <cellStyle name="Normal 23 2" xfId="638"/>
    <cellStyle name="Normal 23 2 2" xfId="941"/>
    <cellStyle name="Normal 23 2 2 2" xfId="1554"/>
    <cellStyle name="Normal 23 2 3" xfId="1251"/>
    <cellStyle name="Normal 23 3" xfId="790"/>
    <cellStyle name="Normal 23 3 2" xfId="1403"/>
    <cellStyle name="Normal 23 4" xfId="1100"/>
    <cellStyle name="Normal 24" xfId="321"/>
    <cellStyle name="Normal 24 2" xfId="322"/>
    <cellStyle name="Normal 25" xfId="504"/>
    <cellStyle name="Normal 25 2" xfId="536"/>
    <cellStyle name="Normal 25 2 2" xfId="838"/>
    <cellStyle name="Normal 25 2 2 2" xfId="1451"/>
    <cellStyle name="Normal 25 2 3" xfId="1148"/>
    <cellStyle name="Normal 25 3" xfId="688"/>
    <cellStyle name="Normal 25 3 2" xfId="1300"/>
    <cellStyle name="Normal 25 4" xfId="997"/>
    <cellStyle name="Normal 26" xfId="501"/>
    <cellStyle name="Normal 26 2" xfId="678"/>
    <cellStyle name="Normal 26 2 2" xfId="981"/>
    <cellStyle name="Normal 26 2 2 2" xfId="1594"/>
    <cellStyle name="Normal 26 2 3" xfId="1291"/>
    <cellStyle name="Normal 26 3" xfId="830"/>
    <cellStyle name="Normal 26 3 2" xfId="1443"/>
    <cellStyle name="Normal 26 4" xfId="1140"/>
    <cellStyle name="Normal 26 5" xfId="528"/>
    <cellStyle name="Normal 26 6" xfId="515"/>
    <cellStyle name="Normal 27" xfId="8"/>
    <cellStyle name="Normal 28" xfId="679"/>
    <cellStyle name="Normal 28 2" xfId="1292"/>
    <cellStyle name="Normal 29" xfId="680"/>
    <cellStyle name="Normal 3" xfId="14"/>
    <cellStyle name="Normal 3 10" xfId="324"/>
    <cellStyle name="Normal 3 11" xfId="325"/>
    <cellStyle name="Normal 3 12" xfId="323"/>
    <cellStyle name="Normal 3 13" xfId="28"/>
    <cellStyle name="Normal 3 14" xfId="531"/>
    <cellStyle name="Normal 3 14 2" xfId="833"/>
    <cellStyle name="Normal 3 14 2 2" xfId="1446"/>
    <cellStyle name="Normal 3 14 3" xfId="1143"/>
    <cellStyle name="Normal 3 15" xfId="683"/>
    <cellStyle name="Normal 3 15 2" xfId="1295"/>
    <cellStyle name="Normal 3 16" xfId="992"/>
    <cellStyle name="Normal 3 2" xfId="29"/>
    <cellStyle name="Normal 3 2 10" xfId="327"/>
    <cellStyle name="Normal 3 2 11" xfId="326"/>
    <cellStyle name="Normal 3 2 2" xfId="43"/>
    <cellStyle name="Normal 3 2 2 10" xfId="555"/>
    <cellStyle name="Normal 3 2 2 10 2" xfId="857"/>
    <cellStyle name="Normal 3 2 2 10 2 2" xfId="1470"/>
    <cellStyle name="Normal 3 2 2 10 3" xfId="1167"/>
    <cellStyle name="Normal 3 2 2 11" xfId="707"/>
    <cellStyle name="Normal 3 2 2 11 2" xfId="1319"/>
    <cellStyle name="Normal 3 2 2 12" xfId="1016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10" xfId="559"/>
    <cellStyle name="Normal 3 3 10 2" xfId="861"/>
    <cellStyle name="Normal 3 3 10 2 2" xfId="1474"/>
    <cellStyle name="Normal 3 3 10 3" xfId="1171"/>
    <cellStyle name="Normal 3 3 11" xfId="711"/>
    <cellStyle name="Normal 3 3 11 2" xfId="1323"/>
    <cellStyle name="Normal 3 3 12" xfId="1020"/>
    <cellStyle name="Normal 3 3 2" xfId="48"/>
    <cellStyle name="Normal 3 3 2 10" xfId="556"/>
    <cellStyle name="Normal 3 3 2 10 2" xfId="858"/>
    <cellStyle name="Normal 3 3 2 10 2 2" xfId="1471"/>
    <cellStyle name="Normal 3 3 2 10 3" xfId="1168"/>
    <cellStyle name="Normal 3 3 2 11" xfId="708"/>
    <cellStyle name="Normal 3 3 2 11 2" xfId="1320"/>
    <cellStyle name="Normal 3 3 2 12" xfId="1017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30" xfId="982"/>
    <cellStyle name="Normal 30 2" xfId="1595"/>
    <cellStyle name="Normal 31" xfId="983"/>
    <cellStyle name="Normal 31 2" xfId="1596"/>
    <cellStyle name="Normal 32" xfId="984"/>
    <cellStyle name="Normal 32 2" xfId="1597"/>
    <cellStyle name="Normal 33" xfId="985"/>
    <cellStyle name="Normal 33 2" xfId="1598"/>
    <cellStyle name="Normal 34" xfId="986"/>
    <cellStyle name="Normal 34 2" xfId="1599"/>
    <cellStyle name="Normal 35" xfId="988"/>
    <cellStyle name="Normal 36" xfId="987"/>
    <cellStyle name="Normal 37" xfId="1600"/>
    <cellStyle name="Normal 38" xfId="1601"/>
    <cellStyle name="Normal 39" xfId="1602"/>
    <cellStyle name="Normal 4" xfId="11"/>
    <cellStyle name="Normal 4 10" xfId="496"/>
    <cellStyle name="Normal 4 10 2" xfId="540"/>
    <cellStyle name="Normal 4 10 2 2" xfId="842"/>
    <cellStyle name="Normal 4 10 2 2 2" xfId="1455"/>
    <cellStyle name="Normal 4 10 2 3" xfId="1152"/>
    <cellStyle name="Normal 4 10 3" xfId="692"/>
    <cellStyle name="Normal 4 10 3 2" xfId="1304"/>
    <cellStyle name="Normal 4 10 4" xfId="1001"/>
    <cellStyle name="Normal 4 10 5" xfId="523"/>
    <cellStyle name="Normal 4 11" xfId="30"/>
    <cellStyle name="Normal 4 2" xfId="31"/>
    <cellStyle name="Normal 4 2 10" xfId="693"/>
    <cellStyle name="Normal 4 2 10 2" xfId="1305"/>
    <cellStyle name="Normal 4 2 11" xfId="1002"/>
    <cellStyle name="Normal 4 2 2" xfId="32"/>
    <cellStyle name="Normal 4 2 2 2" xfId="415"/>
    <cellStyle name="Normal 4 2 2 2 2" xfId="416"/>
    <cellStyle name="Normal 4 2 2 2 2 2" xfId="639"/>
    <cellStyle name="Normal 4 2 2 2 2 2 2" xfId="942"/>
    <cellStyle name="Normal 4 2 2 2 2 2 2 2" xfId="1555"/>
    <cellStyle name="Normal 4 2 2 2 2 2 3" xfId="1252"/>
    <cellStyle name="Normal 4 2 2 2 2 3" xfId="791"/>
    <cellStyle name="Normal 4 2 2 2 2 3 2" xfId="1404"/>
    <cellStyle name="Normal 4 2 2 2 2 4" xfId="1101"/>
    <cellStyle name="Normal 4 2 2 3" xfId="417"/>
    <cellStyle name="Normal 4 2 2 3 2" xfId="640"/>
    <cellStyle name="Normal 4 2 2 3 2 2" xfId="943"/>
    <cellStyle name="Normal 4 2 2 3 2 2 2" xfId="1556"/>
    <cellStyle name="Normal 4 2 2 3 2 3" xfId="1253"/>
    <cellStyle name="Normal 4 2 2 3 3" xfId="792"/>
    <cellStyle name="Normal 4 2 2 3 3 2" xfId="1405"/>
    <cellStyle name="Normal 4 2 2 3 4" xfId="1102"/>
    <cellStyle name="Normal 4 2 2 4" xfId="418"/>
    <cellStyle name="Normal 4 2 2 4 2" xfId="641"/>
    <cellStyle name="Normal 4 2 2 4 2 2" xfId="944"/>
    <cellStyle name="Normal 4 2 2 4 2 2 2" xfId="1557"/>
    <cellStyle name="Normal 4 2 2 4 2 3" xfId="1254"/>
    <cellStyle name="Normal 4 2 2 4 3" xfId="793"/>
    <cellStyle name="Normal 4 2 2 4 3 2" xfId="1406"/>
    <cellStyle name="Normal 4 2 2 4 4" xfId="1103"/>
    <cellStyle name="Normal 4 2 2 5" xfId="419"/>
    <cellStyle name="Normal 4 2 2 5 2" xfId="642"/>
    <cellStyle name="Normal 4 2 2 5 2 2" xfId="945"/>
    <cellStyle name="Normal 4 2 2 5 2 2 2" xfId="1558"/>
    <cellStyle name="Normal 4 2 2 5 2 3" xfId="1255"/>
    <cellStyle name="Normal 4 2 2 5 3" xfId="794"/>
    <cellStyle name="Normal 4 2 2 5 3 2" xfId="1407"/>
    <cellStyle name="Normal 4 2 2 5 4" xfId="1104"/>
    <cellStyle name="Normal 4 2 2 6" xfId="542"/>
    <cellStyle name="Normal 4 2 2 6 2" xfId="844"/>
    <cellStyle name="Normal 4 2 2 6 2 2" xfId="1457"/>
    <cellStyle name="Normal 4 2 2 6 3" xfId="1154"/>
    <cellStyle name="Normal 4 2 2 7" xfId="694"/>
    <cellStyle name="Normal 4 2 2 7 2" xfId="1306"/>
    <cellStyle name="Normal 4 2 2 8" xfId="1003"/>
    <cellStyle name="Normal 4 2 3" xfId="420"/>
    <cellStyle name="Normal 4 2 3 2" xfId="643"/>
    <cellStyle name="Normal 4 2 3 2 2" xfId="946"/>
    <cellStyle name="Normal 4 2 3 2 2 2" xfId="1559"/>
    <cellStyle name="Normal 4 2 3 2 3" xfId="1256"/>
    <cellStyle name="Normal 4 2 3 3" xfId="795"/>
    <cellStyle name="Normal 4 2 3 3 2" xfId="1408"/>
    <cellStyle name="Normal 4 2 3 4" xfId="1105"/>
    <cellStyle name="Normal 4 2 4" xfId="421"/>
    <cellStyle name="Normal 4 2 4 2" xfId="644"/>
    <cellStyle name="Normal 4 2 4 2 2" xfId="947"/>
    <cellStyle name="Normal 4 2 4 2 2 2" xfId="1560"/>
    <cellStyle name="Normal 4 2 4 2 3" xfId="1257"/>
    <cellStyle name="Normal 4 2 4 3" xfId="796"/>
    <cellStyle name="Normal 4 2 4 3 2" xfId="1409"/>
    <cellStyle name="Normal 4 2 4 4" xfId="1106"/>
    <cellStyle name="Normal 4 2 5" xfId="422"/>
    <cellStyle name="Normal 4 2 5 2" xfId="423"/>
    <cellStyle name="Normal 4 2 5 3" xfId="645"/>
    <cellStyle name="Normal 4 2 5 3 2" xfId="948"/>
    <cellStyle name="Normal 4 2 5 3 2 2" xfId="1561"/>
    <cellStyle name="Normal 4 2 5 3 3" xfId="1258"/>
    <cellStyle name="Normal 4 2 5 4" xfId="797"/>
    <cellStyle name="Normal 4 2 5 4 2" xfId="1410"/>
    <cellStyle name="Normal 4 2 5 5" xfId="1107"/>
    <cellStyle name="Normal 4 2 6" xfId="424"/>
    <cellStyle name="Normal 4 2 7" xfId="425"/>
    <cellStyle name="Normal 4 2 8" xfId="414"/>
    <cellStyle name="Normal 4 2 9" xfId="541"/>
    <cellStyle name="Normal 4 2 9 2" xfId="843"/>
    <cellStyle name="Normal 4 2 9 2 2" xfId="1456"/>
    <cellStyle name="Normal 4 2 9 3" xfId="1153"/>
    <cellStyle name="Normal 4 3" xfId="33"/>
    <cellStyle name="Normal 4 3 2" xfId="427"/>
    <cellStyle name="Normal 4 3 2 2" xfId="428"/>
    <cellStyle name="Normal 4 3 2 3" xfId="646"/>
    <cellStyle name="Normal 4 3 2 3 2" xfId="949"/>
    <cellStyle name="Normal 4 3 2 3 2 2" xfId="1562"/>
    <cellStyle name="Normal 4 3 2 3 3" xfId="1259"/>
    <cellStyle name="Normal 4 3 2 4" xfId="798"/>
    <cellStyle name="Normal 4 3 2 4 2" xfId="1411"/>
    <cellStyle name="Normal 4 3 2 5" xfId="1108"/>
    <cellStyle name="Normal 4 3 3" xfId="429"/>
    <cellStyle name="Normal 4 3 4" xfId="430"/>
    <cellStyle name="Normal 4 3 5" xfId="431"/>
    <cellStyle name="Normal 4 3 6" xfId="426"/>
    <cellStyle name="Normal 4 3 7" xfId="543"/>
    <cellStyle name="Normal 4 3 7 2" xfId="845"/>
    <cellStyle name="Normal 4 3 7 2 2" xfId="1458"/>
    <cellStyle name="Normal 4 3 7 3" xfId="1155"/>
    <cellStyle name="Normal 4 3 8" xfId="695"/>
    <cellStyle name="Normal 4 3 8 2" xfId="1307"/>
    <cellStyle name="Normal 4 3 9" xfId="1004"/>
    <cellStyle name="Normal 4 4" xfId="432"/>
    <cellStyle name="Normal 4 5" xfId="433"/>
    <cellStyle name="Normal 4 5 2" xfId="434"/>
    <cellStyle name="Normal 4 5 2 2" xfId="647"/>
    <cellStyle name="Normal 4 5 2 2 2" xfId="950"/>
    <cellStyle name="Normal 4 5 2 2 2 2" xfId="1563"/>
    <cellStyle name="Normal 4 5 2 2 3" xfId="1260"/>
    <cellStyle name="Normal 4 5 2 3" xfId="799"/>
    <cellStyle name="Normal 4 5 2 3 2" xfId="1412"/>
    <cellStyle name="Normal 4 5 2 4" xfId="1109"/>
    <cellStyle name="Normal 4 6" xfId="435"/>
    <cellStyle name="Normal 4 6 2" xfId="648"/>
    <cellStyle name="Normal 4 6 2 2" xfId="951"/>
    <cellStyle name="Normal 4 6 2 2 2" xfId="1564"/>
    <cellStyle name="Normal 4 6 2 3" xfId="1261"/>
    <cellStyle name="Normal 4 6 3" xfId="800"/>
    <cellStyle name="Normal 4 6 3 2" xfId="1413"/>
    <cellStyle name="Normal 4 6 4" xfId="1110"/>
    <cellStyle name="Normal 4 7" xfId="436"/>
    <cellStyle name="Normal 4 7 2" xfId="649"/>
    <cellStyle name="Normal 4 7 2 2" xfId="952"/>
    <cellStyle name="Normal 4 7 2 2 2" xfId="1565"/>
    <cellStyle name="Normal 4 7 2 3" xfId="1262"/>
    <cellStyle name="Normal 4 7 3" xfId="801"/>
    <cellStyle name="Normal 4 7 3 2" xfId="1414"/>
    <cellStyle name="Normal 4 7 4" xfId="1111"/>
    <cellStyle name="Normal 4 8" xfId="437"/>
    <cellStyle name="Normal 4 9" xfId="438"/>
    <cellStyle name="Normal 4 9 2" xfId="650"/>
    <cellStyle name="Normal 4 9 2 2" xfId="953"/>
    <cellStyle name="Normal 4 9 2 2 2" xfId="1566"/>
    <cellStyle name="Normal 4 9 2 3" xfId="1263"/>
    <cellStyle name="Normal 4 9 3" xfId="802"/>
    <cellStyle name="Normal 4 9 3 2" xfId="1415"/>
    <cellStyle name="Normal 4 9 4" xfId="1112"/>
    <cellStyle name="Normal 40" xfId="1603"/>
    <cellStyle name="Normal 5" xfId="9"/>
    <cellStyle name="Normal 5 2" xfId="34"/>
    <cellStyle name="Normal 5 2 2" xfId="35"/>
    <cellStyle name="Normal 5 2 2 2" xfId="546"/>
    <cellStyle name="Normal 5 2 2 2 2" xfId="848"/>
    <cellStyle name="Normal 5 2 2 2 2 2" xfId="1461"/>
    <cellStyle name="Normal 5 2 2 2 3" xfId="1158"/>
    <cellStyle name="Normal 5 2 2 3" xfId="698"/>
    <cellStyle name="Normal 5 2 2 3 2" xfId="1310"/>
    <cellStyle name="Normal 5 2 2 4" xfId="1007"/>
    <cellStyle name="Normal 5 2 3" xfId="545"/>
    <cellStyle name="Normal 5 2 3 2" xfId="847"/>
    <cellStyle name="Normal 5 2 3 2 2" xfId="1460"/>
    <cellStyle name="Normal 5 2 3 3" xfId="1157"/>
    <cellStyle name="Normal 5 2 4" xfId="697"/>
    <cellStyle name="Normal 5 2 4 2" xfId="1309"/>
    <cellStyle name="Normal 5 2 5" xfId="1006"/>
    <cellStyle name="Normal 5 3" xfId="36"/>
    <cellStyle name="Normal 5 3 2" xfId="547"/>
    <cellStyle name="Normal 5 3 2 2" xfId="849"/>
    <cellStyle name="Normal 5 3 2 2 2" xfId="1462"/>
    <cellStyle name="Normal 5 3 2 3" xfId="1159"/>
    <cellStyle name="Normal 5 3 3" xfId="699"/>
    <cellStyle name="Normal 5 3 3 2" xfId="1311"/>
    <cellStyle name="Normal 5 3 4" xfId="1008"/>
    <cellStyle name="Normal 5 4" xfId="524"/>
    <cellStyle name="Normal 5 4 2" xfId="544"/>
    <cellStyle name="Normal 5 4 2 2" xfId="846"/>
    <cellStyle name="Normal 5 4 2 2 2" xfId="1459"/>
    <cellStyle name="Normal 5 4 2 3" xfId="1156"/>
    <cellStyle name="Normal 5 4 3" xfId="696"/>
    <cellStyle name="Normal 5 4 3 2" xfId="1308"/>
    <cellStyle name="Normal 5 4 4" xfId="1005"/>
    <cellStyle name="Normal 5 5" xfId="532"/>
    <cellStyle name="Normal 5 5 2" xfId="834"/>
    <cellStyle name="Normal 5 5 2 2" xfId="1447"/>
    <cellStyle name="Normal 5 5 3" xfId="1144"/>
    <cellStyle name="Normal 5 6" xfId="684"/>
    <cellStyle name="Normal 5 6 2" xfId="1296"/>
    <cellStyle name="Normal 5 7" xfId="993"/>
    <cellStyle name="Normal 6" xfId="10"/>
    <cellStyle name="Normal 6 10" xfId="440"/>
    <cellStyle name="Normal 6 10 2" xfId="651"/>
    <cellStyle name="Normal 6 10 2 2" xfId="954"/>
    <cellStyle name="Normal 6 10 2 2 2" xfId="1567"/>
    <cellStyle name="Normal 6 10 2 3" xfId="1264"/>
    <cellStyle name="Normal 6 10 3" xfId="803"/>
    <cellStyle name="Normal 6 10 3 2" xfId="1416"/>
    <cellStyle name="Normal 6 10 4" xfId="1113"/>
    <cellStyle name="Normal 6 11" xfId="525"/>
    <cellStyle name="Normal 6 11 2" xfId="548"/>
    <cellStyle name="Normal 6 11 2 2" xfId="850"/>
    <cellStyle name="Normal 6 11 2 2 2" xfId="1463"/>
    <cellStyle name="Normal 6 11 2 3" xfId="1160"/>
    <cellStyle name="Normal 6 11 3" xfId="700"/>
    <cellStyle name="Normal 6 11 3 2" xfId="1312"/>
    <cellStyle name="Normal 6 11 4" xfId="1009"/>
    <cellStyle name="Normal 6 12" xfId="533"/>
    <cellStyle name="Normal 6 12 2" xfId="835"/>
    <cellStyle name="Normal 6 12 2 2" xfId="1448"/>
    <cellStyle name="Normal 6 12 3" xfId="1145"/>
    <cellStyle name="Normal 6 13" xfId="685"/>
    <cellStyle name="Normal 6 13 2" xfId="1297"/>
    <cellStyle name="Normal 6 14" xfId="994"/>
    <cellStyle name="Normal 6 2" xfId="37"/>
    <cellStyle name="Normal 6 2 2" xfId="38"/>
    <cellStyle name="Normal 6 2 2 2" xfId="550"/>
    <cellStyle name="Normal 6 2 2 2 2" xfId="852"/>
    <cellStyle name="Normal 6 2 2 2 2 2" xfId="1465"/>
    <cellStyle name="Normal 6 2 2 2 3" xfId="1162"/>
    <cellStyle name="Normal 6 2 2 3" xfId="702"/>
    <cellStyle name="Normal 6 2 2 3 2" xfId="1314"/>
    <cellStyle name="Normal 6 2 2 4" xfId="1011"/>
    <cellStyle name="Normal 6 2 3" xfId="549"/>
    <cellStyle name="Normal 6 2 3 2" xfId="851"/>
    <cellStyle name="Normal 6 2 3 2 2" xfId="1464"/>
    <cellStyle name="Normal 6 2 3 3" xfId="1161"/>
    <cellStyle name="Normal 6 2 4" xfId="701"/>
    <cellStyle name="Normal 6 2 4 2" xfId="1313"/>
    <cellStyle name="Normal 6 2 5" xfId="1010"/>
    <cellStyle name="Normal 6 3" xfId="39"/>
    <cellStyle name="Normal 6 3 2" xfId="551"/>
    <cellStyle name="Normal 6 3 2 2" xfId="853"/>
    <cellStyle name="Normal 6 3 2 2 2" xfId="1466"/>
    <cellStyle name="Normal 6 3 2 3" xfId="1163"/>
    <cellStyle name="Normal 6 3 3" xfId="703"/>
    <cellStyle name="Normal 6 3 3 2" xfId="1315"/>
    <cellStyle name="Normal 6 3 4" xfId="1012"/>
    <cellStyle name="Normal 6 4" xfId="441"/>
    <cellStyle name="Normal 6 4 2" xfId="652"/>
    <cellStyle name="Normal 6 4 2 2" xfId="955"/>
    <cellStyle name="Normal 6 4 2 2 2" xfId="1568"/>
    <cellStyle name="Normal 6 4 2 3" xfId="1265"/>
    <cellStyle name="Normal 6 4 3" xfId="804"/>
    <cellStyle name="Normal 6 4 3 2" xfId="1417"/>
    <cellStyle name="Normal 6 4 4" xfId="1114"/>
    <cellStyle name="Normal 6 5" xfId="442"/>
    <cellStyle name="Normal 6 5 2" xfId="653"/>
    <cellStyle name="Normal 6 5 2 2" xfId="956"/>
    <cellStyle name="Normal 6 5 2 2 2" xfId="1569"/>
    <cellStyle name="Normal 6 5 2 3" xfId="1266"/>
    <cellStyle name="Normal 6 5 3" xfId="805"/>
    <cellStyle name="Normal 6 5 3 2" xfId="1418"/>
    <cellStyle name="Normal 6 5 4" xfId="1115"/>
    <cellStyle name="Normal 6 6" xfId="443"/>
    <cellStyle name="Normal 6 6 2" xfId="654"/>
    <cellStyle name="Normal 6 6 2 2" xfId="957"/>
    <cellStyle name="Normal 6 6 2 2 2" xfId="1570"/>
    <cellStyle name="Normal 6 6 2 3" xfId="1267"/>
    <cellStyle name="Normal 6 6 3" xfId="806"/>
    <cellStyle name="Normal 6 6 3 2" xfId="1419"/>
    <cellStyle name="Normal 6 6 4" xfId="1116"/>
    <cellStyle name="Normal 6 7" xfId="444"/>
    <cellStyle name="Normal 6 7 2" xfId="655"/>
    <cellStyle name="Normal 6 7 2 2" xfId="958"/>
    <cellStyle name="Normal 6 7 2 2 2" xfId="1571"/>
    <cellStyle name="Normal 6 7 2 3" xfId="1268"/>
    <cellStyle name="Normal 6 7 3" xfId="807"/>
    <cellStyle name="Normal 6 7 3 2" xfId="1420"/>
    <cellStyle name="Normal 6 7 4" xfId="1117"/>
    <cellStyle name="Normal 6 8" xfId="445"/>
    <cellStyle name="Normal 6 8 2" xfId="656"/>
    <cellStyle name="Normal 6 8 2 2" xfId="959"/>
    <cellStyle name="Normal 6 8 2 2 2" xfId="1572"/>
    <cellStyle name="Normal 6 8 2 3" xfId="1269"/>
    <cellStyle name="Normal 6 8 3" xfId="808"/>
    <cellStyle name="Normal 6 8 3 2" xfId="1421"/>
    <cellStyle name="Normal 6 8 4" xfId="1118"/>
    <cellStyle name="Normal 6 9" xfId="446"/>
    <cellStyle name="Normal 6 9 2" xfId="657"/>
    <cellStyle name="Normal 6 9 2 2" xfId="960"/>
    <cellStyle name="Normal 6 9 2 2 2" xfId="1573"/>
    <cellStyle name="Normal 6 9 2 3" xfId="1270"/>
    <cellStyle name="Normal 6 9 3" xfId="809"/>
    <cellStyle name="Normal 6 9 3 2" xfId="1422"/>
    <cellStyle name="Normal 6 9 4" xfId="1119"/>
    <cellStyle name="Normal 7" xfId="40"/>
    <cellStyle name="Normal 7 10" xfId="448"/>
    <cellStyle name="Normal 7 11" xfId="447"/>
    <cellStyle name="Normal 7 12" xfId="526"/>
    <cellStyle name="Normal 7 12 2" xfId="552"/>
    <cellStyle name="Normal 7 12 2 2" xfId="854"/>
    <cellStyle name="Normal 7 12 2 2 2" xfId="1467"/>
    <cellStyle name="Normal 7 12 2 3" xfId="1164"/>
    <cellStyle name="Normal 7 12 3" xfId="704"/>
    <cellStyle name="Normal 7 12 3 2" xfId="1316"/>
    <cellStyle name="Normal 7 12 4" xfId="1013"/>
    <cellStyle name="Normal 7 13" xfId="534"/>
    <cellStyle name="Normal 7 13 2" xfId="836"/>
    <cellStyle name="Normal 7 13 2 2" xfId="1449"/>
    <cellStyle name="Normal 7 13 3" xfId="1146"/>
    <cellStyle name="Normal 7 14" xfId="686"/>
    <cellStyle name="Normal 7 14 2" xfId="1298"/>
    <cellStyle name="Normal 7 15" xfId="995"/>
    <cellStyle name="Normal 7 2" xfId="449"/>
    <cellStyle name="Normal 7 2 10" xfId="810"/>
    <cellStyle name="Normal 7 2 10 2" xfId="1423"/>
    <cellStyle name="Normal 7 2 11" xfId="1120"/>
    <cellStyle name="Normal 7 2 2" xfId="450"/>
    <cellStyle name="Normal 7 2 2 2" xfId="451"/>
    <cellStyle name="Normal 7 2 2 2 2" xfId="452"/>
    <cellStyle name="Normal 7 2 2 2 2 2" xfId="453"/>
    <cellStyle name="Normal 7 2 2 2 2 2 2" xfId="660"/>
    <cellStyle name="Normal 7 2 2 2 2 2 2 2" xfId="963"/>
    <cellStyle name="Normal 7 2 2 2 2 2 2 2 2" xfId="1576"/>
    <cellStyle name="Normal 7 2 2 2 2 2 2 3" xfId="1273"/>
    <cellStyle name="Normal 7 2 2 2 2 2 3" xfId="812"/>
    <cellStyle name="Normal 7 2 2 2 2 2 3 2" xfId="1425"/>
    <cellStyle name="Normal 7 2 2 2 2 2 4" xfId="1122"/>
    <cellStyle name="Normal 7 2 2 2 3" xfId="454"/>
    <cellStyle name="Normal 7 2 2 2 3 2" xfId="661"/>
    <cellStyle name="Normal 7 2 2 2 3 2 2" xfId="964"/>
    <cellStyle name="Normal 7 2 2 2 3 2 2 2" xfId="1577"/>
    <cellStyle name="Normal 7 2 2 2 3 2 3" xfId="1274"/>
    <cellStyle name="Normal 7 2 2 2 3 3" xfId="813"/>
    <cellStyle name="Normal 7 2 2 2 3 3 2" xfId="1426"/>
    <cellStyle name="Normal 7 2 2 2 3 4" xfId="1123"/>
    <cellStyle name="Normal 7 2 2 2 4" xfId="659"/>
    <cellStyle name="Normal 7 2 2 2 4 2" xfId="962"/>
    <cellStyle name="Normal 7 2 2 2 4 2 2" xfId="1575"/>
    <cellStyle name="Normal 7 2 2 2 4 3" xfId="1272"/>
    <cellStyle name="Normal 7 2 2 2 5" xfId="811"/>
    <cellStyle name="Normal 7 2 2 2 5 2" xfId="1424"/>
    <cellStyle name="Normal 7 2 2 2 6" xfId="1121"/>
    <cellStyle name="Normal 7 2 2 3" xfId="455"/>
    <cellStyle name="Normal 7 2 2 3 2" xfId="456"/>
    <cellStyle name="Normal 7 2 2 3 3" xfId="662"/>
    <cellStyle name="Normal 7 2 2 3 3 2" xfId="965"/>
    <cellStyle name="Normal 7 2 2 3 3 2 2" xfId="1578"/>
    <cellStyle name="Normal 7 2 2 3 3 3" xfId="1275"/>
    <cellStyle name="Normal 7 2 2 3 4" xfId="814"/>
    <cellStyle name="Normal 7 2 2 3 4 2" xfId="1427"/>
    <cellStyle name="Normal 7 2 2 3 5" xfId="1124"/>
    <cellStyle name="Normal 7 2 3" xfId="457"/>
    <cellStyle name="Normal 7 2 3 2" xfId="663"/>
    <cellStyle name="Normal 7 2 3 2 2" xfId="966"/>
    <cellStyle name="Normal 7 2 3 2 2 2" xfId="1579"/>
    <cellStyle name="Normal 7 2 3 2 3" xfId="1276"/>
    <cellStyle name="Normal 7 2 3 3" xfId="815"/>
    <cellStyle name="Normal 7 2 3 3 2" xfId="1428"/>
    <cellStyle name="Normal 7 2 3 4" xfId="1125"/>
    <cellStyle name="Normal 7 2 4" xfId="458"/>
    <cellStyle name="Normal 7 2 4 2" xfId="664"/>
    <cellStyle name="Normal 7 2 4 2 2" xfId="967"/>
    <cellStyle name="Normal 7 2 4 2 2 2" xfId="1580"/>
    <cellStyle name="Normal 7 2 4 2 3" xfId="1277"/>
    <cellStyle name="Normal 7 2 4 3" xfId="816"/>
    <cellStyle name="Normal 7 2 4 3 2" xfId="1429"/>
    <cellStyle name="Normal 7 2 4 4" xfId="1126"/>
    <cellStyle name="Normal 7 2 5" xfId="459"/>
    <cellStyle name="Normal 7 2 5 2" xfId="665"/>
    <cellStyle name="Normal 7 2 5 2 2" xfId="968"/>
    <cellStyle name="Normal 7 2 5 2 2 2" xfId="1581"/>
    <cellStyle name="Normal 7 2 5 2 3" xfId="1278"/>
    <cellStyle name="Normal 7 2 5 3" xfId="817"/>
    <cellStyle name="Normal 7 2 5 3 2" xfId="1430"/>
    <cellStyle name="Normal 7 2 5 4" xfId="1127"/>
    <cellStyle name="Normal 7 2 6" xfId="460"/>
    <cellStyle name="Normal 7 2 6 2" xfId="666"/>
    <cellStyle name="Normal 7 2 6 2 2" xfId="969"/>
    <cellStyle name="Normal 7 2 6 2 2 2" xfId="1582"/>
    <cellStyle name="Normal 7 2 6 2 3" xfId="1279"/>
    <cellStyle name="Normal 7 2 6 3" xfId="818"/>
    <cellStyle name="Normal 7 2 6 3 2" xfId="1431"/>
    <cellStyle name="Normal 7 2 6 4" xfId="1128"/>
    <cellStyle name="Normal 7 2 7" xfId="461"/>
    <cellStyle name="Normal 7 2 7 2" xfId="462"/>
    <cellStyle name="Normal 7 2 7 2 2" xfId="667"/>
    <cellStyle name="Normal 7 2 7 2 2 2" xfId="970"/>
    <cellStyle name="Normal 7 2 7 2 2 2 2" xfId="1583"/>
    <cellStyle name="Normal 7 2 7 2 2 3" xfId="1280"/>
    <cellStyle name="Normal 7 2 7 2 3" xfId="819"/>
    <cellStyle name="Normal 7 2 7 2 3 2" xfId="1432"/>
    <cellStyle name="Normal 7 2 7 2 4" xfId="1129"/>
    <cellStyle name="Normal 7 2 8" xfId="463"/>
    <cellStyle name="Normal 7 2 8 2" xfId="668"/>
    <cellStyle name="Normal 7 2 8 2 2" xfId="971"/>
    <cellStyle name="Normal 7 2 8 2 2 2" xfId="1584"/>
    <cellStyle name="Normal 7 2 8 2 3" xfId="1281"/>
    <cellStyle name="Normal 7 2 8 3" xfId="820"/>
    <cellStyle name="Normal 7 2 8 3 2" xfId="1433"/>
    <cellStyle name="Normal 7 2 8 4" xfId="1130"/>
    <cellStyle name="Normal 7 2 9" xfId="658"/>
    <cellStyle name="Normal 7 2 9 2" xfId="961"/>
    <cellStyle name="Normal 7 2 9 2 2" xfId="1574"/>
    <cellStyle name="Normal 7 2 9 3" xfId="1271"/>
    <cellStyle name="Normal 7 3" xfId="464"/>
    <cellStyle name="Normal 7 3 2" xfId="465"/>
    <cellStyle name="Normal 7 3 2 2" xfId="466"/>
    <cellStyle name="Normal 7 3 2 2 2" xfId="467"/>
    <cellStyle name="Normal 7 3 2 2 3" xfId="669"/>
    <cellStyle name="Normal 7 3 2 2 3 2" xfId="972"/>
    <cellStyle name="Normal 7 3 2 2 3 2 2" xfId="1585"/>
    <cellStyle name="Normal 7 3 2 2 3 3" xfId="1282"/>
    <cellStyle name="Normal 7 3 2 2 4" xfId="821"/>
    <cellStyle name="Normal 7 3 2 2 4 2" xfId="1434"/>
    <cellStyle name="Normal 7 3 2 2 5" xfId="1131"/>
    <cellStyle name="Normal 7 3 2 3" xfId="468"/>
    <cellStyle name="Normal 7 3 3" xfId="469"/>
    <cellStyle name="Normal 7 3 3 2" xfId="470"/>
    <cellStyle name="Normal 7 3 3 2 2" xfId="670"/>
    <cellStyle name="Normal 7 3 3 2 2 2" xfId="973"/>
    <cellStyle name="Normal 7 3 3 2 2 2 2" xfId="1586"/>
    <cellStyle name="Normal 7 3 3 2 2 3" xfId="1283"/>
    <cellStyle name="Normal 7 3 3 2 3" xfId="822"/>
    <cellStyle name="Normal 7 3 3 2 3 2" xfId="1435"/>
    <cellStyle name="Normal 7 3 3 2 4" xfId="1132"/>
    <cellStyle name="Normal 7 3 4" xfId="471"/>
    <cellStyle name="Normal 7 3 5" xfId="472"/>
    <cellStyle name="Normal 7 3 5 2" xfId="671"/>
    <cellStyle name="Normal 7 3 5 2 2" xfId="974"/>
    <cellStyle name="Normal 7 3 5 2 2 2" xfId="1587"/>
    <cellStyle name="Normal 7 3 5 2 3" xfId="1284"/>
    <cellStyle name="Normal 7 3 5 3" xfId="823"/>
    <cellStyle name="Normal 7 3 5 3 2" xfId="1436"/>
    <cellStyle name="Normal 7 3 5 4" xfId="1133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5 5" xfId="561"/>
    <cellStyle name="Normal 7 5 5 2" xfId="863"/>
    <cellStyle name="Normal 7 5 5 2 2" xfId="1476"/>
    <cellStyle name="Normal 7 5 5 3" xfId="1173"/>
    <cellStyle name="Normal 7 5 6" xfId="713"/>
    <cellStyle name="Normal 7 5 6 2" xfId="1325"/>
    <cellStyle name="Normal 7 5 7" xfId="1022"/>
    <cellStyle name="Normal 7 6" xfId="479"/>
    <cellStyle name="Normal 7 7" xfId="480"/>
    <cellStyle name="Normal 7 7 2" xfId="481"/>
    <cellStyle name="Normal 7 7 3" xfId="672"/>
    <cellStyle name="Normal 7 7 3 2" xfId="975"/>
    <cellStyle name="Normal 7 7 3 2 2" xfId="1588"/>
    <cellStyle name="Normal 7 7 3 3" xfId="1285"/>
    <cellStyle name="Normal 7 7 4" xfId="824"/>
    <cellStyle name="Normal 7 7 4 2" xfId="1437"/>
    <cellStyle name="Normal 7 7 5" xfId="1134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2 2 2" xfId="673"/>
    <cellStyle name="Normal 8 2 2 2 2 2" xfId="976"/>
    <cellStyle name="Normal 8 2 2 2 2 2 2" xfId="1589"/>
    <cellStyle name="Normal 8 2 2 2 2 3" xfId="1286"/>
    <cellStyle name="Normal 8 2 2 2 3" xfId="825"/>
    <cellStyle name="Normal 8 2 2 2 3 2" xfId="1438"/>
    <cellStyle name="Normal 8 2 2 2 4" xfId="1135"/>
    <cellStyle name="Normal 8 2 3" xfId="488"/>
    <cellStyle name="Normal 8 2 3 2" xfId="674"/>
    <cellStyle name="Normal 8 2 3 2 2" xfId="977"/>
    <cellStyle name="Normal 8 2 3 2 2 2" xfId="1590"/>
    <cellStyle name="Normal 8 2 3 2 3" xfId="1287"/>
    <cellStyle name="Normal 8 2 3 3" xfId="826"/>
    <cellStyle name="Normal 8 2 3 3 2" xfId="1439"/>
    <cellStyle name="Normal 8 2 3 4" xfId="1136"/>
    <cellStyle name="Normal 8 2 4" xfId="489"/>
    <cellStyle name="Normal 8 2 4 2" xfId="675"/>
    <cellStyle name="Normal 8 2 4 2 2" xfId="978"/>
    <cellStyle name="Normal 8 2 4 2 2 2" xfId="1591"/>
    <cellStyle name="Normal 8 2 4 2 3" xfId="1288"/>
    <cellStyle name="Normal 8 2 4 3" xfId="827"/>
    <cellStyle name="Normal 8 2 4 3 2" xfId="1440"/>
    <cellStyle name="Normal 8 2 4 4" xfId="1137"/>
    <cellStyle name="Normal 8 3" xfId="490"/>
    <cellStyle name="Normal 8 3 2" xfId="491"/>
    <cellStyle name="Normal 8 3 3" xfId="492"/>
    <cellStyle name="Normal 8 3 3 2" xfId="676"/>
    <cellStyle name="Normal 8 3 3 2 2" xfId="979"/>
    <cellStyle name="Normal 8 3 3 2 2 2" xfId="1592"/>
    <cellStyle name="Normal 8 3 3 2 3" xfId="1289"/>
    <cellStyle name="Normal 8 3 3 3" xfId="828"/>
    <cellStyle name="Normal 8 3 3 3 2" xfId="1441"/>
    <cellStyle name="Normal 8 3 3 4" xfId="1138"/>
    <cellStyle name="Normal 8 4" xfId="484"/>
    <cellStyle name="Normal 8 5" xfId="527"/>
    <cellStyle name="Normal 8 5 2" xfId="553"/>
    <cellStyle name="Normal 8 5 2 2" xfId="855"/>
    <cellStyle name="Normal 8 5 2 2 2" xfId="1468"/>
    <cellStyle name="Normal 8 5 2 3" xfId="1165"/>
    <cellStyle name="Normal 8 5 3" xfId="705"/>
    <cellStyle name="Normal 8 5 3 2" xfId="1317"/>
    <cellStyle name="Normal 8 5 4" xfId="1014"/>
    <cellStyle name="Normal 8 6" xfId="535"/>
    <cellStyle name="Normal 8 6 2" xfId="837"/>
    <cellStyle name="Normal 8 6 2 2" xfId="1450"/>
    <cellStyle name="Normal 8 6 3" xfId="1147"/>
    <cellStyle name="Normal 8 7" xfId="687"/>
    <cellStyle name="Normal 8 7 2" xfId="1299"/>
    <cellStyle name="Normal 8 8" xfId="996"/>
    <cellStyle name="Normal 9" xfId="42"/>
    <cellStyle name="Normal 9 2" xfId="494"/>
    <cellStyle name="Normal 9 3" xfId="493"/>
    <cellStyle name="Normal 9 4" xfId="554"/>
    <cellStyle name="Normal 9 4 2" xfId="856"/>
    <cellStyle name="Normal 9 4 2 2" xfId="1469"/>
    <cellStyle name="Normal 9 4 3" xfId="1166"/>
    <cellStyle name="Normal 9 5" xfId="706"/>
    <cellStyle name="Normal 9 5 2" xfId="1318"/>
    <cellStyle name="Normal 9 6" xfId="1015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110"/>
  <sheetViews>
    <sheetView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I21" sqref="I21:I41"/>
    </sheetView>
  </sheetViews>
  <sheetFormatPr baseColWidth="10" defaultRowHeight="15"/>
  <cols>
    <col min="1" max="1" width="6.85546875" style="2" customWidth="1"/>
    <col min="2" max="2" width="20.7109375" style="67" customWidth="1"/>
    <col min="3" max="3" width="17.85546875" style="1" bestFit="1" customWidth="1"/>
    <col min="4" max="4" width="4" style="1" hidden="1" customWidth="1"/>
    <col min="5" max="5" width="17.85546875" style="1" bestFit="1" customWidth="1"/>
    <col min="6" max="6" width="10.5703125" style="1" bestFit="1" customWidth="1"/>
    <col min="7" max="7" width="9.85546875" style="1" bestFit="1" customWidth="1"/>
    <col min="8" max="8" width="10.7109375" style="1" bestFit="1" customWidth="1"/>
    <col min="9" max="9" width="11.85546875" style="1" bestFit="1" customWidth="1"/>
    <col min="10" max="10" width="10.5703125" style="1" bestFit="1" customWidth="1"/>
    <col min="11" max="11" width="11.85546875" style="1" bestFit="1" customWidth="1"/>
    <col min="12" max="12" width="6.42578125" style="47" customWidth="1"/>
    <col min="13" max="13" width="11.42578125" style="1" customWidth="1"/>
    <col min="14" max="14" width="12.42578125" style="51" customWidth="1"/>
    <col min="15" max="15" width="43.7109375" style="51" bestFit="1" customWidth="1"/>
    <col min="16" max="16" width="8" style="51" bestFit="1" customWidth="1"/>
    <col min="17" max="17" width="18.7109375" style="51" bestFit="1" customWidth="1"/>
    <col min="18" max="18" width="24.140625" style="51" bestFit="1" customWidth="1"/>
    <col min="19" max="19" width="12.85546875" style="75" bestFit="1" customWidth="1"/>
    <col min="20" max="20" width="18.7109375" style="75" hidden="1" customWidth="1"/>
    <col min="21" max="21" width="21.42578125" style="75" hidden="1" customWidth="1"/>
    <col min="22" max="22" width="10.7109375" style="75" bestFit="1" customWidth="1"/>
    <col min="23" max="23" width="21.5703125" style="76" bestFit="1" customWidth="1"/>
    <col min="24" max="24" width="22" style="75" bestFit="1" customWidth="1"/>
    <col min="25" max="25" width="9.5703125" style="75" bestFit="1" customWidth="1"/>
    <col min="26" max="26" width="9.7109375" style="75" bestFit="1" customWidth="1"/>
    <col min="27" max="27" width="9.85546875" style="75" bestFit="1" customWidth="1"/>
    <col min="28" max="28" width="22.140625" style="75" bestFit="1" customWidth="1"/>
    <col min="29" max="29" width="10.42578125" style="75" bestFit="1" customWidth="1"/>
    <col min="30" max="30" width="19.5703125" style="76" bestFit="1" customWidth="1"/>
    <col min="31" max="31" width="21.7109375" style="75" bestFit="1" customWidth="1"/>
    <col min="32" max="32" width="16.140625" style="76" bestFit="1" customWidth="1"/>
    <col min="33" max="33" width="22.7109375" style="75" bestFit="1" customWidth="1"/>
    <col min="34" max="34" width="15.28515625" style="75" bestFit="1" customWidth="1"/>
    <col min="35" max="35" width="9.140625" style="76" bestFit="1" customWidth="1"/>
    <col min="36" max="36" width="17.85546875" style="51" bestFit="1" customWidth="1"/>
    <col min="37" max="37" width="12.7109375" style="51" bestFit="1" customWidth="1"/>
    <col min="38" max="38" width="13.85546875" style="51" bestFit="1" customWidth="1"/>
    <col min="39" max="39" width="19.7109375" style="51" bestFit="1" customWidth="1"/>
    <col min="40" max="40" width="23.42578125" style="51" bestFit="1" customWidth="1"/>
    <col min="41" max="16384" width="11.42578125" style="1"/>
  </cols>
  <sheetData>
    <row r="1" spans="1:41" ht="18" customHeight="1">
      <c r="A1" s="7" t="s">
        <v>0</v>
      </c>
      <c r="B1" s="65" t="s">
        <v>72</v>
      </c>
      <c r="C1" s="4"/>
      <c r="D1" s="12"/>
      <c r="E1" s="242" t="s">
        <v>189</v>
      </c>
      <c r="F1" s="242"/>
      <c r="G1" s="242"/>
      <c r="H1" s="242"/>
      <c r="I1" s="242"/>
      <c r="J1" s="242"/>
      <c r="K1" s="242"/>
      <c r="L1" s="39"/>
      <c r="N1" s="142" t="s">
        <v>203</v>
      </c>
      <c r="O1" s="142"/>
      <c r="P1" s="142"/>
      <c r="Q1" s="142"/>
      <c r="R1" s="143"/>
      <c r="S1" s="144"/>
      <c r="T1" s="144"/>
      <c r="U1" s="144"/>
      <c r="V1" s="144"/>
      <c r="W1" s="145"/>
      <c r="X1" s="144"/>
      <c r="Y1" s="144"/>
      <c r="Z1" s="144"/>
      <c r="AA1" s="144"/>
      <c r="AB1" s="144"/>
      <c r="AC1" s="144"/>
      <c r="AD1" s="144"/>
      <c r="AE1" s="145"/>
      <c r="AF1" s="144"/>
      <c r="AG1" s="145"/>
      <c r="AH1" s="144"/>
      <c r="AI1" s="144"/>
      <c r="AJ1" s="145"/>
      <c r="AK1" s="146"/>
      <c r="AL1" s="146"/>
      <c r="AM1" s="146"/>
      <c r="AN1" s="147"/>
      <c r="AO1" s="146"/>
    </row>
    <row r="2" spans="1:41" ht="24.95" customHeight="1">
      <c r="A2" s="8" t="s">
        <v>1</v>
      </c>
      <c r="B2" s="66" t="s">
        <v>2</v>
      </c>
      <c r="C2" s="4"/>
      <c r="D2" s="12"/>
      <c r="E2" s="14"/>
      <c r="F2" s="14"/>
      <c r="G2" s="14"/>
      <c r="H2" s="14"/>
      <c r="I2" s="14"/>
      <c r="J2" s="14"/>
      <c r="K2" s="14"/>
      <c r="L2" s="39"/>
      <c r="N2" s="148" t="s">
        <v>73</v>
      </c>
      <c r="O2" s="148"/>
      <c r="P2" s="148"/>
      <c r="Q2" s="148"/>
      <c r="R2" s="149"/>
      <c r="S2" s="144"/>
      <c r="T2" s="144"/>
      <c r="U2" s="144"/>
      <c r="V2" s="144"/>
      <c r="W2" s="145"/>
      <c r="X2" s="144" t="s">
        <v>74</v>
      </c>
      <c r="Y2" s="144"/>
      <c r="Z2" s="144"/>
      <c r="AA2" s="144"/>
      <c r="AB2" s="144"/>
      <c r="AC2" s="144"/>
      <c r="AD2" s="144"/>
      <c r="AE2" s="145"/>
      <c r="AF2" s="144"/>
      <c r="AG2" s="145"/>
      <c r="AH2" s="144"/>
      <c r="AI2" s="144"/>
      <c r="AJ2" s="145"/>
      <c r="AK2" s="146"/>
      <c r="AL2" s="146"/>
      <c r="AM2" s="146"/>
      <c r="AN2" s="147"/>
      <c r="AO2" s="146"/>
    </row>
    <row r="3" spans="1:41">
      <c r="A3" s="4"/>
      <c r="B3" s="64" t="s">
        <v>3</v>
      </c>
      <c r="C3" s="4"/>
      <c r="D3" s="12"/>
      <c r="E3" s="14"/>
      <c r="F3" s="14"/>
      <c r="G3" s="14"/>
      <c r="H3" s="14"/>
      <c r="I3" s="14"/>
      <c r="J3" s="14"/>
      <c r="K3" s="14"/>
      <c r="L3" s="39"/>
      <c r="N3" s="150" t="s">
        <v>222</v>
      </c>
      <c r="O3" s="150"/>
      <c r="P3" s="150"/>
      <c r="Q3" s="150"/>
      <c r="R3" s="151"/>
      <c r="S3" s="144"/>
      <c r="T3" s="144"/>
      <c r="U3" s="144"/>
      <c r="V3" s="144"/>
      <c r="W3" s="145"/>
      <c r="X3" s="144"/>
      <c r="Y3" s="144"/>
      <c r="Z3" s="144"/>
      <c r="AA3" s="144"/>
      <c r="AB3" s="144"/>
      <c r="AC3" s="144"/>
      <c r="AD3" s="144"/>
      <c r="AE3" s="145"/>
      <c r="AF3" s="144"/>
      <c r="AG3" s="145"/>
      <c r="AH3" s="144"/>
      <c r="AI3" s="144"/>
      <c r="AJ3" s="145"/>
      <c r="AK3" s="146"/>
      <c r="AL3" s="146"/>
      <c r="AM3" s="146"/>
      <c r="AN3" s="147"/>
      <c r="AO3" s="146"/>
    </row>
    <row r="4" spans="1:41">
      <c r="A4" s="4"/>
      <c r="B4" s="64" t="s">
        <v>232</v>
      </c>
      <c r="C4" s="4"/>
      <c r="D4" s="12"/>
      <c r="E4" s="14"/>
      <c r="F4" s="14"/>
      <c r="G4" s="14"/>
      <c r="H4" s="14"/>
      <c r="I4" s="14"/>
      <c r="J4" s="14"/>
      <c r="K4" s="14"/>
      <c r="L4" s="39"/>
      <c r="N4" s="150"/>
      <c r="O4" s="150"/>
      <c r="P4" s="150"/>
      <c r="Q4" s="150"/>
      <c r="R4" s="151"/>
      <c r="S4" s="144"/>
      <c r="T4" s="144"/>
      <c r="U4" s="144"/>
      <c r="V4" s="144"/>
      <c r="W4" s="145"/>
      <c r="X4" s="144"/>
      <c r="Y4" s="144"/>
      <c r="Z4" s="144"/>
      <c r="AA4" s="144"/>
      <c r="AB4" s="144"/>
      <c r="AC4" s="144"/>
      <c r="AD4" s="144"/>
      <c r="AE4" s="145"/>
      <c r="AF4" s="144"/>
      <c r="AG4" s="145"/>
      <c r="AH4" s="144"/>
      <c r="AI4" s="144"/>
      <c r="AJ4" s="145"/>
      <c r="AK4" s="146"/>
      <c r="AL4" s="146"/>
      <c r="AM4" s="146"/>
      <c r="AN4" s="147"/>
      <c r="AO4" s="146"/>
    </row>
    <row r="5" spans="1:41" ht="15" customHeight="1">
      <c r="A5" s="4"/>
      <c r="B5" s="64" t="s">
        <v>187</v>
      </c>
      <c r="C5" s="4"/>
      <c r="D5" s="12"/>
      <c r="E5" s="14"/>
      <c r="F5" s="14"/>
      <c r="G5" s="14"/>
      <c r="H5" s="14"/>
      <c r="I5" s="14"/>
      <c r="J5" s="14"/>
      <c r="K5" s="14"/>
      <c r="L5" s="39"/>
      <c r="N5" s="150"/>
      <c r="O5" s="150"/>
      <c r="P5" s="150"/>
      <c r="Q5" s="150"/>
      <c r="R5" s="151"/>
      <c r="S5" s="144"/>
      <c r="T5" s="144"/>
      <c r="U5" s="144"/>
      <c r="V5" s="144"/>
      <c r="W5" s="145"/>
      <c r="X5" s="144"/>
      <c r="Y5" s="144"/>
      <c r="Z5" s="144"/>
      <c r="AA5" s="144"/>
      <c r="AB5" s="144"/>
      <c r="AC5" s="144"/>
      <c r="AD5" s="144"/>
      <c r="AE5" s="145"/>
      <c r="AF5" s="144"/>
      <c r="AG5" s="145"/>
      <c r="AH5" s="144"/>
      <c r="AI5" s="144"/>
      <c r="AJ5" s="145"/>
      <c r="AK5" s="146"/>
      <c r="AL5" s="146"/>
      <c r="AM5" s="146"/>
      <c r="AN5" s="147"/>
      <c r="AO5" s="146"/>
    </row>
    <row r="6" spans="1:41" ht="15" customHeight="1">
      <c r="A6" s="4"/>
      <c r="B6" s="64" t="s">
        <v>5</v>
      </c>
      <c r="C6" s="4"/>
      <c r="D6" s="12"/>
      <c r="E6" s="14"/>
      <c r="F6" s="14"/>
      <c r="G6" s="14"/>
      <c r="H6" s="14"/>
      <c r="I6" s="14"/>
      <c r="J6" s="14"/>
      <c r="K6" s="14"/>
      <c r="L6" s="39"/>
      <c r="N6" s="152" t="s">
        <v>223</v>
      </c>
      <c r="O6" s="152"/>
      <c r="P6" s="152"/>
      <c r="Q6" s="152"/>
      <c r="R6" s="152"/>
      <c r="S6" s="141"/>
      <c r="T6" s="141"/>
      <c r="U6" s="141"/>
      <c r="V6" s="141"/>
      <c r="W6" s="153"/>
      <c r="X6" s="141"/>
      <c r="Y6" s="141"/>
      <c r="Z6" s="141"/>
      <c r="AA6" s="141"/>
      <c r="AB6" s="141"/>
      <c r="AC6" s="141"/>
      <c r="AD6" s="141"/>
      <c r="AE6" s="153"/>
      <c r="AF6" s="141"/>
      <c r="AG6" s="153"/>
      <c r="AH6" s="141"/>
      <c r="AI6" s="141"/>
      <c r="AJ6" s="153"/>
      <c r="AK6" s="152"/>
      <c r="AL6" s="152"/>
      <c r="AM6" s="152"/>
      <c r="AN6" s="152"/>
      <c r="AO6" s="152"/>
    </row>
    <row r="7" spans="1:41" ht="15" customHeight="1">
      <c r="D7" s="12"/>
      <c r="E7" s="239" t="s">
        <v>179</v>
      </c>
      <c r="F7" s="240"/>
      <c r="G7" s="240"/>
      <c r="H7" s="240"/>
      <c r="I7" s="240"/>
      <c r="J7" s="240"/>
      <c r="K7" s="241"/>
      <c r="L7" s="40"/>
      <c r="N7" s="245" t="s">
        <v>75</v>
      </c>
      <c r="O7" s="245" t="s">
        <v>76</v>
      </c>
      <c r="P7" s="245" t="s">
        <v>77</v>
      </c>
      <c r="Q7" s="212"/>
      <c r="R7" s="245" t="s">
        <v>78</v>
      </c>
      <c r="S7" s="154"/>
      <c r="T7" s="243" t="s">
        <v>79</v>
      </c>
      <c r="U7" s="243" t="s">
        <v>80</v>
      </c>
      <c r="V7" s="243" t="s">
        <v>81</v>
      </c>
      <c r="W7" s="243" t="s">
        <v>82</v>
      </c>
      <c r="X7" s="243" t="s">
        <v>83</v>
      </c>
      <c r="Y7" s="154"/>
      <c r="Z7" s="154"/>
      <c r="AA7" s="243" t="s">
        <v>84</v>
      </c>
      <c r="AB7" s="243" t="s">
        <v>85</v>
      </c>
      <c r="AC7" s="243" t="s">
        <v>86</v>
      </c>
      <c r="AD7" s="243" t="s">
        <v>87</v>
      </c>
      <c r="AE7" s="243" t="s">
        <v>88</v>
      </c>
      <c r="AF7" s="243" t="s">
        <v>89</v>
      </c>
      <c r="AG7" s="243" t="s">
        <v>90</v>
      </c>
      <c r="AH7" s="243" t="s">
        <v>91</v>
      </c>
      <c r="AI7" s="243" t="s">
        <v>92</v>
      </c>
      <c r="AJ7" s="243" t="s">
        <v>93</v>
      </c>
      <c r="AK7" s="248" t="s">
        <v>94</v>
      </c>
      <c r="AL7" s="249"/>
      <c r="AM7" s="155"/>
      <c r="AN7" s="250" t="s">
        <v>95</v>
      </c>
      <c r="AO7" s="247" t="s">
        <v>96</v>
      </c>
    </row>
    <row r="8" spans="1:41" s="3" customFormat="1" ht="31.5" customHeight="1" thickBot="1">
      <c r="A8" s="10" t="s">
        <v>6</v>
      </c>
      <c r="B8" s="68" t="s">
        <v>7</v>
      </c>
      <c r="C8" s="11" t="s">
        <v>10</v>
      </c>
      <c r="D8" s="13"/>
      <c r="E8" s="15" t="s">
        <v>10</v>
      </c>
      <c r="F8" s="15" t="s">
        <v>188</v>
      </c>
      <c r="G8" s="15" t="s">
        <v>180</v>
      </c>
      <c r="H8" s="15" t="s">
        <v>181</v>
      </c>
      <c r="I8" s="15" t="s">
        <v>182</v>
      </c>
      <c r="J8" s="15" t="s">
        <v>183</v>
      </c>
      <c r="K8" s="15" t="s">
        <v>184</v>
      </c>
      <c r="L8" s="41"/>
      <c r="N8" s="246"/>
      <c r="O8" s="246"/>
      <c r="P8" s="246"/>
      <c r="Q8" s="213" t="s">
        <v>97</v>
      </c>
      <c r="R8" s="246"/>
      <c r="S8" s="179" t="s">
        <v>98</v>
      </c>
      <c r="T8" s="244"/>
      <c r="U8" s="244"/>
      <c r="V8" s="244"/>
      <c r="W8" s="244"/>
      <c r="X8" s="244"/>
      <c r="Y8" s="179" t="s">
        <v>224</v>
      </c>
      <c r="Z8" s="179" t="s">
        <v>99</v>
      </c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180" t="s">
        <v>100</v>
      </c>
      <c r="AL8" s="180" t="s">
        <v>101</v>
      </c>
      <c r="AM8" s="156" t="s">
        <v>102</v>
      </c>
      <c r="AN8" s="250"/>
      <c r="AO8" s="247"/>
    </row>
    <row r="9" spans="1:41" s="36" customFormat="1" ht="15.75" thickTop="1">
      <c r="A9" s="34"/>
      <c r="B9" s="69"/>
      <c r="C9" s="35"/>
      <c r="E9" s="37"/>
      <c r="F9" s="37"/>
      <c r="G9" s="37"/>
      <c r="H9" s="37"/>
      <c r="I9" s="37"/>
      <c r="J9" s="37"/>
      <c r="K9" s="37"/>
      <c r="L9" s="42"/>
      <c r="N9" s="229"/>
      <c r="O9" s="229"/>
      <c r="P9" s="229"/>
      <c r="Q9" s="229"/>
      <c r="R9" s="229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1"/>
      <c r="AL9" s="231"/>
      <c r="AM9" s="231"/>
      <c r="AN9" s="232"/>
      <c r="AO9" s="232"/>
    </row>
    <row r="10" spans="1:41" s="36" customFormat="1">
      <c r="A10" s="34"/>
      <c r="B10" s="69"/>
      <c r="C10" s="35"/>
      <c r="E10" s="37"/>
      <c r="F10" s="37"/>
      <c r="G10" s="37"/>
      <c r="H10" s="37"/>
      <c r="I10" s="37"/>
      <c r="J10" s="37"/>
      <c r="K10" s="37"/>
      <c r="L10" s="42"/>
      <c r="N10" s="229"/>
      <c r="O10" s="229"/>
      <c r="P10" s="229"/>
      <c r="Q10" s="229"/>
      <c r="R10" s="229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1"/>
      <c r="AL10" s="231"/>
      <c r="AM10" s="231"/>
      <c r="AN10" s="232"/>
      <c r="AO10" s="232"/>
    </row>
    <row r="11" spans="1:41" s="21" customFormat="1" ht="15" customHeight="1">
      <c r="A11" s="16" t="s">
        <v>17</v>
      </c>
      <c r="B11" s="70"/>
      <c r="C11" s="18"/>
      <c r="D11" s="18"/>
      <c r="E11" s="22"/>
      <c r="F11" s="22"/>
      <c r="G11" s="22"/>
      <c r="H11" s="22"/>
      <c r="I11" s="22"/>
      <c r="J11" s="22"/>
      <c r="K11" s="22"/>
      <c r="L11" s="43"/>
      <c r="N11" s="229"/>
      <c r="O11" s="229"/>
      <c r="P11" s="229"/>
      <c r="Q11" s="229"/>
      <c r="R11" s="229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1"/>
      <c r="AL11" s="231"/>
      <c r="AM11" s="231"/>
      <c r="AN11" s="232"/>
      <c r="AO11" s="232"/>
    </row>
    <row r="12" spans="1:41" s="21" customFormat="1">
      <c r="A12" s="17"/>
      <c r="B12" s="71"/>
      <c r="D12" s="18"/>
      <c r="E12" s="20"/>
      <c r="F12" s="20"/>
      <c r="G12" s="20"/>
      <c r="H12" s="20"/>
      <c r="I12" s="20"/>
      <c r="J12" s="20"/>
      <c r="K12" s="20"/>
      <c r="L12" s="44"/>
      <c r="N12" s="229"/>
      <c r="O12" s="229"/>
      <c r="P12" s="229"/>
      <c r="Q12" s="229"/>
      <c r="R12" s="229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1"/>
      <c r="AL12" s="231"/>
      <c r="AM12" s="231"/>
      <c r="AN12" s="232"/>
      <c r="AO12" s="232"/>
    </row>
    <row r="13" spans="1:41" s="21" customFormat="1">
      <c r="A13" s="17" t="s">
        <v>18</v>
      </c>
      <c r="B13" s="71" t="s">
        <v>19</v>
      </c>
      <c r="C13" s="19">
        <f>+INGENIERIA!I13</f>
        <v>3591.84</v>
      </c>
      <c r="D13" s="18"/>
      <c r="E13" s="20">
        <f>+C13</f>
        <v>3591.84</v>
      </c>
      <c r="F13" s="20">
        <f>-V13-AB13</f>
        <v>0</v>
      </c>
      <c r="G13" s="20">
        <f>+INGENIERIA!I13*0.02</f>
        <v>71.836800000000011</v>
      </c>
      <c r="H13" s="20">
        <f>+E13*7.5%</f>
        <v>269.38799999999998</v>
      </c>
      <c r="I13" s="20">
        <f>SUM(E13:H13)</f>
        <v>3933.0648000000001</v>
      </c>
      <c r="J13" s="20">
        <f>+I13*0.16</f>
        <v>629.29036800000006</v>
      </c>
      <c r="K13" s="20">
        <f>+I13+J13</f>
        <v>4562.355168</v>
      </c>
      <c r="L13" s="43"/>
      <c r="M13" s="50"/>
      <c r="N13" s="191" t="s">
        <v>103</v>
      </c>
      <c r="O13" s="200" t="s">
        <v>104</v>
      </c>
      <c r="P13" s="192" t="s">
        <v>105</v>
      </c>
      <c r="Q13" s="214">
        <v>41575</v>
      </c>
      <c r="R13" s="191" t="s">
        <v>106</v>
      </c>
      <c r="S13" s="225">
        <v>2565.08</v>
      </c>
      <c r="T13" s="194"/>
      <c r="U13" s="194"/>
      <c r="V13" s="195"/>
      <c r="W13" s="196">
        <v>2565.08</v>
      </c>
      <c r="X13" s="224"/>
      <c r="Y13" s="224"/>
      <c r="Z13" s="224"/>
      <c r="AA13" s="197"/>
      <c r="AB13" s="197"/>
      <c r="AC13" s="193"/>
      <c r="AD13" s="193">
        <v>0</v>
      </c>
      <c r="AE13" s="196">
        <v>2565.08</v>
      </c>
      <c r="AF13" s="198">
        <v>256.50799999999998</v>
      </c>
      <c r="AG13" s="196">
        <v>2308.5720000000001</v>
      </c>
      <c r="AH13" s="199">
        <v>0</v>
      </c>
      <c r="AI13" s="198" t="e">
        <v>#REF!</v>
      </c>
      <c r="AJ13" s="196" t="e">
        <v>#REF!</v>
      </c>
      <c r="AK13" s="216"/>
      <c r="AL13" s="210"/>
      <c r="AM13" s="215">
        <v>-2308.5720000000001</v>
      </c>
      <c r="AN13" s="209"/>
      <c r="AO13" s="200" t="s">
        <v>107</v>
      </c>
    </row>
    <row r="14" spans="1:41" s="21" customFormat="1">
      <c r="A14" s="17" t="s">
        <v>20</v>
      </c>
      <c r="B14" s="71" t="s">
        <v>21</v>
      </c>
      <c r="C14" s="19">
        <f>+INGENIERIA!I14</f>
        <v>1026.76</v>
      </c>
      <c r="D14" s="18"/>
      <c r="E14" s="20">
        <f t="shared" ref="E14:E44" si="0">+C14</f>
        <v>1026.76</v>
      </c>
      <c r="F14" s="20">
        <f t="shared" ref="F14:F44" si="1">-V14-AB14</f>
        <v>0</v>
      </c>
      <c r="G14" s="20">
        <f>+INGENIERIA!I14*0.02</f>
        <v>20.5352</v>
      </c>
      <c r="H14" s="20">
        <f t="shared" ref="H14:H44" si="2">+E14*7.5%</f>
        <v>77.006999999999991</v>
      </c>
      <c r="I14" s="20">
        <f t="shared" ref="I14:I44" si="3">SUM(E14:H14)</f>
        <v>1124.3022000000001</v>
      </c>
      <c r="J14" s="20">
        <f t="shared" ref="J14:J44" si="4">+I14*0.16</f>
        <v>179.88835200000003</v>
      </c>
      <c r="K14" s="20">
        <f t="shared" ref="K14:K44" si="5">+I14+J14</f>
        <v>1304.190552</v>
      </c>
      <c r="L14" s="43"/>
      <c r="M14" s="50"/>
      <c r="N14" s="191" t="s">
        <v>103</v>
      </c>
      <c r="O14" s="200" t="s">
        <v>108</v>
      </c>
      <c r="P14" s="192" t="s">
        <v>109</v>
      </c>
      <c r="Q14" s="214">
        <v>42310</v>
      </c>
      <c r="R14" s="191" t="s">
        <v>106</v>
      </c>
      <c r="S14" s="217"/>
      <c r="T14" s="193"/>
      <c r="U14" s="193"/>
      <c r="V14" s="195"/>
      <c r="W14" s="196">
        <v>0</v>
      </c>
      <c r="X14" s="224"/>
      <c r="Y14" s="224"/>
      <c r="Z14" s="234">
        <v>1</v>
      </c>
      <c r="AA14" s="197"/>
      <c r="AB14" s="197"/>
      <c r="AC14" s="193"/>
      <c r="AD14" s="193">
        <v>0</v>
      </c>
      <c r="AE14" s="196">
        <v>-1</v>
      </c>
      <c r="AF14" s="198">
        <v>0</v>
      </c>
      <c r="AG14" s="196">
        <v>-1</v>
      </c>
      <c r="AH14" s="199">
        <v>0</v>
      </c>
      <c r="AI14" s="198" t="e">
        <v>#REF!</v>
      </c>
      <c r="AJ14" s="196" t="e">
        <v>#REF!</v>
      </c>
      <c r="AK14" s="216"/>
      <c r="AL14" s="210"/>
      <c r="AM14" s="215">
        <v>1</v>
      </c>
      <c r="AN14" s="209"/>
      <c r="AO14" s="200" t="s">
        <v>110</v>
      </c>
    </row>
    <row r="15" spans="1:41" s="21" customFormat="1">
      <c r="A15" s="17" t="s">
        <v>22</v>
      </c>
      <c r="B15" s="71" t="s">
        <v>23</v>
      </c>
      <c r="C15" s="19">
        <f>+INGENIERIA!I15</f>
        <v>6041.89</v>
      </c>
      <c r="D15" s="18"/>
      <c r="E15" s="20">
        <f t="shared" si="0"/>
        <v>6041.89</v>
      </c>
      <c r="F15" s="20">
        <f t="shared" si="1"/>
        <v>0</v>
      </c>
      <c r="G15" s="20">
        <f>+INGENIERIA!I15*0.02</f>
        <v>120.83780000000002</v>
      </c>
      <c r="H15" s="20">
        <f t="shared" si="2"/>
        <v>453.14175</v>
      </c>
      <c r="I15" s="20">
        <f t="shared" si="3"/>
        <v>6615.8695500000003</v>
      </c>
      <c r="J15" s="20">
        <f t="shared" si="4"/>
        <v>1058.5391280000001</v>
      </c>
      <c r="K15" s="20">
        <f t="shared" si="5"/>
        <v>7674.4086780000007</v>
      </c>
      <c r="L15" s="43"/>
      <c r="M15" s="50"/>
      <c r="N15" s="191" t="s">
        <v>103</v>
      </c>
      <c r="O15" s="200" t="s">
        <v>111</v>
      </c>
      <c r="P15" s="192" t="s">
        <v>112</v>
      </c>
      <c r="Q15" s="214">
        <v>42215</v>
      </c>
      <c r="R15" s="191" t="s">
        <v>106</v>
      </c>
      <c r="S15" s="193">
        <v>5015.13</v>
      </c>
      <c r="T15" s="193"/>
      <c r="U15" s="193"/>
      <c r="V15" s="195"/>
      <c r="W15" s="196">
        <v>5015.13</v>
      </c>
      <c r="X15" s="224"/>
      <c r="Y15" s="224"/>
      <c r="Z15" s="224"/>
      <c r="AA15" s="197"/>
      <c r="AB15" s="197"/>
      <c r="AC15" s="193"/>
      <c r="AD15" s="193">
        <v>509.2</v>
      </c>
      <c r="AE15" s="196">
        <v>4505.93</v>
      </c>
      <c r="AF15" s="198">
        <v>501.51300000000003</v>
      </c>
      <c r="AG15" s="196">
        <v>4004.4170000000004</v>
      </c>
      <c r="AH15" s="199">
        <v>0</v>
      </c>
      <c r="AI15" s="198" t="e">
        <v>#REF!</v>
      </c>
      <c r="AJ15" s="196" t="e">
        <v>#REF!</v>
      </c>
      <c r="AK15" s="216"/>
      <c r="AL15" s="210"/>
      <c r="AM15" s="215">
        <v>-4004.4170000000004</v>
      </c>
      <c r="AN15" s="209"/>
      <c r="AO15" s="200" t="s">
        <v>113</v>
      </c>
    </row>
    <row r="16" spans="1:41" s="21" customFormat="1">
      <c r="A16" s="17" t="s">
        <v>24</v>
      </c>
      <c r="B16" s="71" t="s">
        <v>25</v>
      </c>
      <c r="C16" s="19">
        <f>+INGENIERIA!I16</f>
        <v>1750</v>
      </c>
      <c r="D16" s="18"/>
      <c r="E16" s="20">
        <f t="shared" si="0"/>
        <v>1750</v>
      </c>
      <c r="F16" s="20">
        <f t="shared" si="1"/>
        <v>0</v>
      </c>
      <c r="G16" s="20">
        <f>+INGENIERIA!I16*0.02</f>
        <v>35</v>
      </c>
      <c r="H16" s="20">
        <f t="shared" si="2"/>
        <v>131.25</v>
      </c>
      <c r="I16" s="20">
        <f t="shared" si="3"/>
        <v>1916.25</v>
      </c>
      <c r="J16" s="20">
        <f t="shared" si="4"/>
        <v>306.60000000000002</v>
      </c>
      <c r="K16" s="20">
        <f t="shared" si="5"/>
        <v>2222.85</v>
      </c>
      <c r="L16" s="43"/>
      <c r="M16" s="50"/>
      <c r="N16" s="191" t="s">
        <v>114</v>
      </c>
      <c r="O16" s="200" t="s">
        <v>225</v>
      </c>
      <c r="P16" s="192" t="s">
        <v>115</v>
      </c>
      <c r="Q16" s="214">
        <v>40147</v>
      </c>
      <c r="R16" s="191" t="s">
        <v>116</v>
      </c>
      <c r="S16" s="217"/>
      <c r="T16" s="194"/>
      <c r="U16" s="194"/>
      <c r="V16" s="195"/>
      <c r="W16" s="196">
        <v>0</v>
      </c>
      <c r="X16" s="224"/>
      <c r="Y16" s="224"/>
      <c r="Z16" s="224"/>
      <c r="AA16" s="197"/>
      <c r="AB16" s="197"/>
      <c r="AC16" s="193"/>
      <c r="AD16" s="193">
        <v>0</v>
      </c>
      <c r="AE16" s="196">
        <v>0</v>
      </c>
      <c r="AF16" s="198">
        <v>0</v>
      </c>
      <c r="AG16" s="196">
        <v>0</v>
      </c>
      <c r="AH16" s="199">
        <v>0</v>
      </c>
      <c r="AI16" s="198" t="e">
        <v>#REF!</v>
      </c>
      <c r="AJ16" s="196" t="e">
        <v>#REF!</v>
      </c>
      <c r="AK16" s="216"/>
      <c r="AL16" s="210"/>
      <c r="AM16" s="215">
        <v>0</v>
      </c>
      <c r="AN16" s="200"/>
      <c r="AO16" s="200" t="s">
        <v>117</v>
      </c>
    </row>
    <row r="17" spans="1:41" s="21" customFormat="1">
      <c r="A17" s="17" t="s">
        <v>26</v>
      </c>
      <c r="B17" s="71" t="s">
        <v>27</v>
      </c>
      <c r="C17" s="19">
        <f>+INGENIERIA!I17</f>
        <v>4162.1899999999996</v>
      </c>
      <c r="D17" s="18"/>
      <c r="E17" s="20">
        <f t="shared" si="0"/>
        <v>4162.1899999999996</v>
      </c>
      <c r="F17" s="20">
        <f t="shared" si="1"/>
        <v>0</v>
      </c>
      <c r="G17" s="20">
        <f>+INGENIERIA!I17*0.02</f>
        <v>83.243799999999993</v>
      </c>
      <c r="H17" s="20">
        <f t="shared" si="2"/>
        <v>312.16424999999998</v>
      </c>
      <c r="I17" s="20">
        <f t="shared" si="3"/>
        <v>4557.5980499999996</v>
      </c>
      <c r="J17" s="20">
        <f t="shared" si="4"/>
        <v>729.215688</v>
      </c>
      <c r="K17" s="20">
        <f t="shared" si="5"/>
        <v>5286.8137379999998</v>
      </c>
      <c r="L17" s="43"/>
      <c r="M17" s="50"/>
      <c r="N17" s="191" t="s">
        <v>118</v>
      </c>
      <c r="O17" s="200" t="s">
        <v>119</v>
      </c>
      <c r="P17" s="192"/>
      <c r="Q17" s="214">
        <v>42548</v>
      </c>
      <c r="R17" s="191" t="s">
        <v>106</v>
      </c>
      <c r="S17" s="217">
        <v>3306.56</v>
      </c>
      <c r="T17" s="194"/>
      <c r="U17" s="194"/>
      <c r="V17" s="195"/>
      <c r="W17" s="196">
        <v>3306.56</v>
      </c>
      <c r="X17" s="224"/>
      <c r="Y17" s="224"/>
      <c r="Z17" s="234">
        <v>1</v>
      </c>
      <c r="AA17" s="197"/>
      <c r="AB17" s="197"/>
      <c r="AC17" s="193"/>
      <c r="AD17" s="193">
        <v>555.73</v>
      </c>
      <c r="AE17" s="196">
        <v>2749.83</v>
      </c>
      <c r="AF17" s="198">
        <v>330.65600000000001</v>
      </c>
      <c r="AG17" s="196">
        <v>2419.174</v>
      </c>
      <c r="AH17" s="199">
        <v>0</v>
      </c>
      <c r="AI17" s="198" t="e">
        <v>#REF!</v>
      </c>
      <c r="AJ17" s="196" t="e">
        <v>#REF!</v>
      </c>
      <c r="AK17" s="219"/>
      <c r="AL17" s="220"/>
      <c r="AM17" s="221"/>
      <c r="AN17" s="200"/>
      <c r="AO17" s="202">
        <v>1167172540</v>
      </c>
    </row>
    <row r="18" spans="1:41" s="21" customFormat="1">
      <c r="A18" s="17" t="s">
        <v>28</v>
      </c>
      <c r="B18" s="71" t="s">
        <v>29</v>
      </c>
      <c r="C18" s="19">
        <f>+INGENIERIA!I18</f>
        <v>855.63</v>
      </c>
      <c r="D18" s="18"/>
      <c r="E18" s="20">
        <f t="shared" si="0"/>
        <v>855.63</v>
      </c>
      <c r="F18" s="20">
        <f t="shared" si="1"/>
        <v>0</v>
      </c>
      <c r="G18" s="20">
        <f>+INGENIERIA!I18*0.02</f>
        <v>17.1126</v>
      </c>
      <c r="H18" s="20">
        <f t="shared" si="2"/>
        <v>64.172249999999991</v>
      </c>
      <c r="I18" s="20">
        <f t="shared" si="3"/>
        <v>936.91485</v>
      </c>
      <c r="J18" s="20">
        <f t="shared" si="4"/>
        <v>149.90637599999999</v>
      </c>
      <c r="K18" s="20">
        <f t="shared" si="5"/>
        <v>1086.821226</v>
      </c>
      <c r="L18" s="43"/>
      <c r="M18" s="50"/>
      <c r="N18" s="191" t="s">
        <v>118</v>
      </c>
      <c r="O18" s="200" t="s">
        <v>120</v>
      </c>
      <c r="P18" s="203"/>
      <c r="Q18" s="214">
        <v>42167</v>
      </c>
      <c r="R18" s="200" t="s">
        <v>106</v>
      </c>
      <c r="S18" s="218"/>
      <c r="T18" s="193"/>
      <c r="U18" s="193"/>
      <c r="V18" s="195"/>
      <c r="W18" s="196">
        <v>0</v>
      </c>
      <c r="X18" s="224"/>
      <c r="Y18" s="224"/>
      <c r="Z18" s="234">
        <v>1</v>
      </c>
      <c r="AA18" s="197"/>
      <c r="AB18" s="197"/>
      <c r="AC18" s="193"/>
      <c r="AD18" s="193">
        <v>0</v>
      </c>
      <c r="AE18" s="196">
        <v>-1</v>
      </c>
      <c r="AF18" s="198">
        <v>0</v>
      </c>
      <c r="AG18" s="196">
        <v>-1</v>
      </c>
      <c r="AH18" s="199">
        <v>0</v>
      </c>
      <c r="AI18" s="198" t="e">
        <v>#REF!</v>
      </c>
      <c r="AJ18" s="196" t="e">
        <v>#REF!</v>
      </c>
      <c r="AK18" s="216"/>
      <c r="AL18" s="210"/>
      <c r="AM18" s="215">
        <v>1</v>
      </c>
      <c r="AN18" s="200"/>
      <c r="AO18" s="202">
        <v>1449517286</v>
      </c>
    </row>
    <row r="19" spans="1:41" s="21" customFormat="1">
      <c r="A19" s="17" t="s">
        <v>30</v>
      </c>
      <c r="B19" s="71" t="s">
        <v>31</v>
      </c>
      <c r="C19" s="19">
        <f>+INGENIERIA!I19</f>
        <v>10636.16</v>
      </c>
      <c r="D19" s="18"/>
      <c r="E19" s="20">
        <f t="shared" si="0"/>
        <v>10636.16</v>
      </c>
      <c r="F19" s="20">
        <f t="shared" si="1"/>
        <v>0</v>
      </c>
      <c r="G19" s="20">
        <f>+INGENIERIA!I19*0.02</f>
        <v>212.72319999999999</v>
      </c>
      <c r="H19" s="20">
        <f t="shared" si="2"/>
        <v>797.71199999999999</v>
      </c>
      <c r="I19" s="20">
        <f t="shared" si="3"/>
        <v>11646.5952</v>
      </c>
      <c r="J19" s="20">
        <f t="shared" si="4"/>
        <v>1863.455232</v>
      </c>
      <c r="K19" s="20">
        <f t="shared" si="5"/>
        <v>13510.050432</v>
      </c>
      <c r="L19" s="43"/>
      <c r="M19" s="50"/>
      <c r="N19" s="191" t="s">
        <v>103</v>
      </c>
      <c r="O19" s="200" t="s">
        <v>121</v>
      </c>
      <c r="P19" s="203">
        <v>5</v>
      </c>
      <c r="Q19" s="214">
        <v>40310</v>
      </c>
      <c r="R19" s="200" t="s">
        <v>122</v>
      </c>
      <c r="S19" s="222">
        <v>5969.4</v>
      </c>
      <c r="T19" s="204"/>
      <c r="U19" s="194"/>
      <c r="V19" s="195"/>
      <c r="W19" s="196">
        <v>5969.4</v>
      </c>
      <c r="X19" s="224"/>
      <c r="Y19" s="224"/>
      <c r="Z19" s="224"/>
      <c r="AA19" s="197"/>
      <c r="AB19" s="197"/>
      <c r="AC19" s="193"/>
      <c r="AD19" s="193">
        <v>0</v>
      </c>
      <c r="AE19" s="196">
        <v>5969.4</v>
      </c>
      <c r="AF19" s="198">
        <v>596.93999999999994</v>
      </c>
      <c r="AG19" s="196">
        <v>5372.46</v>
      </c>
      <c r="AH19" s="199">
        <v>0</v>
      </c>
      <c r="AI19" s="198" t="e">
        <v>#REF!</v>
      </c>
      <c r="AJ19" s="196" t="e">
        <v>#REF!</v>
      </c>
      <c r="AK19" s="216"/>
      <c r="AL19" s="210"/>
      <c r="AM19" s="215">
        <v>-5372.46</v>
      </c>
      <c r="AN19" s="209"/>
      <c r="AO19" s="200" t="s">
        <v>123</v>
      </c>
    </row>
    <row r="20" spans="1:41" s="21" customFormat="1">
      <c r="A20" s="17" t="s">
        <v>32</v>
      </c>
      <c r="B20" s="71" t="s">
        <v>33</v>
      </c>
      <c r="C20" s="19">
        <f>+INGENIERIA!I20</f>
        <v>5019.5600000000004</v>
      </c>
      <c r="D20" s="18"/>
      <c r="E20" s="20">
        <f t="shared" si="0"/>
        <v>5019.5600000000004</v>
      </c>
      <c r="F20" s="20">
        <f t="shared" si="1"/>
        <v>0</v>
      </c>
      <c r="G20" s="20">
        <f>+INGENIERIA!I20*0.02</f>
        <v>100.39120000000001</v>
      </c>
      <c r="H20" s="20">
        <f t="shared" si="2"/>
        <v>376.46700000000004</v>
      </c>
      <c r="I20" s="20">
        <f t="shared" si="3"/>
        <v>5496.4182000000001</v>
      </c>
      <c r="J20" s="20">
        <f t="shared" si="4"/>
        <v>879.42691200000002</v>
      </c>
      <c r="K20" s="20">
        <f t="shared" si="5"/>
        <v>6375.845112</v>
      </c>
      <c r="L20" s="43"/>
      <c r="M20" s="50"/>
      <c r="N20" s="191" t="s">
        <v>103</v>
      </c>
      <c r="O20" s="200" t="s">
        <v>124</v>
      </c>
      <c r="P20" s="192" t="s">
        <v>125</v>
      </c>
      <c r="Q20" s="214">
        <v>41311</v>
      </c>
      <c r="R20" s="191" t="s">
        <v>106</v>
      </c>
      <c r="S20" s="218">
        <v>3992.8</v>
      </c>
      <c r="T20" s="193"/>
      <c r="U20" s="193"/>
      <c r="V20" s="195"/>
      <c r="W20" s="196">
        <v>3992.8</v>
      </c>
      <c r="X20" s="224"/>
      <c r="Y20" s="224"/>
      <c r="Z20" s="224"/>
      <c r="AA20" s="197"/>
      <c r="AB20" s="197"/>
      <c r="AC20" s="193"/>
      <c r="AD20" s="193">
        <v>0</v>
      </c>
      <c r="AE20" s="196">
        <v>3992.8</v>
      </c>
      <c r="AF20" s="198">
        <v>399.28000000000003</v>
      </c>
      <c r="AG20" s="196">
        <v>3593.52</v>
      </c>
      <c r="AH20" s="199">
        <v>0</v>
      </c>
      <c r="AI20" s="198" t="e">
        <v>#REF!</v>
      </c>
      <c r="AJ20" s="196" t="e">
        <v>#REF!</v>
      </c>
      <c r="AK20" s="216"/>
      <c r="AL20" s="210"/>
      <c r="AM20" s="215">
        <v>-3593.52</v>
      </c>
      <c r="AN20" s="209"/>
      <c r="AO20" s="200" t="s">
        <v>126</v>
      </c>
    </row>
    <row r="21" spans="1:41" s="21" customFormat="1">
      <c r="A21" s="17" t="s">
        <v>34</v>
      </c>
      <c r="B21" s="71" t="s">
        <v>35</v>
      </c>
      <c r="C21" s="19">
        <f>+INGENIERIA!I21</f>
        <v>1982.9299999999998</v>
      </c>
      <c r="D21" s="18"/>
      <c r="E21" s="20">
        <f t="shared" si="0"/>
        <v>1982.9299999999998</v>
      </c>
      <c r="F21" s="20">
        <f t="shared" si="1"/>
        <v>0</v>
      </c>
      <c r="G21" s="20">
        <f>+INGENIERIA!I21*0.02</f>
        <v>39.6586</v>
      </c>
      <c r="H21" s="20">
        <f t="shared" si="2"/>
        <v>148.71974999999998</v>
      </c>
      <c r="I21" s="20">
        <f t="shared" si="3"/>
        <v>2171.3083499999998</v>
      </c>
      <c r="J21" s="20">
        <f t="shared" si="4"/>
        <v>347.409336</v>
      </c>
      <c r="K21" s="20">
        <f t="shared" si="5"/>
        <v>2518.717686</v>
      </c>
      <c r="L21" s="43"/>
      <c r="M21" s="50"/>
      <c r="N21" s="191" t="s">
        <v>127</v>
      </c>
      <c r="O21" s="200" t="s">
        <v>128</v>
      </c>
      <c r="P21" s="192" t="s">
        <v>129</v>
      </c>
      <c r="Q21" s="214">
        <v>40610</v>
      </c>
      <c r="R21" s="191" t="s">
        <v>130</v>
      </c>
      <c r="S21" s="218">
        <v>816.17</v>
      </c>
      <c r="T21" s="193"/>
      <c r="U21" s="193"/>
      <c r="V21" s="195"/>
      <c r="W21" s="196">
        <v>816.17</v>
      </c>
      <c r="X21" s="224"/>
      <c r="Y21" s="224"/>
      <c r="Z21" s="224"/>
      <c r="AA21" s="197"/>
      <c r="AB21" s="197"/>
      <c r="AC21" s="193"/>
      <c r="AD21" s="193">
        <v>578.54</v>
      </c>
      <c r="AE21" s="196">
        <v>237.63</v>
      </c>
      <c r="AF21" s="198">
        <v>0</v>
      </c>
      <c r="AG21" s="196">
        <v>237.63</v>
      </c>
      <c r="AH21" s="199">
        <v>81.617000000000004</v>
      </c>
      <c r="AI21" s="198" t="e">
        <v>#REF!</v>
      </c>
      <c r="AJ21" s="196" t="e">
        <v>#REF!</v>
      </c>
      <c r="AK21" s="216"/>
      <c r="AL21" s="210"/>
      <c r="AM21" s="215">
        <v>-237.63</v>
      </c>
      <c r="AN21" s="200"/>
      <c r="AO21" s="200" t="s">
        <v>131</v>
      </c>
    </row>
    <row r="22" spans="1:41" s="21" customFormat="1">
      <c r="A22" s="17" t="s">
        <v>36</v>
      </c>
      <c r="B22" s="71" t="s">
        <v>37</v>
      </c>
      <c r="C22" s="19">
        <f>+INGENIERIA!I22</f>
        <v>9574.3700000000008</v>
      </c>
      <c r="D22" s="18"/>
      <c r="E22" s="20">
        <f t="shared" si="0"/>
        <v>9574.3700000000008</v>
      </c>
      <c r="F22" s="20">
        <f t="shared" si="1"/>
        <v>0</v>
      </c>
      <c r="G22" s="20">
        <f>+INGENIERIA!I22*0.02</f>
        <v>191.48740000000001</v>
      </c>
      <c r="H22" s="20">
        <f t="shared" si="2"/>
        <v>718.07775000000004</v>
      </c>
      <c r="I22" s="20">
        <f t="shared" si="3"/>
        <v>10483.935150000001</v>
      </c>
      <c r="J22" s="20">
        <f t="shared" si="4"/>
        <v>1677.4296240000003</v>
      </c>
      <c r="K22" s="20">
        <f t="shared" si="5"/>
        <v>12161.364774000001</v>
      </c>
      <c r="L22" s="43"/>
      <c r="M22" s="50"/>
      <c r="N22" s="191" t="s">
        <v>103</v>
      </c>
      <c r="O22" s="200" t="s">
        <v>132</v>
      </c>
      <c r="P22" s="192" t="s">
        <v>133</v>
      </c>
      <c r="Q22" s="214">
        <v>41842</v>
      </c>
      <c r="R22" s="191" t="s">
        <v>106</v>
      </c>
      <c r="S22" s="225">
        <v>8547.61</v>
      </c>
      <c r="T22" s="194"/>
      <c r="U22" s="194"/>
      <c r="V22" s="195"/>
      <c r="W22" s="196">
        <v>8547.61</v>
      </c>
      <c r="X22" s="224"/>
      <c r="Y22" s="224"/>
      <c r="Z22" s="224"/>
      <c r="AA22" s="197"/>
      <c r="AB22" s="197"/>
      <c r="AC22" s="193"/>
      <c r="AD22" s="193">
        <v>0</v>
      </c>
      <c r="AE22" s="196">
        <v>8547.61</v>
      </c>
      <c r="AF22" s="198">
        <v>854.76100000000008</v>
      </c>
      <c r="AG22" s="196">
        <v>7692.8490000000002</v>
      </c>
      <c r="AH22" s="199">
        <v>0</v>
      </c>
      <c r="AI22" s="198" t="e">
        <v>#REF!</v>
      </c>
      <c r="AJ22" s="196" t="e">
        <v>#REF!</v>
      </c>
      <c r="AK22" s="216"/>
      <c r="AL22" s="210"/>
      <c r="AM22" s="215">
        <v>-7692.8490000000002</v>
      </c>
      <c r="AN22" s="200"/>
      <c r="AO22" s="200" t="s">
        <v>134</v>
      </c>
    </row>
    <row r="23" spans="1:41" s="21" customFormat="1">
      <c r="A23" s="17" t="s">
        <v>38</v>
      </c>
      <c r="B23" s="71" t="s">
        <v>39</v>
      </c>
      <c r="C23" s="19">
        <f>+INGENIERIA!I23</f>
        <v>2237.1</v>
      </c>
      <c r="D23" s="18"/>
      <c r="E23" s="20">
        <f t="shared" si="0"/>
        <v>2237.1</v>
      </c>
      <c r="F23" s="20">
        <f t="shared" si="1"/>
        <v>0</v>
      </c>
      <c r="G23" s="20">
        <f>+INGENIERIA!I23*0.02</f>
        <v>44.741999999999997</v>
      </c>
      <c r="H23" s="20">
        <f t="shared" si="2"/>
        <v>167.7825</v>
      </c>
      <c r="I23" s="20">
        <f t="shared" si="3"/>
        <v>2449.6244999999999</v>
      </c>
      <c r="J23" s="20">
        <f t="shared" si="4"/>
        <v>391.93991999999997</v>
      </c>
      <c r="K23" s="20">
        <f t="shared" si="5"/>
        <v>2841.5644199999997</v>
      </c>
      <c r="L23" s="43"/>
      <c r="M23" s="50"/>
      <c r="N23" s="191" t="s">
        <v>103</v>
      </c>
      <c r="O23" s="200" t="s">
        <v>226</v>
      </c>
      <c r="P23" s="192" t="s">
        <v>135</v>
      </c>
      <c r="Q23" s="214">
        <v>41768</v>
      </c>
      <c r="R23" s="191" t="s">
        <v>106</v>
      </c>
      <c r="S23" s="223">
        <v>1210.3399999999999</v>
      </c>
      <c r="T23" s="194"/>
      <c r="U23" s="194"/>
      <c r="V23" s="195"/>
      <c r="W23" s="196">
        <v>1210.3399999999999</v>
      </c>
      <c r="X23" s="224"/>
      <c r="Y23" s="224"/>
      <c r="Z23" s="224"/>
      <c r="AA23" s="197"/>
      <c r="AB23" s="197"/>
      <c r="AC23" s="193"/>
      <c r="AD23" s="193">
        <v>0</v>
      </c>
      <c r="AE23" s="196">
        <v>1210.3399999999999</v>
      </c>
      <c r="AF23" s="198">
        <v>0</v>
      </c>
      <c r="AG23" s="196">
        <v>1210.3399999999999</v>
      </c>
      <c r="AH23" s="199">
        <v>121.03399999999999</v>
      </c>
      <c r="AI23" s="198" t="e">
        <v>#REF!</v>
      </c>
      <c r="AJ23" s="196" t="e">
        <v>#REF!</v>
      </c>
      <c r="AK23" s="216"/>
      <c r="AL23" s="210"/>
      <c r="AM23" s="215">
        <v>-1210.3399999999999</v>
      </c>
      <c r="AN23" s="200"/>
      <c r="AO23" s="200" t="s">
        <v>136</v>
      </c>
    </row>
    <row r="24" spans="1:41" s="21" customFormat="1">
      <c r="A24" s="17" t="s">
        <v>40</v>
      </c>
      <c r="B24" s="71" t="s">
        <v>41</v>
      </c>
      <c r="C24" s="19">
        <f>+INGENIERIA!I24</f>
        <v>11630.130000000001</v>
      </c>
      <c r="D24" s="18"/>
      <c r="E24" s="20">
        <f t="shared" si="0"/>
        <v>11630.130000000001</v>
      </c>
      <c r="F24" s="20">
        <f t="shared" si="1"/>
        <v>0</v>
      </c>
      <c r="G24" s="20">
        <f>+INGENIERIA!I24*0.02</f>
        <v>232.60260000000002</v>
      </c>
      <c r="H24" s="20">
        <f t="shared" si="2"/>
        <v>872.25975000000005</v>
      </c>
      <c r="I24" s="20">
        <f t="shared" si="3"/>
        <v>12734.99235</v>
      </c>
      <c r="J24" s="20">
        <f t="shared" si="4"/>
        <v>2037.598776</v>
      </c>
      <c r="K24" s="20">
        <f t="shared" si="5"/>
        <v>14772.591126000001</v>
      </c>
      <c r="L24" s="43"/>
      <c r="M24" s="50"/>
      <c r="N24" s="200" t="s">
        <v>103</v>
      </c>
      <c r="O24" s="200" t="s">
        <v>137</v>
      </c>
      <c r="P24" s="203" t="s">
        <v>138</v>
      </c>
      <c r="Q24" s="214">
        <v>41957</v>
      </c>
      <c r="R24" s="200" t="s">
        <v>106</v>
      </c>
      <c r="S24" s="223">
        <v>10603.37</v>
      </c>
      <c r="T24" s="201"/>
      <c r="U24" s="201"/>
      <c r="V24" s="195"/>
      <c r="W24" s="196">
        <v>10603.37</v>
      </c>
      <c r="X24" s="224"/>
      <c r="Y24" s="224"/>
      <c r="Z24" s="224"/>
      <c r="AA24" s="197"/>
      <c r="AB24" s="197"/>
      <c r="AC24" s="193"/>
      <c r="AD24" s="193">
        <v>0</v>
      </c>
      <c r="AE24" s="196">
        <v>10603.37</v>
      </c>
      <c r="AF24" s="198">
        <v>1060.3370000000002</v>
      </c>
      <c r="AG24" s="196">
        <v>9543.0330000000013</v>
      </c>
      <c r="AH24" s="199">
        <v>0</v>
      </c>
      <c r="AI24" s="198" t="e">
        <v>#REF!</v>
      </c>
      <c r="AJ24" s="196" t="e">
        <v>#REF!</v>
      </c>
      <c r="AK24" s="216"/>
      <c r="AL24" s="210"/>
      <c r="AM24" s="215">
        <v>-9543.0330000000013</v>
      </c>
      <c r="AN24" s="209"/>
      <c r="AO24" s="200" t="s">
        <v>139</v>
      </c>
    </row>
    <row r="25" spans="1:41" s="21" customFormat="1">
      <c r="A25" s="17" t="s">
        <v>192</v>
      </c>
      <c r="B25" s="71" t="s">
        <v>194</v>
      </c>
      <c r="C25" s="19">
        <f>+INGENIERIA!I25</f>
        <v>1026.76</v>
      </c>
      <c r="D25" s="18"/>
      <c r="E25" s="20">
        <f t="shared" si="0"/>
        <v>1026.76</v>
      </c>
      <c r="F25" s="20">
        <f t="shared" si="1"/>
        <v>0</v>
      </c>
      <c r="G25" s="20">
        <f>+INGENIERIA!I25*0.02</f>
        <v>20.5352</v>
      </c>
      <c r="H25" s="20">
        <f t="shared" si="2"/>
        <v>77.006999999999991</v>
      </c>
      <c r="I25" s="20">
        <f t="shared" si="3"/>
        <v>1124.3022000000001</v>
      </c>
      <c r="J25" s="20">
        <f t="shared" si="4"/>
        <v>179.88835200000003</v>
      </c>
      <c r="K25" s="20">
        <f t="shared" si="5"/>
        <v>1304.190552</v>
      </c>
      <c r="L25" s="43"/>
      <c r="M25" s="50"/>
      <c r="N25" s="200" t="s">
        <v>118</v>
      </c>
      <c r="O25" s="200" t="s">
        <v>190</v>
      </c>
      <c r="P25" s="203"/>
      <c r="Q25" s="214">
        <v>42655</v>
      </c>
      <c r="R25" s="200" t="s">
        <v>106</v>
      </c>
      <c r="S25" s="223"/>
      <c r="T25" s="201"/>
      <c r="U25" s="201"/>
      <c r="V25" s="195"/>
      <c r="W25" s="196">
        <v>0</v>
      </c>
      <c r="X25" s="224"/>
      <c r="Y25" s="224"/>
      <c r="Z25" s="224"/>
      <c r="AA25" s="197"/>
      <c r="AB25" s="197"/>
      <c r="AC25" s="193"/>
      <c r="AD25" s="193"/>
      <c r="AE25" s="196">
        <v>0</v>
      </c>
      <c r="AF25" s="198">
        <v>0</v>
      </c>
      <c r="AG25" s="196">
        <v>0</v>
      </c>
      <c r="AH25" s="199"/>
      <c r="AI25" s="198"/>
      <c r="AJ25" s="196"/>
      <c r="AK25" s="216"/>
      <c r="AL25" s="210"/>
      <c r="AM25" s="215"/>
      <c r="AN25" s="200"/>
      <c r="AO25" s="202">
        <v>1127165366</v>
      </c>
    </row>
    <row r="26" spans="1:41" s="21" customFormat="1">
      <c r="A26" s="17" t="s">
        <v>42</v>
      </c>
      <c r="B26" s="71" t="s">
        <v>43</v>
      </c>
      <c r="C26" s="19">
        <f>+INGENIERIA!I26</f>
        <v>14013.800000000001</v>
      </c>
      <c r="D26" s="18"/>
      <c r="E26" s="20">
        <f t="shared" si="0"/>
        <v>14013.800000000001</v>
      </c>
      <c r="F26" s="20">
        <f t="shared" si="1"/>
        <v>0</v>
      </c>
      <c r="G26" s="20">
        <f>+INGENIERIA!I26*0.02</f>
        <v>280.27600000000001</v>
      </c>
      <c r="H26" s="20">
        <f t="shared" si="2"/>
        <v>1051.0350000000001</v>
      </c>
      <c r="I26" s="20">
        <f t="shared" si="3"/>
        <v>15345.111000000001</v>
      </c>
      <c r="J26" s="20">
        <f t="shared" si="4"/>
        <v>2455.21776</v>
      </c>
      <c r="K26" s="20">
        <f t="shared" si="5"/>
        <v>17800.32876</v>
      </c>
      <c r="L26" s="43"/>
      <c r="M26" s="50"/>
      <c r="N26" s="200" t="s">
        <v>103</v>
      </c>
      <c r="O26" s="200" t="s">
        <v>140</v>
      </c>
      <c r="P26" s="203"/>
      <c r="Q26" s="214">
        <v>41906</v>
      </c>
      <c r="R26" s="200" t="s">
        <v>122</v>
      </c>
      <c r="S26" s="218">
        <v>9347.0400000000009</v>
      </c>
      <c r="T26" s="201"/>
      <c r="U26" s="201"/>
      <c r="V26" s="195"/>
      <c r="W26" s="196">
        <v>9347.0400000000009</v>
      </c>
      <c r="X26" s="224"/>
      <c r="Y26" s="224">
        <v>528.79999999999995</v>
      </c>
      <c r="Z26" s="224"/>
      <c r="AA26" s="197"/>
      <c r="AB26" s="197"/>
      <c r="AC26" s="193"/>
      <c r="AD26" s="193">
        <v>416.28</v>
      </c>
      <c r="AE26" s="196">
        <v>8401.9600000000009</v>
      </c>
      <c r="AF26" s="198"/>
      <c r="AG26" s="196">
        <v>8401.9600000000009</v>
      </c>
      <c r="AH26" s="199">
        <v>0</v>
      </c>
      <c r="AI26" s="198"/>
      <c r="AJ26" s="196"/>
      <c r="AK26" s="216"/>
      <c r="AL26" s="210"/>
      <c r="AM26" s="215"/>
      <c r="AN26" s="209"/>
      <c r="AO26" s="200"/>
    </row>
    <row r="27" spans="1:41" s="21" customFormat="1">
      <c r="A27" s="17" t="s">
        <v>44</v>
      </c>
      <c r="B27" s="71" t="s">
        <v>45</v>
      </c>
      <c r="C27" s="19">
        <f>+INGENIERIA!I27</f>
        <v>2259.06</v>
      </c>
      <c r="D27" s="18"/>
      <c r="E27" s="20">
        <f t="shared" si="0"/>
        <v>2259.06</v>
      </c>
      <c r="F27" s="20">
        <f t="shared" si="1"/>
        <v>0</v>
      </c>
      <c r="G27" s="20">
        <f>+INGENIERIA!I27*0.02</f>
        <v>45.181199999999997</v>
      </c>
      <c r="H27" s="20">
        <f t="shared" si="2"/>
        <v>169.42949999999999</v>
      </c>
      <c r="I27" s="20">
        <f t="shared" si="3"/>
        <v>2473.6707000000001</v>
      </c>
      <c r="J27" s="20">
        <f t="shared" si="4"/>
        <v>395.78731200000004</v>
      </c>
      <c r="K27" s="20">
        <f t="shared" si="5"/>
        <v>2869.4580120000001</v>
      </c>
      <c r="L27" s="43"/>
      <c r="M27" s="50"/>
      <c r="N27" s="191" t="s">
        <v>127</v>
      </c>
      <c r="O27" s="200" t="s">
        <v>227</v>
      </c>
      <c r="P27" s="192">
        <v>21</v>
      </c>
      <c r="Q27" s="214">
        <v>39332</v>
      </c>
      <c r="R27" s="191" t="s">
        <v>130</v>
      </c>
      <c r="S27" s="222">
        <v>1286.76</v>
      </c>
      <c r="T27" s="193"/>
      <c r="U27" s="193"/>
      <c r="V27" s="195"/>
      <c r="W27" s="196">
        <v>1286.76</v>
      </c>
      <c r="X27" s="224"/>
      <c r="Y27" s="224"/>
      <c r="Z27" s="234">
        <v>1</v>
      </c>
      <c r="AA27" s="197"/>
      <c r="AB27" s="197"/>
      <c r="AC27" s="193"/>
      <c r="AD27" s="193">
        <v>98</v>
      </c>
      <c r="AE27" s="196">
        <v>1187.76</v>
      </c>
      <c r="AF27" s="198">
        <v>0</v>
      </c>
      <c r="AG27" s="196">
        <v>1187.76</v>
      </c>
      <c r="AH27" s="199">
        <v>128.67600000000002</v>
      </c>
      <c r="AI27" s="198" t="e">
        <v>#REF!</v>
      </c>
      <c r="AJ27" s="196" t="e">
        <v>#REF!</v>
      </c>
      <c r="AK27" s="216"/>
      <c r="AL27" s="210"/>
      <c r="AM27" s="215">
        <v>-1187.76</v>
      </c>
      <c r="AN27" s="200"/>
      <c r="AO27" s="200" t="s">
        <v>141</v>
      </c>
    </row>
    <row r="28" spans="1:41" s="21" customFormat="1">
      <c r="A28" s="17" t="s">
        <v>197</v>
      </c>
      <c r="B28" s="71" t="s">
        <v>198</v>
      </c>
      <c r="C28" s="19">
        <f>+INGENIERIA!I28</f>
        <v>6135.49</v>
      </c>
      <c r="D28" s="18"/>
      <c r="E28" s="20">
        <f t="shared" si="0"/>
        <v>6135.49</v>
      </c>
      <c r="F28" s="20">
        <f t="shared" si="1"/>
        <v>0</v>
      </c>
      <c r="G28" s="20">
        <f>+INGENIERIA!I28*0.02</f>
        <v>122.7098</v>
      </c>
      <c r="H28" s="20">
        <f t="shared" si="2"/>
        <v>460.16174999999998</v>
      </c>
      <c r="I28" s="20">
        <f t="shared" si="3"/>
        <v>6718.3615499999996</v>
      </c>
      <c r="J28" s="20">
        <f t="shared" si="4"/>
        <v>1074.937848</v>
      </c>
      <c r="K28" s="20">
        <f t="shared" si="5"/>
        <v>7793.2993979999992</v>
      </c>
      <c r="L28" s="43"/>
      <c r="M28" s="50"/>
      <c r="N28" s="191" t="s">
        <v>103</v>
      </c>
      <c r="O28" s="200" t="s">
        <v>196</v>
      </c>
      <c r="P28" s="192"/>
      <c r="Q28" s="214">
        <v>42667</v>
      </c>
      <c r="R28" s="191" t="s">
        <v>106</v>
      </c>
      <c r="S28" s="222">
        <v>5108.7299999999996</v>
      </c>
      <c r="T28" s="193"/>
      <c r="U28" s="193"/>
      <c r="V28" s="195"/>
      <c r="W28" s="196">
        <v>5108.7299999999996</v>
      </c>
      <c r="X28" s="224"/>
      <c r="Y28" s="224"/>
      <c r="Z28" s="224"/>
      <c r="AA28" s="197"/>
      <c r="AB28" s="197"/>
      <c r="AC28" s="193"/>
      <c r="AD28" s="193">
        <v>791.45</v>
      </c>
      <c r="AE28" s="196">
        <v>4317.28</v>
      </c>
      <c r="AF28" s="198">
        <v>510.87299999999999</v>
      </c>
      <c r="AG28" s="196">
        <v>3806.4069999999997</v>
      </c>
      <c r="AH28" s="199"/>
      <c r="AI28" s="198"/>
      <c r="AJ28" s="196"/>
      <c r="AK28" s="216"/>
      <c r="AL28" s="210"/>
      <c r="AM28" s="215"/>
      <c r="AN28" s="209"/>
      <c r="AO28" s="227" t="s">
        <v>202</v>
      </c>
    </row>
    <row r="29" spans="1:41" s="21" customFormat="1">
      <c r="A29" s="17" t="s">
        <v>46</v>
      </c>
      <c r="B29" s="71" t="s">
        <v>47</v>
      </c>
      <c r="C29" s="19">
        <f>+INGENIERIA!I29</f>
        <v>23632.94</v>
      </c>
      <c r="D29" s="18"/>
      <c r="E29" s="20">
        <f t="shared" si="0"/>
        <v>23632.94</v>
      </c>
      <c r="F29" s="20">
        <f t="shared" si="1"/>
        <v>0</v>
      </c>
      <c r="G29" s="20">
        <f>+INGENIERIA!I29*0.02</f>
        <v>472.65879999999999</v>
      </c>
      <c r="H29" s="20">
        <f t="shared" si="2"/>
        <v>1772.4704999999999</v>
      </c>
      <c r="I29" s="20">
        <f t="shared" si="3"/>
        <v>25878.069299999999</v>
      </c>
      <c r="J29" s="20">
        <f t="shared" si="4"/>
        <v>4140.4910879999998</v>
      </c>
      <c r="K29" s="20">
        <f t="shared" si="5"/>
        <v>30018.560387999998</v>
      </c>
      <c r="L29" s="43"/>
      <c r="M29" s="50"/>
      <c r="N29" s="200" t="s">
        <v>103</v>
      </c>
      <c r="O29" s="200" t="s">
        <v>142</v>
      </c>
      <c r="P29" s="203" t="s">
        <v>143</v>
      </c>
      <c r="Q29" s="214">
        <v>41680</v>
      </c>
      <c r="R29" s="200" t="s">
        <v>106</v>
      </c>
      <c r="S29" s="223">
        <v>22606.18</v>
      </c>
      <c r="T29" s="201"/>
      <c r="U29" s="201"/>
      <c r="V29" s="195"/>
      <c r="W29" s="196">
        <v>22606.18</v>
      </c>
      <c r="X29" s="224"/>
      <c r="Y29" s="224"/>
      <c r="Z29" s="224"/>
      <c r="AA29" s="197"/>
      <c r="AB29" s="197"/>
      <c r="AC29" s="193"/>
      <c r="AD29" s="193">
        <v>0</v>
      </c>
      <c r="AE29" s="196">
        <v>22606.18</v>
      </c>
      <c r="AF29" s="198">
        <v>2260.6179999999999</v>
      </c>
      <c r="AG29" s="196">
        <v>20345.562000000002</v>
      </c>
      <c r="AH29" s="199">
        <v>0</v>
      </c>
      <c r="AI29" s="198" t="e">
        <v>#REF!</v>
      </c>
      <c r="AJ29" s="196" t="e">
        <v>#REF!</v>
      </c>
      <c r="AK29" s="216"/>
      <c r="AL29" s="210"/>
      <c r="AM29" s="215">
        <v>-20345.562000000002</v>
      </c>
      <c r="AN29" s="200"/>
      <c r="AO29" s="200" t="s">
        <v>144</v>
      </c>
    </row>
    <row r="30" spans="1:41" s="21" customFormat="1">
      <c r="A30" s="17" t="s">
        <v>48</v>
      </c>
      <c r="B30" s="71" t="s">
        <v>49</v>
      </c>
      <c r="C30" s="19">
        <f>+INGENIERIA!I30</f>
        <v>11064.26</v>
      </c>
      <c r="D30" s="18"/>
      <c r="E30" s="20">
        <f t="shared" si="0"/>
        <v>11064.26</v>
      </c>
      <c r="F30" s="20">
        <f t="shared" si="1"/>
        <v>0</v>
      </c>
      <c r="G30" s="20">
        <f>+INGENIERIA!I30*0.02</f>
        <v>221.2852</v>
      </c>
      <c r="H30" s="20">
        <f t="shared" si="2"/>
        <v>829.81949999999995</v>
      </c>
      <c r="I30" s="20">
        <f t="shared" si="3"/>
        <v>12115.3647</v>
      </c>
      <c r="J30" s="20">
        <f t="shared" si="4"/>
        <v>1938.4583520000001</v>
      </c>
      <c r="K30" s="20">
        <f t="shared" si="5"/>
        <v>14053.823052</v>
      </c>
      <c r="L30" s="43"/>
      <c r="M30" s="50"/>
      <c r="N30" s="200" t="s">
        <v>103</v>
      </c>
      <c r="O30" s="200" t="s">
        <v>145</v>
      </c>
      <c r="P30" s="203" t="s">
        <v>146</v>
      </c>
      <c r="Q30" s="214">
        <v>41944</v>
      </c>
      <c r="R30" s="200" t="s">
        <v>106</v>
      </c>
      <c r="S30" s="225">
        <v>10037.5</v>
      </c>
      <c r="T30" s="201"/>
      <c r="U30" s="201"/>
      <c r="V30" s="195"/>
      <c r="W30" s="196">
        <v>10037.5</v>
      </c>
      <c r="X30" s="224"/>
      <c r="Y30" s="224"/>
      <c r="Z30" s="224"/>
      <c r="AA30" s="197"/>
      <c r="AB30" s="197"/>
      <c r="AC30" s="193"/>
      <c r="AD30" s="193">
        <v>0</v>
      </c>
      <c r="AE30" s="196">
        <v>10037.5</v>
      </c>
      <c r="AF30" s="198">
        <v>1003.75</v>
      </c>
      <c r="AG30" s="196">
        <v>9033.75</v>
      </c>
      <c r="AH30" s="199">
        <v>0</v>
      </c>
      <c r="AI30" s="198" t="e">
        <v>#REF!</v>
      </c>
      <c r="AJ30" s="196" t="e">
        <v>#REF!</v>
      </c>
      <c r="AK30" s="216"/>
      <c r="AL30" s="210"/>
      <c r="AM30" s="215">
        <v>-9033.75</v>
      </c>
      <c r="AN30" s="200"/>
      <c r="AO30" s="200" t="s">
        <v>147</v>
      </c>
    </row>
    <row r="31" spans="1:41" s="21" customFormat="1">
      <c r="A31" s="17" t="s">
        <v>50</v>
      </c>
      <c r="B31" s="71" t="s">
        <v>51</v>
      </c>
      <c r="C31" s="19">
        <f>+INGENIERIA!I31</f>
        <v>2520.9</v>
      </c>
      <c r="D31" s="18"/>
      <c r="E31" s="20">
        <f t="shared" si="0"/>
        <v>2520.9</v>
      </c>
      <c r="F31" s="20">
        <f t="shared" si="1"/>
        <v>0</v>
      </c>
      <c r="G31" s="20">
        <f>+INGENIERIA!I31*0.02</f>
        <v>50.418000000000006</v>
      </c>
      <c r="H31" s="20">
        <f t="shared" si="2"/>
        <v>189.0675</v>
      </c>
      <c r="I31" s="20">
        <f t="shared" si="3"/>
        <v>2760.3855000000003</v>
      </c>
      <c r="J31" s="20">
        <f t="shared" si="4"/>
        <v>441.66168000000005</v>
      </c>
      <c r="K31" s="20">
        <f t="shared" si="5"/>
        <v>3202.0471800000005</v>
      </c>
      <c r="L31" s="43"/>
      <c r="M31" s="50"/>
      <c r="N31" s="191" t="s">
        <v>127</v>
      </c>
      <c r="O31" s="200" t="s">
        <v>148</v>
      </c>
      <c r="P31" s="192" t="s">
        <v>149</v>
      </c>
      <c r="Q31" s="214">
        <v>40362</v>
      </c>
      <c r="R31" s="191" t="s">
        <v>130</v>
      </c>
      <c r="S31" s="222">
        <v>1354.14</v>
      </c>
      <c r="T31" s="193"/>
      <c r="U31" s="193"/>
      <c r="V31" s="195"/>
      <c r="W31" s="196">
        <v>1354.14</v>
      </c>
      <c r="X31" s="226"/>
      <c r="Y31" s="226"/>
      <c r="Z31" s="224"/>
      <c r="AA31" s="197"/>
      <c r="AB31" s="197"/>
      <c r="AC31" s="193"/>
      <c r="AD31" s="193">
        <v>0</v>
      </c>
      <c r="AE31" s="196">
        <v>1354.14</v>
      </c>
      <c r="AF31" s="198">
        <v>0</v>
      </c>
      <c r="AG31" s="196">
        <v>1354.14</v>
      </c>
      <c r="AH31" s="199">
        <v>135.41400000000002</v>
      </c>
      <c r="AI31" s="198" t="e">
        <v>#REF!</v>
      </c>
      <c r="AJ31" s="196" t="e">
        <v>#REF!</v>
      </c>
      <c r="AK31" s="216"/>
      <c r="AL31" s="210"/>
      <c r="AM31" s="215">
        <v>-1354.14</v>
      </c>
      <c r="AN31" s="200"/>
      <c r="AO31" s="200" t="s">
        <v>150</v>
      </c>
    </row>
    <row r="32" spans="1:41" s="21" customFormat="1">
      <c r="A32" s="17" t="s">
        <v>52</v>
      </c>
      <c r="B32" s="71" t="s">
        <v>53</v>
      </c>
      <c r="C32" s="19">
        <f>+INGENIERIA!I32</f>
        <v>7273.91</v>
      </c>
      <c r="D32" s="18"/>
      <c r="E32" s="20">
        <f t="shared" si="0"/>
        <v>7273.91</v>
      </c>
      <c r="F32" s="20">
        <f t="shared" si="1"/>
        <v>0</v>
      </c>
      <c r="G32" s="20">
        <f>+INGENIERIA!I32*0.02</f>
        <v>145.47819999999999</v>
      </c>
      <c r="H32" s="20">
        <f t="shared" si="2"/>
        <v>545.54324999999994</v>
      </c>
      <c r="I32" s="20">
        <f t="shared" si="3"/>
        <v>7964.9314499999991</v>
      </c>
      <c r="J32" s="20">
        <f t="shared" si="4"/>
        <v>1274.3890319999998</v>
      </c>
      <c r="K32" s="20">
        <f t="shared" si="5"/>
        <v>9239.3204819999992</v>
      </c>
      <c r="L32" s="43"/>
      <c r="M32" s="50"/>
      <c r="N32" s="200" t="s">
        <v>103</v>
      </c>
      <c r="O32" s="200" t="s">
        <v>151</v>
      </c>
      <c r="P32" s="203"/>
      <c r="Q32" s="214">
        <v>42557</v>
      </c>
      <c r="R32" s="200" t="s">
        <v>106</v>
      </c>
      <c r="S32" s="222">
        <v>6418.28</v>
      </c>
      <c r="T32" s="201"/>
      <c r="U32" s="201"/>
      <c r="V32" s="195"/>
      <c r="W32" s="196">
        <v>6418.28</v>
      </c>
      <c r="X32" s="224"/>
      <c r="Y32" s="224"/>
      <c r="Z32" s="234">
        <v>1</v>
      </c>
      <c r="AA32" s="197"/>
      <c r="AB32" s="197"/>
      <c r="AC32" s="193"/>
      <c r="AD32" s="193"/>
      <c r="AE32" s="196">
        <v>6417.28</v>
      </c>
      <c r="AF32" s="198">
        <v>641.82799999999997</v>
      </c>
      <c r="AG32" s="196">
        <v>5775.4519999999993</v>
      </c>
      <c r="AH32" s="199">
        <v>0</v>
      </c>
      <c r="AI32" s="198" t="e">
        <v>#REF!</v>
      </c>
      <c r="AJ32" s="196" t="e">
        <v>#REF!</v>
      </c>
      <c r="AK32" s="216"/>
      <c r="AL32" s="216"/>
      <c r="AM32" s="215"/>
      <c r="AN32" s="209"/>
      <c r="AO32" s="202">
        <v>405715097</v>
      </c>
    </row>
    <row r="33" spans="1:41" s="21" customFormat="1">
      <c r="A33" s="17" t="s">
        <v>54</v>
      </c>
      <c r="B33" s="71" t="s">
        <v>55</v>
      </c>
      <c r="C33" s="19">
        <f>+INGENIERIA!I33</f>
        <v>6798.9500000000007</v>
      </c>
      <c r="D33" s="18"/>
      <c r="E33" s="20">
        <f t="shared" si="0"/>
        <v>6798.9500000000007</v>
      </c>
      <c r="F33" s="20">
        <f t="shared" si="1"/>
        <v>0</v>
      </c>
      <c r="G33" s="20">
        <f>+INGENIERIA!I33*0.02</f>
        <v>135.97900000000001</v>
      </c>
      <c r="H33" s="20">
        <f t="shared" si="2"/>
        <v>509.92125000000004</v>
      </c>
      <c r="I33" s="20">
        <f t="shared" si="3"/>
        <v>7444.8502500000013</v>
      </c>
      <c r="J33" s="20">
        <f t="shared" si="4"/>
        <v>1191.1760400000003</v>
      </c>
      <c r="K33" s="20">
        <f t="shared" si="5"/>
        <v>8636.0262900000016</v>
      </c>
      <c r="L33" s="43"/>
      <c r="M33" s="50"/>
      <c r="N33" s="200" t="s">
        <v>118</v>
      </c>
      <c r="O33" s="200" t="s">
        <v>152</v>
      </c>
      <c r="P33" s="203"/>
      <c r="Q33" s="214">
        <v>42478</v>
      </c>
      <c r="R33" s="191" t="s">
        <v>122</v>
      </c>
      <c r="S33" s="222">
        <v>2909.98</v>
      </c>
      <c r="T33" s="201"/>
      <c r="U33" s="201"/>
      <c r="V33" s="195"/>
      <c r="W33" s="196">
        <v>2909.98</v>
      </c>
      <c r="X33" s="224"/>
      <c r="Y33" s="224"/>
      <c r="Z33" s="234">
        <v>1</v>
      </c>
      <c r="AA33" s="197"/>
      <c r="AB33" s="197"/>
      <c r="AC33" s="193"/>
      <c r="AD33" s="193">
        <v>222.69</v>
      </c>
      <c r="AE33" s="196">
        <v>2686.29</v>
      </c>
      <c r="AF33" s="198">
        <v>290.99799999999999</v>
      </c>
      <c r="AG33" s="196">
        <v>2395.2919999999999</v>
      </c>
      <c r="AH33" s="199">
        <v>0</v>
      </c>
      <c r="AI33" s="198" t="e">
        <v>#REF!</v>
      </c>
      <c r="AJ33" s="196" t="e">
        <v>#REF!</v>
      </c>
      <c r="AK33" s="216"/>
      <c r="AL33" s="210"/>
      <c r="AM33" s="215">
        <v>-2395.2919999999999</v>
      </c>
      <c r="AN33" s="209"/>
      <c r="AO33" s="200" t="s">
        <v>153</v>
      </c>
    </row>
    <row r="34" spans="1:41" s="21" customFormat="1">
      <c r="A34" s="17" t="s">
        <v>56</v>
      </c>
      <c r="B34" s="71" t="s">
        <v>57</v>
      </c>
      <c r="C34" s="19">
        <f>+INGENIERIA!I34</f>
        <v>19489.32</v>
      </c>
      <c r="D34" s="18"/>
      <c r="E34" s="20">
        <f t="shared" si="0"/>
        <v>19489.32</v>
      </c>
      <c r="F34" s="20">
        <f t="shared" si="1"/>
        <v>0</v>
      </c>
      <c r="G34" s="20">
        <f>+INGENIERIA!I34*0.02</f>
        <v>389.78640000000001</v>
      </c>
      <c r="H34" s="20">
        <f t="shared" si="2"/>
        <v>1461.6989999999998</v>
      </c>
      <c r="I34" s="20">
        <f t="shared" si="3"/>
        <v>21340.805400000001</v>
      </c>
      <c r="J34" s="20">
        <f t="shared" si="4"/>
        <v>3414.5288640000003</v>
      </c>
      <c r="K34" s="20">
        <f t="shared" si="5"/>
        <v>24755.334264000001</v>
      </c>
      <c r="L34" s="43"/>
      <c r="M34" s="50"/>
      <c r="N34" s="200" t="s">
        <v>103</v>
      </c>
      <c r="O34" s="200" t="s">
        <v>154</v>
      </c>
      <c r="P34" s="203"/>
      <c r="Q34" s="214">
        <v>42570</v>
      </c>
      <c r="R34" s="200" t="s">
        <v>106</v>
      </c>
      <c r="S34" s="223">
        <v>18633.689999999999</v>
      </c>
      <c r="T34" s="201"/>
      <c r="U34" s="201"/>
      <c r="V34" s="195"/>
      <c r="W34" s="196">
        <v>18633.689999999999</v>
      </c>
      <c r="X34" s="224"/>
      <c r="Y34" s="224"/>
      <c r="Z34" s="234">
        <v>1</v>
      </c>
      <c r="AA34" s="197"/>
      <c r="AB34" s="197"/>
      <c r="AC34" s="193"/>
      <c r="AD34" s="193">
        <v>772.71</v>
      </c>
      <c r="AE34" s="196">
        <v>17859.98</v>
      </c>
      <c r="AF34" s="198">
        <v>1863.3689999999999</v>
      </c>
      <c r="AG34" s="196">
        <v>15996.610999999999</v>
      </c>
      <c r="AH34" s="199">
        <v>0</v>
      </c>
      <c r="AI34" s="198" t="e">
        <v>#REF!</v>
      </c>
      <c r="AJ34" s="196" t="e">
        <v>#REF!</v>
      </c>
      <c r="AK34" s="216"/>
      <c r="AL34" s="210"/>
      <c r="AM34" s="215"/>
      <c r="AN34" s="209"/>
      <c r="AO34" s="202"/>
    </row>
    <row r="35" spans="1:41" s="21" customFormat="1">
      <c r="A35" s="17" t="s">
        <v>193</v>
      </c>
      <c r="B35" s="71" t="s">
        <v>195</v>
      </c>
      <c r="C35" s="19">
        <f>+INGENIERIA!I35</f>
        <v>1026.76</v>
      </c>
      <c r="D35" s="18"/>
      <c r="E35" s="20">
        <f t="shared" si="0"/>
        <v>1026.76</v>
      </c>
      <c r="F35" s="20">
        <f t="shared" si="1"/>
        <v>0</v>
      </c>
      <c r="G35" s="20">
        <f>+INGENIERIA!I35*0.02</f>
        <v>20.5352</v>
      </c>
      <c r="H35" s="20">
        <f t="shared" si="2"/>
        <v>77.006999999999991</v>
      </c>
      <c r="I35" s="20">
        <f t="shared" si="3"/>
        <v>1124.3022000000001</v>
      </c>
      <c r="J35" s="20">
        <f t="shared" si="4"/>
        <v>179.88835200000003</v>
      </c>
      <c r="K35" s="20">
        <f t="shared" si="5"/>
        <v>1304.190552</v>
      </c>
      <c r="L35" s="43"/>
      <c r="M35" s="50"/>
      <c r="N35" s="200" t="s">
        <v>103</v>
      </c>
      <c r="O35" s="200" t="s">
        <v>191</v>
      </c>
      <c r="P35" s="203"/>
      <c r="Q35" s="214">
        <v>42655</v>
      </c>
      <c r="R35" s="200" t="s">
        <v>106</v>
      </c>
      <c r="S35" s="223"/>
      <c r="T35" s="201"/>
      <c r="U35" s="201"/>
      <c r="V35" s="195"/>
      <c r="W35" s="196">
        <v>0</v>
      </c>
      <c r="X35" s="224"/>
      <c r="Y35" s="224"/>
      <c r="Z35" s="224"/>
      <c r="AA35" s="197"/>
      <c r="AB35" s="197"/>
      <c r="AC35" s="193"/>
      <c r="AD35" s="193"/>
      <c r="AE35" s="196">
        <v>0</v>
      </c>
      <c r="AF35" s="198">
        <v>0</v>
      </c>
      <c r="AG35" s="196">
        <v>0</v>
      </c>
      <c r="AH35" s="199"/>
      <c r="AI35" s="198"/>
      <c r="AJ35" s="196"/>
      <c r="AK35" s="216"/>
      <c r="AL35" s="210"/>
      <c r="AM35" s="215"/>
      <c r="AN35" s="209"/>
      <c r="AO35" s="202">
        <v>1469380671</v>
      </c>
    </row>
    <row r="36" spans="1:41" s="21" customFormat="1">
      <c r="A36" s="17" t="s">
        <v>58</v>
      </c>
      <c r="B36" s="71" t="s">
        <v>59</v>
      </c>
      <c r="C36" s="19">
        <f>+INGENIERIA!I36</f>
        <v>2014.63</v>
      </c>
      <c r="D36" s="18"/>
      <c r="E36" s="20">
        <f t="shared" si="0"/>
        <v>2014.63</v>
      </c>
      <c r="F36" s="20">
        <f t="shared" si="1"/>
        <v>0</v>
      </c>
      <c r="G36" s="20">
        <f>+INGENIERIA!I36*0.02</f>
        <v>40.2926</v>
      </c>
      <c r="H36" s="20">
        <f t="shared" si="2"/>
        <v>151.09725</v>
      </c>
      <c r="I36" s="20">
        <f t="shared" si="3"/>
        <v>2206.0198500000001</v>
      </c>
      <c r="J36" s="20">
        <f t="shared" si="4"/>
        <v>352.96317600000003</v>
      </c>
      <c r="K36" s="20">
        <f t="shared" si="5"/>
        <v>2558.9830260000003</v>
      </c>
      <c r="L36" s="43"/>
      <c r="M36" s="50"/>
      <c r="N36" s="200" t="s">
        <v>118</v>
      </c>
      <c r="O36" s="200" t="s">
        <v>155</v>
      </c>
      <c r="P36" s="203"/>
      <c r="Q36" s="214">
        <v>42632</v>
      </c>
      <c r="R36" s="200" t="s">
        <v>106</v>
      </c>
      <c r="S36" s="223">
        <v>1159</v>
      </c>
      <c r="T36" s="201"/>
      <c r="U36" s="201"/>
      <c r="V36" s="195"/>
      <c r="W36" s="196">
        <v>1159</v>
      </c>
      <c r="X36" s="224"/>
      <c r="Y36" s="224"/>
      <c r="Z36" s="234">
        <v>1</v>
      </c>
      <c r="AA36" s="197">
        <v>215</v>
      </c>
      <c r="AB36" s="197"/>
      <c r="AC36" s="193"/>
      <c r="AD36" s="193"/>
      <c r="AE36" s="196">
        <v>943</v>
      </c>
      <c r="AF36" s="198">
        <v>0</v>
      </c>
      <c r="AG36" s="196">
        <v>943</v>
      </c>
      <c r="AH36" s="199"/>
      <c r="AI36" s="198"/>
      <c r="AJ36" s="196"/>
      <c r="AK36" s="216"/>
      <c r="AL36" s="210"/>
      <c r="AM36" s="215"/>
      <c r="AN36" s="209"/>
      <c r="AO36" s="202"/>
    </row>
    <row r="37" spans="1:41" s="21" customFormat="1">
      <c r="A37" s="17" t="s">
        <v>205</v>
      </c>
      <c r="B37" s="71" t="s">
        <v>207</v>
      </c>
      <c r="C37" s="19">
        <f>+INGENIERIA!I37</f>
        <v>3523.1800000000003</v>
      </c>
      <c r="D37" s="18"/>
      <c r="E37" s="20">
        <f t="shared" si="0"/>
        <v>3523.1800000000003</v>
      </c>
      <c r="F37" s="20">
        <f t="shared" si="1"/>
        <v>0</v>
      </c>
      <c r="G37" s="20">
        <f>+INGENIERIA!I37*0.02</f>
        <v>70.463600000000014</v>
      </c>
      <c r="H37" s="20">
        <f t="shared" si="2"/>
        <v>264.23849999999999</v>
      </c>
      <c r="I37" s="20">
        <f t="shared" si="3"/>
        <v>3857.8821000000003</v>
      </c>
      <c r="J37" s="20">
        <f t="shared" si="4"/>
        <v>617.26113600000008</v>
      </c>
      <c r="K37" s="20">
        <f t="shared" si="5"/>
        <v>4475.1432359999999</v>
      </c>
      <c r="L37" s="43"/>
      <c r="M37" s="50"/>
      <c r="N37" s="200" t="s">
        <v>103</v>
      </c>
      <c r="O37" s="200" t="s">
        <v>204</v>
      </c>
      <c r="P37" s="203"/>
      <c r="Q37" s="214">
        <v>42705</v>
      </c>
      <c r="R37" s="200" t="s">
        <v>106</v>
      </c>
      <c r="S37" s="223">
        <v>2496.42</v>
      </c>
      <c r="T37" s="201"/>
      <c r="U37" s="201"/>
      <c r="V37" s="195"/>
      <c r="W37" s="196">
        <v>2496.42</v>
      </c>
      <c r="X37" s="224"/>
      <c r="Y37" s="224"/>
      <c r="Z37" s="224"/>
      <c r="AA37" s="197"/>
      <c r="AB37" s="197"/>
      <c r="AC37" s="193"/>
      <c r="AD37" s="193"/>
      <c r="AE37" s="196">
        <v>2496.42</v>
      </c>
      <c r="AF37" s="198">
        <v>249.64200000000002</v>
      </c>
      <c r="AG37" s="196">
        <v>2246.7780000000002</v>
      </c>
      <c r="AH37" s="199"/>
      <c r="AI37" s="198"/>
      <c r="AJ37" s="196"/>
      <c r="AK37" s="216"/>
      <c r="AL37" s="210"/>
      <c r="AM37" s="215"/>
      <c r="AN37" s="200"/>
      <c r="AO37" s="202">
        <v>2885171660</v>
      </c>
    </row>
    <row r="38" spans="1:41" s="21" customFormat="1">
      <c r="A38" s="17" t="s">
        <v>60</v>
      </c>
      <c r="B38" s="71" t="s">
        <v>61</v>
      </c>
      <c r="C38" s="19">
        <f>+INGENIERIA!I38</f>
        <v>21059.57</v>
      </c>
      <c r="D38" s="18"/>
      <c r="E38" s="20">
        <f t="shared" si="0"/>
        <v>21059.57</v>
      </c>
      <c r="F38" s="20">
        <f t="shared" si="1"/>
        <v>0</v>
      </c>
      <c r="G38" s="20">
        <f>+INGENIERIA!I38*0.02</f>
        <v>421.19139999999999</v>
      </c>
      <c r="H38" s="20">
        <f t="shared" si="2"/>
        <v>1579.46775</v>
      </c>
      <c r="I38" s="20">
        <f t="shared" si="3"/>
        <v>23060.229149999999</v>
      </c>
      <c r="J38" s="20">
        <f t="shared" si="4"/>
        <v>3689.6366640000001</v>
      </c>
      <c r="K38" s="20">
        <f t="shared" si="5"/>
        <v>26749.865814000001</v>
      </c>
      <c r="L38" s="43"/>
      <c r="M38" s="50"/>
      <c r="N38" s="191" t="s">
        <v>103</v>
      </c>
      <c r="O38" s="200" t="s">
        <v>228</v>
      </c>
      <c r="P38" s="192" t="s">
        <v>156</v>
      </c>
      <c r="Q38" s="214">
        <v>41592</v>
      </c>
      <c r="R38" s="191" t="s">
        <v>106</v>
      </c>
      <c r="S38" s="222">
        <v>20032.810000000001</v>
      </c>
      <c r="T38" s="194"/>
      <c r="U38" s="194"/>
      <c r="V38" s="195"/>
      <c r="W38" s="196">
        <v>20032.810000000001</v>
      </c>
      <c r="X38" s="224"/>
      <c r="Y38" s="224"/>
      <c r="Z38" s="224"/>
      <c r="AA38" s="197"/>
      <c r="AB38" s="197"/>
      <c r="AC38" s="193"/>
      <c r="AD38" s="193">
        <v>0</v>
      </c>
      <c r="AE38" s="196">
        <v>20032.810000000001</v>
      </c>
      <c r="AF38" s="198">
        <v>2003.2810000000002</v>
      </c>
      <c r="AG38" s="196">
        <v>18029.529000000002</v>
      </c>
      <c r="AH38" s="199">
        <v>0</v>
      </c>
      <c r="AI38" s="198" t="e">
        <v>#REF!</v>
      </c>
      <c r="AJ38" s="196" t="e">
        <v>#REF!</v>
      </c>
      <c r="AK38" s="216"/>
      <c r="AL38" s="210"/>
      <c r="AM38" s="215">
        <v>-18029.529000000002</v>
      </c>
      <c r="AN38" s="200"/>
      <c r="AO38" s="200" t="s">
        <v>157</v>
      </c>
    </row>
    <row r="39" spans="1:41" s="21" customFormat="1">
      <c r="A39" s="17" t="s">
        <v>62</v>
      </c>
      <c r="B39" s="71" t="s">
        <v>63</v>
      </c>
      <c r="C39" s="19">
        <f>+INGENIERIA!I39</f>
        <v>1026.76</v>
      </c>
      <c r="D39" s="18"/>
      <c r="E39" s="20">
        <f t="shared" si="0"/>
        <v>1026.76</v>
      </c>
      <c r="F39" s="20">
        <f t="shared" si="1"/>
        <v>0</v>
      </c>
      <c r="G39" s="20">
        <f>+INGENIERIA!I39*0.02</f>
        <v>20.5352</v>
      </c>
      <c r="H39" s="20">
        <f t="shared" si="2"/>
        <v>77.006999999999991</v>
      </c>
      <c r="I39" s="20">
        <f t="shared" si="3"/>
        <v>1124.3022000000001</v>
      </c>
      <c r="J39" s="20">
        <f t="shared" si="4"/>
        <v>179.88835200000003</v>
      </c>
      <c r="K39" s="20">
        <f t="shared" si="5"/>
        <v>1304.190552</v>
      </c>
      <c r="L39" s="43"/>
      <c r="M39" s="50"/>
      <c r="N39" s="191" t="s">
        <v>118</v>
      </c>
      <c r="O39" s="200" t="s">
        <v>229</v>
      </c>
      <c r="P39" s="192" t="s">
        <v>158</v>
      </c>
      <c r="Q39" s="214">
        <v>42030</v>
      </c>
      <c r="R39" s="191" t="s">
        <v>106</v>
      </c>
      <c r="S39" s="222"/>
      <c r="T39" s="193"/>
      <c r="U39" s="193"/>
      <c r="V39" s="195"/>
      <c r="W39" s="196">
        <v>0</v>
      </c>
      <c r="X39" s="224"/>
      <c r="Y39" s="224"/>
      <c r="Z39" s="224"/>
      <c r="AA39" s="197"/>
      <c r="AB39" s="197"/>
      <c r="AC39" s="193"/>
      <c r="AD39" s="193">
        <v>0</v>
      </c>
      <c r="AE39" s="196">
        <v>0</v>
      </c>
      <c r="AF39" s="198">
        <v>0</v>
      </c>
      <c r="AG39" s="196">
        <v>0</v>
      </c>
      <c r="AH39" s="199">
        <v>0</v>
      </c>
      <c r="AI39" s="198" t="e">
        <v>#REF!</v>
      </c>
      <c r="AJ39" s="196" t="e">
        <v>#REF!</v>
      </c>
      <c r="AK39" s="216"/>
      <c r="AL39" s="211"/>
      <c r="AM39" s="215">
        <v>0</v>
      </c>
      <c r="AN39" s="200"/>
      <c r="AO39" s="200" t="s">
        <v>159</v>
      </c>
    </row>
    <row r="40" spans="1:41" s="21" customFormat="1">
      <c r="A40" s="17" t="s">
        <v>64</v>
      </c>
      <c r="B40" s="71" t="s">
        <v>65</v>
      </c>
      <c r="C40" s="19">
        <f>+INGENIERIA!I40</f>
        <v>1499.96</v>
      </c>
      <c r="D40" s="18"/>
      <c r="E40" s="20">
        <f t="shared" si="0"/>
        <v>1499.96</v>
      </c>
      <c r="F40" s="20">
        <f t="shared" si="1"/>
        <v>0</v>
      </c>
      <c r="G40" s="20">
        <f>+INGENIERIA!I40*0.02</f>
        <v>29.999200000000002</v>
      </c>
      <c r="H40" s="20">
        <f t="shared" si="2"/>
        <v>112.497</v>
      </c>
      <c r="I40" s="20">
        <f t="shared" si="3"/>
        <v>1642.4562000000001</v>
      </c>
      <c r="J40" s="20">
        <f t="shared" si="4"/>
        <v>262.79299200000003</v>
      </c>
      <c r="K40" s="20">
        <f t="shared" si="5"/>
        <v>1905.2491920000002</v>
      </c>
      <c r="L40" s="43"/>
      <c r="M40" s="50"/>
      <c r="N40" s="191" t="s">
        <v>103</v>
      </c>
      <c r="O40" s="200" t="s">
        <v>160</v>
      </c>
      <c r="P40" s="192"/>
      <c r="Q40" s="214">
        <v>42597</v>
      </c>
      <c r="R40" s="191" t="s">
        <v>163</v>
      </c>
      <c r="S40" s="222"/>
      <c r="T40" s="193"/>
      <c r="U40" s="193"/>
      <c r="V40" s="195"/>
      <c r="W40" s="196">
        <v>0</v>
      </c>
      <c r="X40" s="224"/>
      <c r="Y40" s="224"/>
      <c r="Z40" s="224"/>
      <c r="AA40" s="197"/>
      <c r="AB40" s="197"/>
      <c r="AC40" s="193"/>
      <c r="AD40" s="193"/>
      <c r="AE40" s="196">
        <v>0</v>
      </c>
      <c r="AF40" s="198">
        <v>0</v>
      </c>
      <c r="AG40" s="196">
        <v>0</v>
      </c>
      <c r="AH40" s="199"/>
      <c r="AI40" s="198"/>
      <c r="AJ40" s="196"/>
      <c r="AK40" s="216"/>
      <c r="AL40" s="211"/>
      <c r="AM40" s="215"/>
      <c r="AN40" s="209"/>
      <c r="AO40" s="202">
        <v>1148534756</v>
      </c>
    </row>
    <row r="41" spans="1:41" s="21" customFormat="1">
      <c r="A41" s="83" t="s">
        <v>206</v>
      </c>
      <c r="B41" s="71" t="s">
        <v>208</v>
      </c>
      <c r="C41" s="19">
        <f>+INGENIERIA!I41</f>
        <v>2368.67</v>
      </c>
      <c r="D41" s="18"/>
      <c r="E41" s="20">
        <f t="shared" si="0"/>
        <v>2368.67</v>
      </c>
      <c r="F41" s="20">
        <f t="shared" si="1"/>
        <v>0</v>
      </c>
      <c r="G41" s="20">
        <f>+INGENIERIA!I41*0.02</f>
        <v>47.373400000000004</v>
      </c>
      <c r="H41" s="20">
        <f t="shared" si="2"/>
        <v>177.65025</v>
      </c>
      <c r="I41" s="20">
        <f t="shared" si="3"/>
        <v>2593.6936500000002</v>
      </c>
      <c r="J41" s="20">
        <f t="shared" si="4"/>
        <v>414.99098400000003</v>
      </c>
      <c r="K41" s="20">
        <f t="shared" si="5"/>
        <v>3008.6846340000002</v>
      </c>
      <c r="L41" s="43"/>
      <c r="M41" s="50"/>
      <c r="N41" s="191" t="s">
        <v>127</v>
      </c>
      <c r="O41" s="200" t="s">
        <v>201</v>
      </c>
      <c r="P41" s="192"/>
      <c r="Q41" s="214">
        <v>42679</v>
      </c>
      <c r="R41" s="191" t="s">
        <v>130</v>
      </c>
      <c r="S41" s="217">
        <v>1201.98</v>
      </c>
      <c r="T41" s="193"/>
      <c r="U41" s="193"/>
      <c r="V41" s="195"/>
      <c r="W41" s="196">
        <v>1201.98</v>
      </c>
      <c r="X41" s="224"/>
      <c r="Y41" s="224"/>
      <c r="Z41" s="224"/>
      <c r="AA41" s="197"/>
      <c r="AB41" s="197"/>
      <c r="AC41" s="193"/>
      <c r="AD41" s="193"/>
      <c r="AE41" s="196">
        <v>1201.98</v>
      </c>
      <c r="AF41" s="198">
        <v>0</v>
      </c>
      <c r="AG41" s="196">
        <v>1201.98</v>
      </c>
      <c r="AH41" s="199"/>
      <c r="AI41" s="198"/>
      <c r="AJ41" s="196"/>
      <c r="AK41" s="216"/>
      <c r="AL41" s="211"/>
      <c r="AM41" s="215"/>
      <c r="AN41" s="200"/>
      <c r="AO41" s="202">
        <v>2950654612</v>
      </c>
    </row>
    <row r="42" spans="1:41" s="21" customFormat="1">
      <c r="A42" s="17" t="s">
        <v>66</v>
      </c>
      <c r="B42" s="71" t="s">
        <v>67</v>
      </c>
      <c r="C42" s="19">
        <f>+INGENIERIA!I42</f>
        <v>5241.37</v>
      </c>
      <c r="D42" s="18"/>
      <c r="E42" s="20">
        <f t="shared" si="0"/>
        <v>5241.37</v>
      </c>
      <c r="F42" s="20">
        <f t="shared" si="1"/>
        <v>0</v>
      </c>
      <c r="G42" s="20">
        <f>+INGENIERIA!I42*0.02</f>
        <v>104.8274</v>
      </c>
      <c r="H42" s="20">
        <f t="shared" si="2"/>
        <v>393.10274999999996</v>
      </c>
      <c r="I42" s="20">
        <f t="shared" si="3"/>
        <v>5739.30015</v>
      </c>
      <c r="J42" s="20">
        <f t="shared" si="4"/>
        <v>918.28802400000006</v>
      </c>
      <c r="K42" s="20">
        <f t="shared" si="5"/>
        <v>6657.5881740000004</v>
      </c>
      <c r="L42" s="43"/>
      <c r="M42" s="50"/>
      <c r="N42" s="191" t="s">
        <v>118</v>
      </c>
      <c r="O42" s="200" t="s">
        <v>230</v>
      </c>
      <c r="P42" s="192" t="s">
        <v>161</v>
      </c>
      <c r="Q42" s="214">
        <v>41435</v>
      </c>
      <c r="R42" s="191" t="s">
        <v>106</v>
      </c>
      <c r="S42" s="217">
        <v>4214.6099999999997</v>
      </c>
      <c r="T42" s="193"/>
      <c r="U42" s="193"/>
      <c r="V42" s="195"/>
      <c r="W42" s="196">
        <v>4214.6099999999997</v>
      </c>
      <c r="X42" s="224"/>
      <c r="Y42" s="224"/>
      <c r="Z42" s="224"/>
      <c r="AA42" s="197"/>
      <c r="AB42" s="197"/>
      <c r="AC42" s="193"/>
      <c r="AD42" s="193">
        <v>731.23</v>
      </c>
      <c r="AE42" s="196">
        <v>3483.3799999999997</v>
      </c>
      <c r="AF42" s="198">
        <v>421.46100000000001</v>
      </c>
      <c r="AG42" s="196">
        <v>3061.9189999999999</v>
      </c>
      <c r="AH42" s="199">
        <v>0</v>
      </c>
      <c r="AI42" s="198" t="e">
        <v>#REF!</v>
      </c>
      <c r="AJ42" s="196" t="e">
        <v>#REF!</v>
      </c>
      <c r="AK42" s="216"/>
      <c r="AL42" s="211"/>
      <c r="AM42" s="215">
        <v>-3061.9189999999999</v>
      </c>
      <c r="AN42" s="200"/>
      <c r="AO42" s="200" t="s">
        <v>162</v>
      </c>
    </row>
    <row r="43" spans="1:41" s="21" customFormat="1">
      <c r="A43" s="17" t="s">
        <v>200</v>
      </c>
      <c r="B43" s="71" t="s">
        <v>209</v>
      </c>
      <c r="C43" s="19">
        <f>+INGENIERIA!I43</f>
        <v>4659.09</v>
      </c>
      <c r="D43" s="18"/>
      <c r="E43" s="20">
        <f t="shared" si="0"/>
        <v>4659.09</v>
      </c>
      <c r="F43" s="20">
        <f t="shared" si="1"/>
        <v>0</v>
      </c>
      <c r="G43" s="20">
        <f>+INGENIERIA!I43*0.02</f>
        <v>93.18180000000001</v>
      </c>
      <c r="H43" s="20">
        <f t="shared" si="2"/>
        <v>349.43175000000002</v>
      </c>
      <c r="I43" s="20">
        <f t="shared" si="3"/>
        <v>5101.7035500000002</v>
      </c>
      <c r="J43" s="20">
        <f t="shared" si="4"/>
        <v>816.27256800000009</v>
      </c>
      <c r="K43" s="20">
        <f t="shared" si="5"/>
        <v>5917.9761180000005</v>
      </c>
      <c r="L43" s="43"/>
      <c r="M43" s="50"/>
      <c r="N43" s="207" t="s">
        <v>103</v>
      </c>
      <c r="O43" s="207" t="s">
        <v>199</v>
      </c>
      <c r="P43" s="208"/>
      <c r="Q43" s="214">
        <v>42676</v>
      </c>
      <c r="R43" s="200" t="s">
        <v>106</v>
      </c>
      <c r="S43" s="218">
        <v>3632.33</v>
      </c>
      <c r="T43" s="201"/>
      <c r="U43" s="201"/>
      <c r="V43" s="195"/>
      <c r="W43" s="196">
        <v>3632.33</v>
      </c>
      <c r="X43" s="224"/>
      <c r="Y43" s="224"/>
      <c r="Z43" s="224"/>
      <c r="AA43" s="197"/>
      <c r="AB43" s="197"/>
      <c r="AC43" s="193"/>
      <c r="AD43" s="193"/>
      <c r="AE43" s="196">
        <v>3632.33</v>
      </c>
      <c r="AF43" s="198">
        <v>363.233</v>
      </c>
      <c r="AG43" s="205">
        <v>3269.0969999999998</v>
      </c>
      <c r="AH43" s="199"/>
      <c r="AI43" s="198"/>
      <c r="AJ43" s="196"/>
      <c r="AK43" s="216"/>
      <c r="AL43" s="216"/>
      <c r="AM43" s="215"/>
      <c r="AN43" s="206"/>
      <c r="AO43" s="202">
        <v>1117153988</v>
      </c>
    </row>
    <row r="44" spans="1:41" s="21" customFormat="1">
      <c r="A44" s="17" t="s">
        <v>68</v>
      </c>
      <c r="B44" s="71" t="s">
        <v>69</v>
      </c>
      <c r="C44" s="19">
        <f>+INGENIERIA!I44</f>
        <v>6894.68</v>
      </c>
      <c r="D44" s="18"/>
      <c r="E44" s="20">
        <f t="shared" si="0"/>
        <v>6894.68</v>
      </c>
      <c r="F44" s="20">
        <f t="shared" si="1"/>
        <v>0</v>
      </c>
      <c r="G44" s="20">
        <f>+INGENIERIA!I44*0.02</f>
        <v>137.89360000000002</v>
      </c>
      <c r="H44" s="20">
        <f t="shared" si="2"/>
        <v>517.101</v>
      </c>
      <c r="I44" s="20">
        <f t="shared" si="3"/>
        <v>7549.6746000000003</v>
      </c>
      <c r="J44" s="20">
        <f t="shared" si="4"/>
        <v>1207.947936</v>
      </c>
      <c r="K44" s="20">
        <f t="shared" si="5"/>
        <v>8757.6225360000008</v>
      </c>
      <c r="L44" s="43"/>
      <c r="M44" s="50"/>
      <c r="N44" s="191" t="s">
        <v>103</v>
      </c>
      <c r="O44" s="200" t="s">
        <v>164</v>
      </c>
      <c r="P44" s="192" t="s">
        <v>165</v>
      </c>
      <c r="Q44" s="214">
        <v>42215</v>
      </c>
      <c r="R44" s="191" t="s">
        <v>106</v>
      </c>
      <c r="S44" s="223">
        <v>5867.92</v>
      </c>
      <c r="T44" s="194"/>
      <c r="U44" s="194"/>
      <c r="V44" s="195"/>
      <c r="W44" s="196">
        <v>5867.92</v>
      </c>
      <c r="X44" s="226"/>
      <c r="Y44" s="226"/>
      <c r="Z44" s="224"/>
      <c r="AA44" s="197"/>
      <c r="AB44" s="197"/>
      <c r="AC44" s="193"/>
      <c r="AD44" s="193">
        <v>0</v>
      </c>
      <c r="AE44" s="196">
        <v>5867.92</v>
      </c>
      <c r="AF44" s="198">
        <v>586.79200000000003</v>
      </c>
      <c r="AG44" s="196">
        <v>5281.1279999999997</v>
      </c>
      <c r="AH44" s="199">
        <v>0</v>
      </c>
      <c r="AI44" s="198" t="e">
        <v>#REF!</v>
      </c>
      <c r="AJ44" s="196" t="e">
        <v>#REF!</v>
      </c>
      <c r="AK44" s="216"/>
      <c r="AL44" s="210"/>
      <c r="AM44" s="215">
        <v>-5281.1279999999997</v>
      </c>
      <c r="AN44" s="209"/>
      <c r="AO44" s="200" t="s">
        <v>166</v>
      </c>
    </row>
    <row r="45" spans="1:41" s="21" customFormat="1">
      <c r="A45" s="17"/>
      <c r="B45" s="71"/>
      <c r="D45" s="18"/>
      <c r="E45" s="20"/>
      <c r="F45" s="20"/>
      <c r="G45" s="20"/>
      <c r="H45" s="20"/>
      <c r="I45" s="20"/>
      <c r="J45" s="20"/>
      <c r="K45" s="20"/>
      <c r="L45" s="43"/>
      <c r="M45" s="50"/>
      <c r="N45" s="181"/>
      <c r="O45" s="181"/>
      <c r="P45" s="182"/>
      <c r="Q45" s="182"/>
      <c r="R45" s="181"/>
      <c r="S45" s="183"/>
      <c r="T45" s="184"/>
      <c r="U45" s="184"/>
      <c r="V45" s="185"/>
      <c r="W45" s="186"/>
      <c r="X45" s="187"/>
      <c r="Y45" s="228"/>
      <c r="Z45" s="224"/>
      <c r="AA45" s="188"/>
      <c r="AB45" s="188"/>
      <c r="AC45" s="183"/>
      <c r="AD45" s="183"/>
      <c r="AE45" s="186"/>
      <c r="AF45" s="189"/>
      <c r="AG45" s="186"/>
      <c r="AH45" s="190"/>
      <c r="AI45" s="189"/>
      <c r="AJ45" s="186"/>
      <c r="AK45" s="164"/>
      <c r="AL45" s="164"/>
      <c r="AM45" s="165">
        <v>0</v>
      </c>
      <c r="AN45" s="164"/>
      <c r="AO45" s="164"/>
    </row>
    <row r="46" spans="1:41" s="21" customFormat="1" ht="15.75" thickBot="1">
      <c r="A46" s="17"/>
      <c r="B46" s="71"/>
      <c r="C46" s="23">
        <f>SUM(C13:C45)</f>
        <v>202038.62000000002</v>
      </c>
      <c r="D46" s="18"/>
      <c r="E46" s="23">
        <f t="shared" ref="E46:K46" si="6">SUM(E13:E45)</f>
        <v>202038.62000000002</v>
      </c>
      <c r="F46" s="23">
        <f t="shared" si="6"/>
        <v>0</v>
      </c>
      <c r="G46" s="23">
        <f t="shared" si="6"/>
        <v>4040.7723999999998</v>
      </c>
      <c r="H46" s="23">
        <f t="shared" si="6"/>
        <v>15152.896499999999</v>
      </c>
      <c r="I46" s="23">
        <f t="shared" si="6"/>
        <v>221232.28890000001</v>
      </c>
      <c r="J46" s="23">
        <f t="shared" si="6"/>
        <v>35397.166224000008</v>
      </c>
      <c r="K46" s="23">
        <f t="shared" si="6"/>
        <v>256629.455124</v>
      </c>
      <c r="L46" s="43"/>
      <c r="M46" s="50"/>
      <c r="N46" s="169"/>
      <c r="O46" s="157"/>
      <c r="P46" s="167"/>
      <c r="Q46" s="167"/>
      <c r="R46" s="157"/>
      <c r="S46" s="139"/>
      <c r="T46" s="139"/>
      <c r="U46" s="139"/>
      <c r="V46" s="158"/>
      <c r="W46" s="159"/>
      <c r="X46" s="160"/>
      <c r="Y46" s="228"/>
      <c r="Z46" s="224"/>
      <c r="AA46" s="161"/>
      <c r="AB46" s="161"/>
      <c r="AC46" s="139"/>
      <c r="AD46" s="139"/>
      <c r="AE46" s="159"/>
      <c r="AF46" s="162"/>
      <c r="AG46" s="159"/>
      <c r="AH46" s="163"/>
      <c r="AI46" s="162"/>
      <c r="AJ46" s="159"/>
      <c r="AK46" s="164"/>
      <c r="AL46" s="164"/>
      <c r="AM46" s="165">
        <v>0</v>
      </c>
      <c r="AN46" s="164"/>
      <c r="AO46" s="164"/>
    </row>
    <row r="47" spans="1:41" s="21" customFormat="1" ht="15.75" thickTop="1">
      <c r="A47" s="29"/>
      <c r="B47" s="72"/>
      <c r="C47" s="30"/>
      <c r="D47" s="18"/>
      <c r="E47" s="22"/>
      <c r="F47" s="22"/>
      <c r="G47" s="22"/>
      <c r="H47" s="22"/>
      <c r="I47" s="22"/>
      <c r="J47" s="22"/>
      <c r="K47" s="22"/>
      <c r="L47" s="43"/>
      <c r="M47" s="50"/>
      <c r="N47" s="169"/>
      <c r="O47" s="157"/>
      <c r="P47" s="167"/>
      <c r="Q47" s="167"/>
      <c r="R47" s="157"/>
      <c r="S47" s="139"/>
      <c r="T47" s="139"/>
      <c r="U47" s="139"/>
      <c r="V47" s="158"/>
      <c r="W47" s="159"/>
      <c r="X47" s="160"/>
      <c r="Y47" s="228"/>
      <c r="Z47" s="224"/>
      <c r="AA47" s="161"/>
      <c r="AB47" s="161"/>
      <c r="AC47" s="162"/>
      <c r="AD47" s="162"/>
      <c r="AE47" s="159"/>
      <c r="AF47" s="162"/>
      <c r="AG47" s="159"/>
      <c r="AH47" s="163"/>
      <c r="AI47" s="162"/>
      <c r="AJ47" s="159"/>
      <c r="AK47" s="164"/>
      <c r="AL47" s="164"/>
      <c r="AM47" s="165">
        <v>0</v>
      </c>
      <c r="AN47" s="164"/>
      <c r="AO47" s="164"/>
    </row>
    <row r="48" spans="1:41" s="21" customFormat="1">
      <c r="A48" s="31" t="s">
        <v>71</v>
      </c>
      <c r="B48" s="71" t="s">
        <v>72</v>
      </c>
      <c r="C48" s="32"/>
      <c r="L48" s="43"/>
      <c r="M48" s="50"/>
      <c r="N48" s="169"/>
      <c r="O48" s="170"/>
      <c r="P48" s="170"/>
      <c r="Q48" s="170"/>
      <c r="R48" s="170"/>
      <c r="S48" s="171"/>
      <c r="T48" s="171"/>
      <c r="U48" s="171"/>
      <c r="V48" s="171"/>
      <c r="W48" s="172"/>
      <c r="X48" s="171"/>
      <c r="Y48" s="171"/>
      <c r="Z48" s="171"/>
      <c r="AA48" s="162"/>
      <c r="AB48" s="162"/>
      <c r="AC48" s="162"/>
      <c r="AD48" s="162"/>
      <c r="AE48" s="173"/>
      <c r="AF48" s="162"/>
      <c r="AG48" s="172"/>
      <c r="AH48" s="162"/>
      <c r="AI48" s="162"/>
      <c r="AJ48" s="172"/>
      <c r="AK48" s="164"/>
      <c r="AL48" s="164"/>
      <c r="AM48" s="165">
        <v>0</v>
      </c>
      <c r="AN48" s="164"/>
      <c r="AO48" s="164"/>
    </row>
    <row r="49" spans="1:41" s="21" customFormat="1" ht="15.75" thickBot="1">
      <c r="A49" s="17"/>
      <c r="B49" s="71"/>
      <c r="E49" s="19"/>
      <c r="L49" s="43"/>
      <c r="M49" s="50"/>
      <c r="N49" s="138"/>
      <c r="O49" s="174" t="s">
        <v>167</v>
      </c>
      <c r="P49" s="174"/>
      <c r="Q49" s="174"/>
      <c r="R49" s="174"/>
      <c r="S49" s="175">
        <v>158333.83000000002</v>
      </c>
      <c r="T49" s="175">
        <v>0</v>
      </c>
      <c r="U49" s="175">
        <v>0</v>
      </c>
      <c r="V49" s="175"/>
      <c r="W49" s="175">
        <v>158333.83000000002</v>
      </c>
      <c r="X49" s="175">
        <v>0</v>
      </c>
      <c r="Y49" s="175"/>
      <c r="Z49" s="175"/>
      <c r="AA49" s="175">
        <v>215</v>
      </c>
      <c r="AB49" s="175">
        <v>0</v>
      </c>
      <c r="AC49" s="175">
        <v>0</v>
      </c>
      <c r="AD49" s="175">
        <v>4675.83</v>
      </c>
      <c r="AE49" s="175">
        <v>152906.20000000001</v>
      </c>
      <c r="AF49" s="175">
        <v>14195.839999999998</v>
      </c>
      <c r="AG49" s="175">
        <v>138710.36000000002</v>
      </c>
      <c r="AH49" s="175">
        <v>466.74099999999999</v>
      </c>
      <c r="AI49" s="175" t="e">
        <v>#REF!</v>
      </c>
      <c r="AJ49" s="175" t="e">
        <v>#REF!</v>
      </c>
      <c r="AK49" s="164"/>
      <c r="AL49" s="164"/>
      <c r="AM49" s="165"/>
      <c r="AN49" s="138"/>
      <c r="AO49" s="164"/>
    </row>
    <row r="50" spans="1:41" s="21" customFormat="1" ht="15.75" thickTop="1">
      <c r="A50" s="18"/>
      <c r="B50" s="70"/>
      <c r="C50" s="21" t="s">
        <v>72</v>
      </c>
      <c r="L50" s="43"/>
      <c r="M50" s="50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53" t="e">
        <v>#REF!</v>
      </c>
      <c r="AK50" s="164"/>
      <c r="AL50" s="164"/>
      <c r="AM50" s="165">
        <v>0</v>
      </c>
      <c r="AN50" s="138"/>
      <c r="AO50" s="164"/>
    </row>
    <row r="51" spans="1:41" s="21" customFormat="1">
      <c r="A51" s="17" t="s">
        <v>72</v>
      </c>
      <c r="B51" s="71" t="s">
        <v>72</v>
      </c>
      <c r="C51" s="33"/>
      <c r="L51" s="43"/>
      <c r="N51" s="238" t="s">
        <v>168</v>
      </c>
      <c r="O51" s="2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41">
        <v>14195.839999999998</v>
      </c>
      <c r="AG51" s="138"/>
      <c r="AH51" s="138"/>
      <c r="AI51" s="138"/>
      <c r="AJ51" s="153" t="e">
        <v>#REF!</v>
      </c>
      <c r="AK51" s="164"/>
      <c r="AL51" s="164"/>
      <c r="AM51" s="165">
        <v>0</v>
      </c>
      <c r="AN51" s="141">
        <v>112981.14</v>
      </c>
      <c r="AO51" s="138"/>
    </row>
    <row r="52" spans="1:41" s="30" customFormat="1">
      <c r="A52" s="17"/>
      <c r="B52" s="71"/>
      <c r="C52" s="21"/>
      <c r="D52" s="21"/>
      <c r="E52" s="21"/>
      <c r="F52" s="21"/>
      <c r="G52" s="21"/>
      <c r="H52" s="21"/>
      <c r="I52" s="21"/>
      <c r="J52" s="21"/>
      <c r="K52" s="21"/>
      <c r="L52" s="43"/>
      <c r="M52" s="21"/>
      <c r="N52" s="137"/>
      <c r="O52" s="137"/>
      <c r="P52" s="51"/>
      <c r="Q52" s="51"/>
      <c r="R52" s="51"/>
      <c r="S52" s="75"/>
      <c r="T52" s="75"/>
      <c r="U52" s="75"/>
      <c r="V52" s="75"/>
      <c r="W52" s="76"/>
      <c r="X52" s="75"/>
      <c r="Y52" s="75"/>
      <c r="Z52" s="75"/>
      <c r="AA52" s="75"/>
      <c r="AB52" s="75"/>
      <c r="AC52" s="75"/>
      <c r="AD52" s="76"/>
      <c r="AE52" s="75"/>
      <c r="AF52" s="76"/>
      <c r="AG52" s="75"/>
      <c r="AH52" s="75"/>
      <c r="AI52" s="76"/>
      <c r="AJ52" s="50"/>
      <c r="AK52" s="50"/>
      <c r="AL52" s="77"/>
      <c r="AM52" s="75"/>
      <c r="AN52" s="51"/>
    </row>
    <row r="53" spans="1:41" s="21" customFormat="1">
      <c r="A53" s="17"/>
      <c r="B53" s="71"/>
      <c r="L53" s="43"/>
      <c r="N53" s="169"/>
      <c r="O53" s="167"/>
      <c r="P53" s="167"/>
      <c r="Q53" s="167"/>
      <c r="R53" s="167"/>
      <c r="S53" s="140"/>
      <c r="T53" s="140"/>
      <c r="U53" s="140"/>
      <c r="V53" s="140"/>
      <c r="W53" s="159">
        <v>0</v>
      </c>
      <c r="X53" s="160"/>
      <c r="Y53" s="160"/>
      <c r="Z53" s="160"/>
      <c r="AA53" s="161"/>
      <c r="AB53" s="161"/>
      <c r="AC53" s="161"/>
      <c r="AD53" s="161"/>
      <c r="AE53" s="159">
        <v>0</v>
      </c>
      <c r="AF53" s="162">
        <v>0</v>
      </c>
      <c r="AG53" s="159">
        <v>0</v>
      </c>
      <c r="AH53" s="163">
        <v>0</v>
      </c>
      <c r="AI53" s="162">
        <v>0</v>
      </c>
      <c r="AJ53" s="159">
        <v>0</v>
      </c>
      <c r="AK53" s="164"/>
      <c r="AL53" s="164"/>
      <c r="AM53" s="165">
        <v>0</v>
      </c>
      <c r="AN53" s="138"/>
      <c r="AO53" s="138"/>
    </row>
    <row r="54" spans="1:41" s="21" customFormat="1">
      <c r="A54" s="17"/>
      <c r="B54" s="71"/>
      <c r="D54" s="18"/>
      <c r="E54" s="22"/>
      <c r="F54" s="22"/>
      <c r="G54" s="22"/>
      <c r="H54" s="22"/>
      <c r="I54" s="22"/>
      <c r="J54" s="22"/>
      <c r="K54" s="22"/>
      <c r="L54" s="43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53" t="e">
        <v>#REF!</v>
      </c>
      <c r="AK54" s="164"/>
      <c r="AL54" s="164"/>
      <c r="AM54" s="165">
        <v>0</v>
      </c>
      <c r="AN54" s="138"/>
      <c r="AO54" s="138"/>
    </row>
    <row r="55" spans="1:41" s="21" customFormat="1">
      <c r="A55" s="17"/>
      <c r="B55" s="71"/>
      <c r="D55" s="18"/>
      <c r="E55" s="22"/>
      <c r="F55" s="22"/>
      <c r="G55" s="22"/>
      <c r="H55" s="22"/>
      <c r="I55" s="22"/>
      <c r="J55" s="22"/>
      <c r="K55" s="22"/>
      <c r="L55" s="43"/>
      <c r="N55" s="138"/>
      <c r="O55" s="176" t="s">
        <v>169</v>
      </c>
      <c r="P55" s="176"/>
      <c r="Q55" s="176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53" t="e">
        <v>#REF!</v>
      </c>
      <c r="AK55" s="164"/>
      <c r="AL55" s="164"/>
      <c r="AM55" s="165">
        <v>0</v>
      </c>
      <c r="AN55" s="138"/>
      <c r="AO55" s="138"/>
    </row>
    <row r="56" spans="1:41" s="21" customFormat="1">
      <c r="A56" s="17"/>
      <c r="B56" s="71"/>
      <c r="D56" s="18"/>
      <c r="E56" s="22"/>
      <c r="F56" s="22"/>
      <c r="G56" s="22"/>
      <c r="H56" s="22"/>
      <c r="I56" s="22"/>
      <c r="J56" s="22"/>
      <c r="K56" s="22"/>
      <c r="L56" s="43"/>
      <c r="N56" s="138"/>
      <c r="O56" s="176"/>
      <c r="P56" s="176"/>
      <c r="Q56" s="176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53" t="e">
        <v>#REF!</v>
      </c>
      <c r="AK56" s="168"/>
      <c r="AL56" s="168"/>
      <c r="AM56" s="165">
        <v>0</v>
      </c>
      <c r="AN56" s="138"/>
      <c r="AO56" s="138"/>
    </row>
    <row r="57" spans="1:41" s="21" customFormat="1">
      <c r="A57" s="17"/>
      <c r="B57" s="71"/>
      <c r="D57" s="18"/>
      <c r="E57" s="22"/>
      <c r="F57" s="22"/>
      <c r="G57" s="22"/>
      <c r="H57" s="22"/>
      <c r="I57" s="22"/>
      <c r="J57" s="22"/>
      <c r="K57" s="22"/>
      <c r="L57" s="43"/>
      <c r="N57" s="138"/>
      <c r="O57" s="176"/>
      <c r="P57" s="176"/>
      <c r="Q57" s="176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64"/>
      <c r="AL57" s="164"/>
      <c r="AM57" s="164"/>
      <c r="AN57" s="138"/>
      <c r="AO57" s="138"/>
    </row>
    <row r="58" spans="1:41" s="21" customFormat="1">
      <c r="A58" s="17"/>
      <c r="B58" s="71"/>
      <c r="D58" s="18"/>
      <c r="E58" s="22"/>
      <c r="F58" s="22"/>
      <c r="G58" s="22"/>
      <c r="H58" s="22"/>
      <c r="I58" s="22"/>
      <c r="J58" s="22"/>
      <c r="K58" s="22"/>
      <c r="L58" s="43"/>
      <c r="N58" s="138"/>
      <c r="O58" s="176" t="s">
        <v>170</v>
      </c>
      <c r="P58" s="176"/>
      <c r="Q58" s="176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53" t="e">
        <v>#REF!</v>
      </c>
      <c r="AK58" s="164"/>
      <c r="AL58" s="164"/>
      <c r="AM58" s="164"/>
      <c r="AN58" s="138"/>
      <c r="AO58" s="138"/>
    </row>
    <row r="59" spans="1:41" s="21" customFormat="1">
      <c r="A59" s="17"/>
      <c r="B59" s="71"/>
      <c r="D59" s="18"/>
      <c r="E59" s="22"/>
      <c r="F59" s="22"/>
      <c r="G59" s="22"/>
      <c r="H59" s="22"/>
      <c r="I59" s="22"/>
      <c r="J59" s="22"/>
      <c r="K59" s="22"/>
      <c r="L59" s="43"/>
      <c r="N59" s="138"/>
      <c r="O59" s="164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64"/>
      <c r="AL59" s="164"/>
      <c r="AM59" s="164"/>
      <c r="AN59" s="138"/>
      <c r="AO59" s="138"/>
    </row>
    <row r="60" spans="1:41" s="21" customFormat="1">
      <c r="A60" s="17"/>
      <c r="B60" s="71"/>
      <c r="D60" s="18"/>
      <c r="E60" s="22"/>
      <c r="F60" s="22"/>
      <c r="G60" s="22"/>
      <c r="H60" s="22"/>
      <c r="I60" s="22"/>
      <c r="J60" s="22"/>
      <c r="K60" s="22"/>
      <c r="L60" s="43"/>
      <c r="N60" s="138"/>
      <c r="O60" s="164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64"/>
      <c r="AL60" s="164"/>
      <c r="AM60" s="164"/>
      <c r="AN60" s="138"/>
      <c r="AO60" s="138"/>
    </row>
    <row r="61" spans="1:41" s="21" customFormat="1">
      <c r="A61" s="17"/>
      <c r="B61" s="71"/>
      <c r="D61" s="18"/>
      <c r="E61" s="22"/>
      <c r="F61" s="22"/>
      <c r="G61" s="22"/>
      <c r="H61" s="22"/>
      <c r="I61" s="22"/>
      <c r="J61" s="22"/>
      <c r="K61" s="22"/>
      <c r="L61" s="43"/>
      <c r="N61" s="138"/>
      <c r="O61" s="164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64"/>
      <c r="AL61" s="164"/>
      <c r="AM61" s="164"/>
      <c r="AN61" s="138"/>
      <c r="AO61" s="138"/>
    </row>
    <row r="62" spans="1:41" s="21" customFormat="1">
      <c r="A62" s="17"/>
      <c r="B62" s="71"/>
      <c r="D62" s="18"/>
      <c r="E62" s="18"/>
      <c r="F62" s="18"/>
      <c r="G62" s="18"/>
      <c r="H62" s="18"/>
      <c r="I62" s="18"/>
      <c r="J62" s="18"/>
      <c r="K62" s="18"/>
      <c r="L62" s="43"/>
      <c r="N62" s="138"/>
      <c r="O62" s="164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64"/>
      <c r="AL62" s="164"/>
      <c r="AM62" s="164"/>
      <c r="AN62" s="138"/>
      <c r="AO62" s="138"/>
    </row>
    <row r="63" spans="1:41" s="21" customFormat="1">
      <c r="A63" s="17"/>
      <c r="B63" s="71"/>
      <c r="D63" s="18"/>
      <c r="E63" s="18"/>
      <c r="F63" s="18"/>
      <c r="G63" s="18"/>
      <c r="H63" s="18"/>
      <c r="I63" s="18"/>
      <c r="J63" s="18"/>
      <c r="K63" s="18"/>
      <c r="L63" s="45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64"/>
      <c r="AL63" s="164"/>
      <c r="AM63" s="164"/>
      <c r="AN63" s="138"/>
      <c r="AO63" s="138"/>
    </row>
    <row r="64" spans="1:41" s="48" customFormat="1">
      <c r="A64" s="17"/>
      <c r="B64" s="71"/>
      <c r="C64" s="21"/>
      <c r="D64" s="18"/>
      <c r="E64" s="18"/>
      <c r="F64" s="18"/>
      <c r="G64" s="18"/>
      <c r="H64" s="18"/>
      <c r="I64" s="18"/>
      <c r="J64" s="18"/>
      <c r="K64" s="18"/>
      <c r="L64" s="45"/>
      <c r="M64" s="21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64"/>
      <c r="AL64" s="164"/>
      <c r="AM64" s="164"/>
      <c r="AN64" s="138"/>
      <c r="AO64" s="138"/>
    </row>
    <row r="65" spans="1:40" s="48" customFormat="1">
      <c r="A65" s="17"/>
      <c r="B65" s="71"/>
      <c r="C65" s="21"/>
      <c r="D65" s="18"/>
      <c r="E65" s="18"/>
      <c r="F65" s="18"/>
      <c r="G65" s="18"/>
      <c r="H65" s="18"/>
      <c r="I65" s="18"/>
      <c r="J65" s="18"/>
      <c r="K65" s="18"/>
      <c r="L65" s="45"/>
      <c r="M65" s="21"/>
      <c r="N65" s="166" t="s">
        <v>171</v>
      </c>
      <c r="O65" s="141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64"/>
      <c r="AL65" s="164"/>
      <c r="AM65" s="164"/>
      <c r="AN65" s="51"/>
    </row>
    <row r="66" spans="1:40" s="21" customFormat="1">
      <c r="A66" s="17"/>
      <c r="B66" s="71"/>
      <c r="D66" s="18"/>
      <c r="E66" s="18"/>
      <c r="F66" s="18"/>
      <c r="G66" s="18"/>
      <c r="H66" s="18"/>
      <c r="I66" s="18"/>
      <c r="J66" s="18"/>
      <c r="K66" s="18"/>
      <c r="L66" s="45"/>
      <c r="N66" s="166" t="s">
        <v>172</v>
      </c>
      <c r="O66" s="141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64"/>
      <c r="AL66" s="164"/>
      <c r="AM66" s="164"/>
      <c r="AN66" s="51"/>
    </row>
    <row r="67" spans="1:40" s="21" customFormat="1">
      <c r="A67" s="17"/>
      <c r="B67" s="71"/>
      <c r="L67" s="45"/>
      <c r="N67" s="166" t="s">
        <v>173</v>
      </c>
      <c r="O67" s="141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64"/>
      <c r="AL67" s="164"/>
      <c r="AM67" s="164"/>
      <c r="AN67" s="51"/>
    </row>
    <row r="68" spans="1:40" s="21" customFormat="1" ht="14.25">
      <c r="A68" s="17"/>
      <c r="B68" s="71"/>
      <c r="L68" s="46"/>
      <c r="N68" s="166" t="s">
        <v>174</v>
      </c>
      <c r="O68" s="141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64"/>
      <c r="AL68" s="164"/>
      <c r="AM68" s="164"/>
      <c r="AN68" s="51"/>
    </row>
    <row r="69" spans="1:40" s="21" customFormat="1" ht="14.25">
      <c r="A69" s="17"/>
      <c r="B69" s="71"/>
      <c r="L69" s="46"/>
      <c r="N69" s="166" t="s">
        <v>175</v>
      </c>
      <c r="O69" s="141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64"/>
      <c r="AL69" s="164"/>
      <c r="AM69" s="164"/>
      <c r="AN69" s="51"/>
    </row>
    <row r="70" spans="1:40" s="21" customFormat="1" ht="14.25">
      <c r="A70" s="17"/>
      <c r="B70" s="71"/>
      <c r="L70" s="46"/>
      <c r="N70" s="166" t="s">
        <v>176</v>
      </c>
      <c r="O70" s="141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64"/>
      <c r="AL70" s="164"/>
      <c r="AM70" s="164"/>
      <c r="AN70" s="51"/>
    </row>
    <row r="71" spans="1:40" s="21" customFormat="1" ht="14.25">
      <c r="A71" s="17"/>
      <c r="B71" s="71"/>
      <c r="L71" s="46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64"/>
      <c r="AL71" s="164"/>
      <c r="AM71" s="164"/>
      <c r="AN71" s="51"/>
    </row>
    <row r="72" spans="1:40" s="21" customFormat="1" ht="14.25">
      <c r="A72" s="17"/>
      <c r="B72" s="71"/>
      <c r="L72" s="46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64"/>
      <c r="AL72" s="164"/>
      <c r="AM72" s="164"/>
      <c r="AN72" s="51"/>
    </row>
    <row r="73" spans="1:40" s="21" customFormat="1" ht="14.25">
      <c r="A73" s="17"/>
      <c r="B73" s="71"/>
      <c r="L73" s="46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64"/>
      <c r="AL73" s="164"/>
      <c r="AM73" s="164"/>
      <c r="AN73" s="51"/>
    </row>
    <row r="74" spans="1:40" s="21" customFormat="1" ht="14.25">
      <c r="A74" s="17"/>
      <c r="B74" s="71"/>
      <c r="L74" s="46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64"/>
      <c r="AL74" s="164"/>
      <c r="AM74" s="164"/>
      <c r="AN74" s="51"/>
    </row>
    <row r="75" spans="1:40" s="21" customFormat="1" ht="14.25">
      <c r="A75" s="17"/>
      <c r="B75" s="71"/>
      <c r="L75" s="46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68"/>
      <c r="AL75" s="168"/>
      <c r="AM75" s="168"/>
      <c r="AN75" s="51"/>
    </row>
    <row r="76" spans="1:40" s="21" customFormat="1" ht="14.25">
      <c r="A76" s="17"/>
      <c r="B76" s="71"/>
      <c r="L76" s="46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64"/>
      <c r="AL76" s="164"/>
      <c r="AM76" s="164"/>
      <c r="AN76" s="51"/>
    </row>
    <row r="77" spans="1:40" s="21" customFormat="1" ht="14.25">
      <c r="A77" s="17"/>
      <c r="B77" s="71"/>
      <c r="L77" s="46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64"/>
      <c r="AL77" s="164"/>
      <c r="AM77" s="164"/>
      <c r="AN77" s="51"/>
    </row>
    <row r="78" spans="1:40" s="21" customFormat="1" ht="14.25">
      <c r="A78" s="17"/>
      <c r="B78" s="71"/>
      <c r="L78" s="46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64"/>
      <c r="AL78" s="164"/>
      <c r="AM78" s="164"/>
      <c r="AN78" s="51"/>
    </row>
    <row r="79" spans="1:40" s="21" customFormat="1" ht="14.25">
      <c r="A79" s="17"/>
      <c r="B79" s="71"/>
      <c r="L79" s="46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64"/>
      <c r="AL79" s="164"/>
      <c r="AM79" s="164"/>
      <c r="AN79" s="51"/>
    </row>
    <row r="80" spans="1:40" s="21" customFormat="1" ht="14.25">
      <c r="A80" s="17"/>
      <c r="B80" s="71"/>
      <c r="L80" s="46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64"/>
      <c r="AL80" s="164"/>
      <c r="AM80" s="164"/>
      <c r="AN80" s="51"/>
    </row>
    <row r="81" spans="1:40" s="21" customFormat="1">
      <c r="A81" s="17"/>
      <c r="B81" s="71"/>
      <c r="L81" s="46"/>
      <c r="N81" s="51"/>
      <c r="O81" s="51"/>
      <c r="P81" s="51"/>
      <c r="Q81" s="51"/>
      <c r="R81" s="51"/>
      <c r="S81" s="75"/>
      <c r="T81" s="75"/>
      <c r="U81" s="75"/>
      <c r="V81" s="75"/>
      <c r="W81" s="76"/>
      <c r="X81" s="75"/>
      <c r="Y81" s="75"/>
      <c r="Z81" s="75"/>
      <c r="AA81" s="75"/>
      <c r="AB81" s="75"/>
      <c r="AC81" s="75"/>
      <c r="AD81" s="76"/>
      <c r="AE81" s="75"/>
      <c r="AF81" s="76"/>
      <c r="AG81" s="75"/>
      <c r="AH81" s="75"/>
      <c r="AI81" s="76"/>
      <c r="AJ81" s="50"/>
      <c r="AK81" s="164"/>
      <c r="AL81" s="164"/>
      <c r="AM81" s="164"/>
      <c r="AN81" s="51"/>
    </row>
    <row r="82" spans="1:40" s="21" customFormat="1">
      <c r="A82" s="17"/>
      <c r="B82" s="71"/>
      <c r="L82" s="46"/>
      <c r="N82" s="51"/>
      <c r="O82" s="51"/>
      <c r="P82" s="51"/>
      <c r="Q82" s="51"/>
      <c r="R82" s="51"/>
      <c r="S82" s="75"/>
      <c r="T82" s="75"/>
      <c r="U82" s="75"/>
      <c r="V82" s="75"/>
      <c r="W82" s="76"/>
      <c r="X82" s="75"/>
      <c r="Y82" s="75"/>
      <c r="Z82" s="75"/>
      <c r="AA82" s="75"/>
      <c r="AB82" s="75"/>
      <c r="AC82" s="75"/>
      <c r="AD82" s="76"/>
      <c r="AE82" s="75"/>
      <c r="AF82" s="76"/>
      <c r="AG82" s="75"/>
      <c r="AH82" s="75"/>
      <c r="AI82" s="76"/>
      <c r="AJ82" s="50"/>
      <c r="AK82" s="164"/>
      <c r="AL82" s="164"/>
      <c r="AM82" s="164"/>
      <c r="AN82" s="51"/>
    </row>
    <row r="83" spans="1:40" s="21" customFormat="1">
      <c r="A83" s="17"/>
      <c r="B83" s="71"/>
      <c r="L83" s="46"/>
      <c r="N83" s="51"/>
      <c r="O83" s="51"/>
      <c r="P83" s="51"/>
      <c r="Q83" s="51"/>
      <c r="R83" s="51"/>
      <c r="S83" s="75"/>
      <c r="T83" s="75"/>
      <c r="U83" s="75"/>
      <c r="V83" s="75"/>
      <c r="W83" s="76"/>
      <c r="X83" s="75"/>
      <c r="Y83" s="75"/>
      <c r="Z83" s="75"/>
      <c r="AA83" s="75"/>
      <c r="AB83" s="75"/>
      <c r="AC83" s="75"/>
      <c r="AD83" s="76"/>
      <c r="AE83" s="75"/>
      <c r="AF83" s="76"/>
      <c r="AG83" s="75"/>
      <c r="AH83" s="75"/>
      <c r="AI83" s="76"/>
      <c r="AJ83" s="50"/>
      <c r="AK83" s="164"/>
      <c r="AL83" s="164"/>
      <c r="AM83" s="164"/>
      <c r="AN83" s="51"/>
    </row>
    <row r="84" spans="1:40" s="21" customFormat="1">
      <c r="A84" s="17"/>
      <c r="B84" s="71"/>
      <c r="L84" s="46"/>
      <c r="N84" s="51"/>
      <c r="O84" s="51"/>
      <c r="P84" s="51"/>
      <c r="Q84" s="51"/>
      <c r="R84" s="51"/>
      <c r="S84" s="75"/>
      <c r="T84" s="75"/>
      <c r="U84" s="75"/>
      <c r="V84" s="75"/>
      <c r="W84" s="76"/>
      <c r="X84" s="75"/>
      <c r="Y84" s="75"/>
      <c r="Z84" s="75"/>
      <c r="AA84" s="75"/>
      <c r="AB84" s="75"/>
      <c r="AC84" s="75"/>
      <c r="AD84" s="76"/>
      <c r="AE84" s="75"/>
      <c r="AF84" s="76"/>
      <c r="AG84" s="75"/>
      <c r="AH84" s="75"/>
      <c r="AI84" s="76"/>
      <c r="AJ84" s="50"/>
      <c r="AK84" s="164"/>
      <c r="AL84" s="164"/>
      <c r="AM84" s="164"/>
      <c r="AN84" s="51"/>
    </row>
    <row r="85" spans="1:40" s="21" customFormat="1">
      <c r="A85" s="17"/>
      <c r="B85" s="71"/>
      <c r="L85" s="46"/>
      <c r="N85" s="51"/>
      <c r="O85" s="51"/>
      <c r="P85" s="51"/>
      <c r="Q85" s="51"/>
      <c r="R85" s="51"/>
      <c r="S85" s="75"/>
      <c r="T85" s="75"/>
      <c r="U85" s="75"/>
      <c r="V85" s="75"/>
      <c r="W85" s="76"/>
      <c r="X85" s="75"/>
      <c r="Y85" s="75"/>
      <c r="Z85" s="75"/>
      <c r="AA85" s="75"/>
      <c r="AB85" s="75"/>
      <c r="AC85" s="75"/>
      <c r="AD85" s="76"/>
      <c r="AE85" s="75"/>
      <c r="AF85" s="76"/>
      <c r="AG85" s="75"/>
      <c r="AH85" s="75"/>
      <c r="AI85" s="76"/>
      <c r="AJ85" s="50"/>
      <c r="AK85" s="168"/>
      <c r="AL85" s="168"/>
      <c r="AM85" s="168"/>
      <c r="AN85" s="51"/>
    </row>
    <row r="86" spans="1:40" s="21" customFormat="1">
      <c r="A86" s="17"/>
      <c r="B86" s="71"/>
      <c r="L86" s="46"/>
      <c r="N86" s="51"/>
      <c r="O86" s="51"/>
      <c r="P86" s="51"/>
      <c r="Q86" s="51"/>
      <c r="R86" s="51"/>
      <c r="S86" s="75"/>
      <c r="T86" s="75"/>
      <c r="U86" s="75"/>
      <c r="V86" s="75"/>
      <c r="W86" s="76"/>
      <c r="X86" s="75"/>
      <c r="Y86" s="75"/>
      <c r="Z86" s="75"/>
      <c r="AA86" s="75"/>
      <c r="AB86" s="75"/>
      <c r="AC86" s="75"/>
      <c r="AD86" s="76"/>
      <c r="AE86" s="75"/>
      <c r="AF86" s="76"/>
      <c r="AG86" s="75"/>
      <c r="AH86" s="75"/>
      <c r="AI86" s="76"/>
      <c r="AJ86" s="80"/>
      <c r="AK86" s="164"/>
      <c r="AL86" s="164"/>
      <c r="AM86" s="164"/>
      <c r="AN86" s="51"/>
    </row>
    <row r="87" spans="1:40" s="21" customFormat="1">
      <c r="A87" s="17"/>
      <c r="B87" s="71"/>
      <c r="L87" s="46"/>
      <c r="N87" s="51"/>
      <c r="O87" s="51"/>
      <c r="P87" s="51"/>
      <c r="Q87" s="51"/>
      <c r="R87" s="51"/>
      <c r="S87" s="75"/>
      <c r="T87" s="75"/>
      <c r="U87" s="75"/>
      <c r="V87" s="75"/>
      <c r="W87" s="76"/>
      <c r="X87" s="75"/>
      <c r="Y87" s="75"/>
      <c r="Z87" s="75"/>
      <c r="AA87" s="75"/>
      <c r="AB87" s="75"/>
      <c r="AC87" s="75"/>
      <c r="AD87" s="76"/>
      <c r="AE87" s="75"/>
      <c r="AF87" s="76"/>
      <c r="AG87" s="75"/>
      <c r="AH87" s="75"/>
      <c r="AI87" s="76"/>
      <c r="AJ87" s="50"/>
      <c r="AK87" s="164"/>
      <c r="AL87" s="164"/>
      <c r="AM87" s="164"/>
      <c r="AN87" s="51"/>
    </row>
    <row r="88" spans="1:40" s="21" customFormat="1">
      <c r="A88" s="17"/>
      <c r="B88" s="71"/>
      <c r="L88" s="46"/>
      <c r="N88" s="51"/>
      <c r="O88" s="51"/>
      <c r="P88" s="51"/>
      <c r="Q88" s="51"/>
      <c r="R88" s="51"/>
      <c r="S88" s="75"/>
      <c r="T88" s="75"/>
      <c r="U88" s="75"/>
      <c r="V88" s="75"/>
      <c r="W88" s="76"/>
      <c r="X88" s="75"/>
      <c r="Y88" s="75"/>
      <c r="Z88" s="75"/>
      <c r="AA88" s="75"/>
      <c r="AB88" s="75"/>
      <c r="AC88" s="75"/>
      <c r="AD88" s="76"/>
      <c r="AE88" s="75"/>
      <c r="AF88" s="76"/>
      <c r="AG88" s="75"/>
      <c r="AH88" s="75"/>
      <c r="AI88" s="76"/>
      <c r="AJ88" s="50"/>
      <c r="AK88" s="164"/>
      <c r="AL88" s="164"/>
      <c r="AM88" s="164"/>
      <c r="AN88" s="51"/>
    </row>
    <row r="89" spans="1:40" s="21" customFormat="1">
      <c r="A89" s="17"/>
      <c r="B89" s="71"/>
      <c r="L89" s="46"/>
      <c r="N89" s="51"/>
      <c r="O89" s="51"/>
      <c r="P89" s="51"/>
      <c r="Q89" s="51"/>
      <c r="R89" s="51"/>
      <c r="S89" s="75"/>
      <c r="T89" s="75"/>
      <c r="U89" s="75"/>
      <c r="V89" s="75"/>
      <c r="W89" s="76"/>
      <c r="X89" s="75"/>
      <c r="Y89" s="75"/>
      <c r="Z89" s="75"/>
      <c r="AA89" s="75"/>
      <c r="AB89" s="75"/>
      <c r="AC89" s="75"/>
      <c r="AD89" s="76"/>
      <c r="AE89" s="75"/>
      <c r="AF89" s="76"/>
      <c r="AG89" s="75"/>
      <c r="AH89" s="75"/>
      <c r="AI89" s="76"/>
      <c r="AJ89" s="50"/>
      <c r="AK89" s="164"/>
      <c r="AL89" s="164"/>
      <c r="AM89" s="164"/>
      <c r="AN89" s="51"/>
    </row>
    <row r="90" spans="1:40" s="21" customFormat="1">
      <c r="A90" s="17"/>
      <c r="B90" s="71"/>
      <c r="L90" s="46"/>
      <c r="N90" s="51"/>
      <c r="O90" s="51"/>
      <c r="P90" s="51"/>
      <c r="Q90" s="51"/>
      <c r="R90" s="51"/>
      <c r="S90" s="75"/>
      <c r="T90" s="75"/>
      <c r="U90" s="75"/>
      <c r="V90" s="75"/>
      <c r="W90" s="76"/>
      <c r="X90" s="75"/>
      <c r="Y90" s="75"/>
      <c r="Z90" s="75"/>
      <c r="AA90" s="75"/>
      <c r="AB90" s="75"/>
      <c r="AC90" s="75"/>
      <c r="AD90" s="76"/>
      <c r="AE90" s="75"/>
      <c r="AF90" s="76"/>
      <c r="AG90" s="75"/>
      <c r="AH90" s="75"/>
      <c r="AI90" s="76"/>
      <c r="AJ90" s="50"/>
      <c r="AK90" s="164"/>
      <c r="AL90" s="164"/>
      <c r="AM90" s="164"/>
      <c r="AN90" s="51"/>
    </row>
    <row r="91" spans="1:40" s="21" customFormat="1">
      <c r="A91" s="17"/>
      <c r="B91" s="71"/>
      <c r="L91" s="46"/>
      <c r="N91" s="51"/>
      <c r="O91" s="51"/>
      <c r="P91" s="51"/>
      <c r="Q91" s="51"/>
      <c r="R91" s="51"/>
      <c r="S91" s="75"/>
      <c r="T91" s="75"/>
      <c r="U91" s="75"/>
      <c r="V91" s="75"/>
      <c r="W91" s="76"/>
      <c r="X91" s="75"/>
      <c r="Y91" s="75"/>
      <c r="Z91" s="75"/>
      <c r="AA91" s="75"/>
      <c r="AB91" s="75"/>
      <c r="AC91" s="75"/>
      <c r="AD91" s="76"/>
      <c r="AE91" s="75"/>
      <c r="AF91" s="76"/>
      <c r="AG91" s="75"/>
      <c r="AH91" s="75"/>
      <c r="AI91" s="76"/>
      <c r="AJ91" s="50"/>
      <c r="AK91" s="164"/>
      <c r="AL91" s="164"/>
      <c r="AM91" s="164"/>
      <c r="AN91" s="51"/>
    </row>
    <row r="92" spans="1:40" s="21" customFormat="1">
      <c r="A92" s="17"/>
      <c r="B92" s="71"/>
      <c r="L92" s="46"/>
      <c r="N92" s="51"/>
      <c r="O92" s="51"/>
      <c r="P92" s="51"/>
      <c r="Q92" s="51"/>
      <c r="R92" s="51"/>
      <c r="S92" s="75"/>
      <c r="T92" s="75"/>
      <c r="U92" s="75"/>
      <c r="V92" s="75"/>
      <c r="W92" s="76"/>
      <c r="X92" s="75"/>
      <c r="Y92" s="75"/>
      <c r="Z92" s="75"/>
      <c r="AA92" s="75"/>
      <c r="AB92" s="75"/>
      <c r="AC92" s="75"/>
      <c r="AD92" s="76"/>
      <c r="AE92" s="75"/>
      <c r="AF92" s="76"/>
      <c r="AG92" s="75"/>
      <c r="AH92" s="75"/>
      <c r="AI92" s="76"/>
      <c r="AJ92" s="50"/>
      <c r="AK92" s="164"/>
      <c r="AL92" s="164"/>
      <c r="AM92" s="164"/>
      <c r="AN92" s="51"/>
    </row>
    <row r="93" spans="1:40" s="21" customFormat="1">
      <c r="A93" s="17"/>
      <c r="B93" s="71"/>
      <c r="L93" s="46"/>
      <c r="N93" s="51"/>
      <c r="O93" s="51"/>
      <c r="P93" s="51"/>
      <c r="Q93" s="51"/>
      <c r="R93" s="51"/>
      <c r="S93" s="75"/>
      <c r="T93" s="75"/>
      <c r="U93" s="75"/>
      <c r="V93" s="75"/>
      <c r="W93" s="76"/>
      <c r="X93" s="75"/>
      <c r="Y93" s="75"/>
      <c r="Z93" s="75"/>
      <c r="AA93" s="75"/>
      <c r="AB93" s="75"/>
      <c r="AC93" s="75"/>
      <c r="AD93" s="76"/>
      <c r="AE93" s="75"/>
      <c r="AF93" s="76"/>
      <c r="AG93" s="75"/>
      <c r="AH93" s="75"/>
      <c r="AI93" s="76"/>
      <c r="AJ93" s="50"/>
      <c r="AK93" s="164"/>
      <c r="AL93" s="164"/>
      <c r="AM93" s="164"/>
      <c r="AN93" s="51"/>
    </row>
    <row r="94" spans="1:40" s="21" customFormat="1">
      <c r="A94" s="17"/>
      <c r="B94" s="71"/>
      <c r="L94" s="46"/>
      <c r="N94" s="51"/>
      <c r="O94" s="51"/>
      <c r="P94" s="51"/>
      <c r="Q94" s="51"/>
      <c r="R94" s="51"/>
      <c r="S94" s="75"/>
      <c r="T94" s="75"/>
      <c r="U94" s="75"/>
      <c r="V94" s="75"/>
      <c r="W94" s="76"/>
      <c r="X94" s="75"/>
      <c r="Y94" s="75"/>
      <c r="Z94" s="75"/>
      <c r="AA94" s="75"/>
      <c r="AB94" s="75"/>
      <c r="AC94" s="75"/>
      <c r="AD94" s="76"/>
      <c r="AE94" s="75"/>
      <c r="AF94" s="76"/>
      <c r="AG94" s="75"/>
      <c r="AH94" s="75"/>
      <c r="AI94" s="76"/>
      <c r="AJ94" s="50"/>
      <c r="AK94" s="164"/>
      <c r="AL94" s="164"/>
      <c r="AM94" s="164"/>
      <c r="AN94" s="51"/>
    </row>
    <row r="95" spans="1:40" s="21" customFormat="1">
      <c r="A95" s="17"/>
      <c r="B95" s="71"/>
      <c r="L95" s="46"/>
      <c r="N95" s="51"/>
      <c r="O95" s="51"/>
      <c r="P95" s="51"/>
      <c r="Q95" s="51"/>
      <c r="R95" s="51"/>
      <c r="S95" s="75"/>
      <c r="T95" s="75"/>
      <c r="U95" s="75"/>
      <c r="V95" s="75"/>
      <c r="W95" s="76"/>
      <c r="X95" s="75"/>
      <c r="Y95" s="75"/>
      <c r="Z95" s="75"/>
      <c r="AA95" s="75"/>
      <c r="AB95" s="75"/>
      <c r="AC95" s="75"/>
      <c r="AD95" s="76"/>
      <c r="AE95" s="75"/>
      <c r="AF95" s="76"/>
      <c r="AG95" s="75"/>
      <c r="AH95" s="75"/>
      <c r="AI95" s="76"/>
      <c r="AJ95" s="50"/>
      <c r="AK95" s="164"/>
      <c r="AL95" s="164"/>
      <c r="AM95" s="164"/>
      <c r="AN95" s="51"/>
    </row>
    <row r="96" spans="1:40" s="21" customFormat="1">
      <c r="A96" s="17"/>
      <c r="B96" s="71"/>
      <c r="L96" s="46"/>
      <c r="N96" s="51"/>
      <c r="O96" s="51"/>
      <c r="P96" s="51"/>
      <c r="Q96" s="51"/>
      <c r="R96" s="51"/>
      <c r="S96" s="75"/>
      <c r="T96" s="75"/>
      <c r="U96" s="75"/>
      <c r="V96" s="75"/>
      <c r="W96" s="76"/>
      <c r="X96" s="75"/>
      <c r="Y96" s="75"/>
      <c r="Z96" s="75"/>
      <c r="AA96" s="75"/>
      <c r="AB96" s="75"/>
      <c r="AC96" s="75"/>
      <c r="AD96" s="76"/>
      <c r="AE96" s="75"/>
      <c r="AF96" s="76"/>
      <c r="AG96" s="75"/>
      <c r="AH96" s="75"/>
      <c r="AI96" s="76"/>
      <c r="AJ96" s="50"/>
      <c r="AK96" s="164"/>
      <c r="AL96" s="164"/>
      <c r="AM96" s="164"/>
      <c r="AN96" s="51"/>
    </row>
    <row r="97" spans="1:40" s="21" customFormat="1">
      <c r="A97" s="17"/>
      <c r="B97" s="71"/>
      <c r="L97" s="46"/>
      <c r="N97" s="51"/>
      <c r="O97" s="51"/>
      <c r="P97" s="51"/>
      <c r="Q97" s="51"/>
      <c r="R97" s="51"/>
      <c r="S97" s="75"/>
      <c r="T97" s="75"/>
      <c r="U97" s="75"/>
      <c r="V97" s="75"/>
      <c r="W97" s="76"/>
      <c r="X97" s="75"/>
      <c r="Y97" s="75"/>
      <c r="Z97" s="75"/>
      <c r="AA97" s="75"/>
      <c r="AB97" s="75"/>
      <c r="AC97" s="75"/>
      <c r="AD97" s="76"/>
      <c r="AE97" s="75"/>
      <c r="AF97" s="76"/>
      <c r="AG97" s="75"/>
      <c r="AH97" s="75"/>
      <c r="AI97" s="76"/>
      <c r="AJ97" s="50"/>
      <c r="AK97" s="164"/>
      <c r="AL97" s="164"/>
      <c r="AM97" s="164"/>
      <c r="AN97" s="51"/>
    </row>
    <row r="98" spans="1:40" s="21" customFormat="1">
      <c r="A98" s="17"/>
      <c r="B98" s="71"/>
      <c r="L98" s="46"/>
      <c r="N98" s="51"/>
      <c r="O98" s="51"/>
      <c r="P98" s="51"/>
      <c r="Q98" s="51"/>
      <c r="R98" s="51"/>
      <c r="S98" s="75"/>
      <c r="T98" s="75"/>
      <c r="U98" s="75"/>
      <c r="V98" s="75"/>
      <c r="W98" s="76"/>
      <c r="X98" s="75"/>
      <c r="Y98" s="75"/>
      <c r="Z98" s="75"/>
      <c r="AA98" s="75"/>
      <c r="AB98" s="75"/>
      <c r="AC98" s="75"/>
      <c r="AD98" s="76"/>
      <c r="AE98" s="75"/>
      <c r="AF98" s="76"/>
      <c r="AG98" s="75"/>
      <c r="AH98" s="75"/>
      <c r="AI98" s="76"/>
      <c r="AJ98" s="50"/>
      <c r="AK98" s="164"/>
      <c r="AL98" s="164"/>
      <c r="AM98" s="164"/>
      <c r="AN98" s="51"/>
    </row>
    <row r="99" spans="1:40" s="21" customFormat="1">
      <c r="A99" s="17"/>
      <c r="B99" s="71"/>
      <c r="L99" s="46"/>
      <c r="N99" s="51"/>
      <c r="O99" s="51"/>
      <c r="P99" s="51"/>
      <c r="Q99" s="51"/>
      <c r="R99" s="51"/>
      <c r="S99" s="75"/>
      <c r="T99" s="75"/>
      <c r="U99" s="75"/>
      <c r="V99" s="75"/>
      <c r="W99" s="76"/>
      <c r="X99" s="75"/>
      <c r="Y99" s="75"/>
      <c r="Z99" s="75"/>
      <c r="AA99" s="75"/>
      <c r="AB99" s="75"/>
      <c r="AC99" s="75"/>
      <c r="AD99" s="76"/>
      <c r="AE99" s="75"/>
      <c r="AF99" s="76"/>
      <c r="AG99" s="75"/>
      <c r="AH99" s="75"/>
      <c r="AI99" s="76"/>
      <c r="AJ99" s="50"/>
      <c r="AK99" s="164"/>
      <c r="AL99" s="164"/>
      <c r="AM99" s="164"/>
      <c r="AN99" s="51"/>
    </row>
    <row r="100" spans="1:40" s="21" customFormat="1">
      <c r="A100" s="17"/>
      <c r="B100" s="71"/>
      <c r="L100" s="46"/>
      <c r="N100" s="51"/>
      <c r="O100" s="51"/>
      <c r="P100" s="51"/>
      <c r="Q100" s="51"/>
      <c r="R100" s="51"/>
      <c r="S100" s="75"/>
      <c r="T100" s="75"/>
      <c r="U100" s="75"/>
      <c r="V100" s="75"/>
      <c r="W100" s="76"/>
      <c r="X100" s="75"/>
      <c r="Y100" s="75"/>
      <c r="Z100" s="75"/>
      <c r="AA100" s="75"/>
      <c r="AB100" s="75"/>
      <c r="AC100" s="75"/>
      <c r="AD100" s="76"/>
      <c r="AE100" s="75"/>
      <c r="AF100" s="76"/>
      <c r="AG100" s="75"/>
      <c r="AH100" s="75"/>
      <c r="AI100" s="76"/>
      <c r="AJ100" s="50"/>
      <c r="AK100" s="164"/>
      <c r="AL100" s="164"/>
      <c r="AM100" s="164"/>
      <c r="AN100" s="51"/>
    </row>
    <row r="101" spans="1:40" s="21" customFormat="1">
      <c r="A101" s="17"/>
      <c r="B101" s="71"/>
      <c r="L101" s="46"/>
      <c r="N101" s="51"/>
      <c r="O101" s="51"/>
      <c r="P101" s="51"/>
      <c r="Q101" s="51"/>
      <c r="R101" s="51"/>
      <c r="S101" s="75"/>
      <c r="T101" s="75"/>
      <c r="U101" s="75"/>
      <c r="V101" s="75"/>
      <c r="W101" s="76"/>
      <c r="X101" s="75"/>
      <c r="Y101" s="75"/>
      <c r="Z101" s="75"/>
      <c r="AA101" s="75"/>
      <c r="AB101" s="75"/>
      <c r="AC101" s="75"/>
      <c r="AD101" s="76"/>
      <c r="AE101" s="75"/>
      <c r="AF101" s="76"/>
      <c r="AG101" s="75"/>
      <c r="AH101" s="75"/>
      <c r="AI101" s="76"/>
      <c r="AJ101" s="50"/>
      <c r="AK101" s="164"/>
      <c r="AL101" s="164"/>
      <c r="AM101" s="164"/>
      <c r="AN101" s="51"/>
    </row>
    <row r="102" spans="1:40" s="21" customFormat="1">
      <c r="A102" s="17"/>
      <c r="B102" s="71"/>
      <c r="L102" s="46"/>
      <c r="N102" s="51"/>
      <c r="O102" s="51"/>
      <c r="P102" s="51"/>
      <c r="Q102" s="51"/>
      <c r="R102" s="51"/>
      <c r="S102" s="75"/>
      <c r="T102" s="75"/>
      <c r="U102" s="75"/>
      <c r="V102" s="75"/>
      <c r="W102" s="76"/>
      <c r="X102" s="75"/>
      <c r="Y102" s="75"/>
      <c r="Z102" s="75"/>
      <c r="AA102" s="75"/>
      <c r="AB102" s="75"/>
      <c r="AC102" s="75"/>
      <c r="AD102" s="76"/>
      <c r="AE102" s="75"/>
      <c r="AF102" s="76"/>
      <c r="AG102" s="75"/>
      <c r="AH102" s="75"/>
      <c r="AI102" s="76"/>
      <c r="AJ102" s="50"/>
      <c r="AK102" s="164"/>
      <c r="AL102" s="164"/>
      <c r="AM102" s="164"/>
      <c r="AN102" s="51"/>
    </row>
    <row r="103" spans="1:40" s="21" customFormat="1" ht="15.75" thickBot="1">
      <c r="A103" s="17"/>
      <c r="B103" s="71"/>
      <c r="L103" s="46"/>
      <c r="N103" s="51"/>
      <c r="O103" s="51"/>
      <c r="P103" s="51"/>
      <c r="Q103" s="51"/>
      <c r="R103" s="51"/>
      <c r="S103" s="75"/>
      <c r="T103" s="75"/>
      <c r="U103" s="75"/>
      <c r="V103" s="75"/>
      <c r="W103" s="76"/>
      <c r="X103" s="75"/>
      <c r="Y103" s="75"/>
      <c r="Z103" s="75"/>
      <c r="AA103" s="75"/>
      <c r="AB103" s="75"/>
      <c r="AC103" s="75"/>
      <c r="AD103" s="76"/>
      <c r="AE103" s="75"/>
      <c r="AF103" s="76"/>
      <c r="AG103" s="75"/>
      <c r="AH103" s="75"/>
      <c r="AI103" s="76"/>
      <c r="AJ103" s="50"/>
      <c r="AK103" s="175">
        <v>0</v>
      </c>
      <c r="AL103" s="175">
        <v>0</v>
      </c>
      <c r="AM103" s="177"/>
      <c r="AN103" s="51"/>
    </row>
    <row r="104" spans="1:40" s="21" customFormat="1" ht="16.5" thickTop="1" thickBot="1">
      <c r="A104" s="17"/>
      <c r="B104" s="71"/>
      <c r="L104" s="46"/>
      <c r="N104" s="51"/>
      <c r="O104" s="51"/>
      <c r="P104" s="51"/>
      <c r="Q104" s="51"/>
      <c r="R104" s="51"/>
      <c r="S104" s="75"/>
      <c r="T104" s="75"/>
      <c r="U104" s="75"/>
      <c r="V104" s="75"/>
      <c r="W104" s="76"/>
      <c r="X104" s="75"/>
      <c r="Y104" s="75"/>
      <c r="Z104" s="75"/>
      <c r="AA104" s="75"/>
      <c r="AB104" s="75"/>
      <c r="AC104" s="75"/>
      <c r="AD104" s="76"/>
      <c r="AE104" s="75"/>
      <c r="AF104" s="76"/>
      <c r="AG104" s="75"/>
      <c r="AH104" s="75"/>
      <c r="AI104" s="76"/>
      <c r="AJ104" s="79"/>
      <c r="AK104" s="153"/>
      <c r="AL104" s="153"/>
      <c r="AM104" s="153"/>
      <c r="AN104" s="51"/>
    </row>
    <row r="105" spans="1:40" s="21" customFormat="1" ht="15.75" thickTop="1">
      <c r="A105" s="17"/>
      <c r="B105" s="71"/>
      <c r="L105" s="46"/>
      <c r="N105" s="51"/>
      <c r="O105" s="51"/>
      <c r="P105" s="51"/>
      <c r="Q105" s="51"/>
      <c r="R105" s="51"/>
      <c r="S105" s="75"/>
      <c r="T105" s="75"/>
      <c r="U105" s="75"/>
      <c r="V105" s="75"/>
      <c r="W105" s="76"/>
      <c r="X105" s="75"/>
      <c r="Y105" s="75"/>
      <c r="Z105" s="75"/>
      <c r="AA105" s="75"/>
      <c r="AB105" s="75"/>
      <c r="AC105" s="75"/>
      <c r="AD105" s="76"/>
      <c r="AE105" s="75"/>
      <c r="AF105" s="76"/>
      <c r="AG105" s="75"/>
      <c r="AH105" s="75"/>
      <c r="AI105" s="76"/>
      <c r="AJ105" s="76"/>
      <c r="AK105" s="153"/>
      <c r="AL105" s="153"/>
      <c r="AM105" s="153"/>
      <c r="AN105" s="51"/>
    </row>
    <row r="106" spans="1:40" s="21" customFormat="1">
      <c r="A106" s="2"/>
      <c r="B106" s="67"/>
      <c r="C106" s="1"/>
      <c r="D106" s="5"/>
      <c r="E106" s="5"/>
      <c r="F106" s="5"/>
      <c r="G106" s="5"/>
      <c r="H106" s="5"/>
      <c r="I106" s="5"/>
      <c r="J106" s="5"/>
      <c r="K106" s="5"/>
      <c r="L106" s="46"/>
      <c r="N106" s="51"/>
      <c r="O106" s="51"/>
      <c r="P106" s="51"/>
      <c r="Q106" s="51"/>
      <c r="R106" s="51"/>
      <c r="S106" s="75"/>
      <c r="T106" s="75"/>
      <c r="U106" s="75"/>
      <c r="V106" s="75"/>
      <c r="W106" s="76"/>
      <c r="X106" s="75"/>
      <c r="Y106" s="75"/>
      <c r="Z106" s="75"/>
      <c r="AA106" s="75"/>
      <c r="AB106" s="75"/>
      <c r="AC106" s="75"/>
      <c r="AD106" s="76"/>
      <c r="AE106" s="75"/>
      <c r="AF106" s="76"/>
      <c r="AG106" s="75"/>
      <c r="AH106" s="75"/>
      <c r="AI106" s="76"/>
      <c r="AJ106" s="76"/>
      <c r="AK106" s="159" t="e">
        <v>#REF!</v>
      </c>
      <c r="AL106" s="159" t="e">
        <v>#REF!</v>
      </c>
      <c r="AM106" s="178"/>
      <c r="AN106" s="51"/>
    </row>
    <row r="107" spans="1:40" s="21" customFormat="1">
      <c r="A107" s="2"/>
      <c r="B107" s="67"/>
      <c r="C107" s="1"/>
      <c r="D107" s="1"/>
      <c r="E107" s="1"/>
      <c r="F107" s="1"/>
      <c r="G107" s="1"/>
      <c r="H107" s="1"/>
      <c r="I107" s="1"/>
      <c r="J107" s="1"/>
      <c r="K107" s="1"/>
      <c r="L107" s="47"/>
      <c r="N107" s="51"/>
      <c r="O107" s="51"/>
      <c r="P107" s="51"/>
      <c r="Q107" s="51"/>
      <c r="R107" s="51"/>
      <c r="S107" s="75"/>
      <c r="T107" s="75"/>
      <c r="U107" s="75"/>
      <c r="V107" s="75"/>
      <c r="W107" s="76"/>
      <c r="X107" s="75"/>
      <c r="Y107" s="75"/>
      <c r="Z107" s="75"/>
      <c r="AA107" s="75"/>
      <c r="AB107" s="75"/>
      <c r="AC107" s="75"/>
      <c r="AD107" s="76"/>
      <c r="AE107" s="75"/>
      <c r="AF107" s="76"/>
      <c r="AG107" s="75"/>
      <c r="AH107" s="75"/>
      <c r="AI107" s="76"/>
      <c r="AJ107" s="78"/>
      <c r="AK107" s="159" t="e">
        <v>#REF!</v>
      </c>
      <c r="AL107" s="159" t="e">
        <v>#REF!</v>
      </c>
      <c r="AM107" s="178"/>
      <c r="AN107" s="51"/>
    </row>
    <row r="108" spans="1:40" s="21" customFormat="1">
      <c r="A108" s="2"/>
      <c r="B108" s="67"/>
      <c r="C108" s="1"/>
      <c r="D108" s="1"/>
      <c r="E108" s="1"/>
      <c r="F108" s="1"/>
      <c r="G108" s="1"/>
      <c r="H108" s="1"/>
      <c r="I108" s="1"/>
      <c r="J108" s="1"/>
      <c r="K108" s="1"/>
      <c r="L108" s="47"/>
      <c r="N108" s="51"/>
      <c r="O108" s="51"/>
      <c r="P108" s="51"/>
      <c r="Q108" s="51"/>
      <c r="R108" s="51"/>
      <c r="S108" s="75"/>
      <c r="T108" s="75"/>
      <c r="U108" s="75"/>
      <c r="V108" s="75"/>
      <c r="W108" s="76"/>
      <c r="X108" s="75"/>
      <c r="Y108" s="75"/>
      <c r="Z108" s="75"/>
      <c r="AA108" s="75"/>
      <c r="AB108" s="75"/>
      <c r="AC108" s="75"/>
      <c r="AD108" s="76"/>
      <c r="AE108" s="75"/>
      <c r="AF108" s="76"/>
      <c r="AG108" s="75"/>
      <c r="AH108" s="75"/>
      <c r="AI108" s="76"/>
      <c r="AJ108" s="78" t="e">
        <f>+AC108+#REF!+AI108</f>
        <v>#REF!</v>
      </c>
      <c r="AK108" s="78" t="e">
        <f>+AD108+AI108+AJ108</f>
        <v>#REF!</v>
      </c>
      <c r="AL108" s="81"/>
      <c r="AM108" s="51"/>
      <c r="AN108" s="51"/>
    </row>
    <row r="109" spans="1:40" s="21" customFormat="1">
      <c r="A109" s="2"/>
      <c r="B109" s="67"/>
      <c r="C109" s="1"/>
      <c r="D109" s="1"/>
      <c r="E109" s="1"/>
      <c r="F109" s="1"/>
      <c r="G109" s="1"/>
      <c r="H109" s="1"/>
      <c r="I109" s="1"/>
      <c r="J109" s="1"/>
      <c r="K109" s="1"/>
      <c r="L109" s="47"/>
      <c r="N109" s="51"/>
      <c r="O109" s="51"/>
      <c r="P109" s="51"/>
      <c r="Q109" s="51"/>
      <c r="R109" s="51"/>
      <c r="S109" s="75"/>
      <c r="T109" s="75"/>
      <c r="U109" s="75"/>
      <c r="V109" s="75"/>
      <c r="W109" s="76"/>
      <c r="X109" s="75"/>
      <c r="Y109" s="75"/>
      <c r="Z109" s="75"/>
      <c r="AA109" s="75"/>
      <c r="AB109" s="75"/>
      <c r="AC109" s="75"/>
      <c r="AD109" s="76"/>
      <c r="AE109" s="75"/>
      <c r="AF109" s="76"/>
      <c r="AG109" s="75"/>
      <c r="AH109" s="75"/>
      <c r="AI109" s="76"/>
      <c r="AJ109" s="51"/>
      <c r="AK109" s="51"/>
      <c r="AL109" s="51"/>
      <c r="AM109" s="51"/>
      <c r="AN109" s="51"/>
    </row>
    <row r="110" spans="1:40" s="21" customFormat="1">
      <c r="A110" s="2"/>
      <c r="B110" s="67"/>
      <c r="C110" s="1"/>
      <c r="D110" s="1"/>
      <c r="E110" s="1"/>
      <c r="F110" s="1"/>
      <c r="G110" s="1"/>
      <c r="H110" s="1"/>
      <c r="I110" s="1"/>
      <c r="J110" s="1"/>
      <c r="K110" s="1"/>
      <c r="L110" s="47"/>
      <c r="M110" s="1"/>
      <c r="N110" s="51"/>
      <c r="O110" s="51"/>
      <c r="P110" s="51"/>
      <c r="Q110" s="51"/>
      <c r="R110" s="51"/>
      <c r="S110" s="75"/>
      <c r="T110" s="75"/>
      <c r="U110" s="75"/>
      <c r="V110" s="75"/>
      <c r="W110" s="76"/>
      <c r="X110" s="75"/>
      <c r="Y110" s="75"/>
      <c r="Z110" s="75"/>
      <c r="AA110" s="75"/>
      <c r="AB110" s="75"/>
      <c r="AC110" s="75"/>
      <c r="AD110" s="76"/>
      <c r="AE110" s="75"/>
      <c r="AF110" s="76"/>
      <c r="AG110" s="75"/>
      <c r="AH110" s="75"/>
      <c r="AI110" s="76"/>
      <c r="AJ110" s="51"/>
      <c r="AK110" s="51"/>
      <c r="AL110" s="51"/>
      <c r="AM110" s="51"/>
      <c r="AN110" s="51"/>
    </row>
  </sheetData>
  <autoFilter ref="A12:AO44"/>
  <mergeCells count="25">
    <mergeCell ref="AO7:AO8"/>
    <mergeCell ref="AH7:AH8"/>
    <mergeCell ref="AE7:AE8"/>
    <mergeCell ref="AG7:AG8"/>
    <mergeCell ref="AK7:AL7"/>
    <mergeCell ref="AF7:AF8"/>
    <mergeCell ref="AN7:AN8"/>
    <mergeCell ref="AJ7:AJ8"/>
    <mergeCell ref="AI7:AI8"/>
    <mergeCell ref="N51:O51"/>
    <mergeCell ref="E7:K7"/>
    <mergeCell ref="E1:K1"/>
    <mergeCell ref="AD7:AD8"/>
    <mergeCell ref="AB7:AB8"/>
    <mergeCell ref="U7:U8"/>
    <mergeCell ref="N7:N8"/>
    <mergeCell ref="T7:T8"/>
    <mergeCell ref="V7:V8"/>
    <mergeCell ref="O7:O8"/>
    <mergeCell ref="X7:X8"/>
    <mergeCell ref="R7:R8"/>
    <mergeCell ref="AA7:AA8"/>
    <mergeCell ref="AC7:AC8"/>
    <mergeCell ref="W7:W8"/>
    <mergeCell ref="P7:P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105"/>
  <sheetViews>
    <sheetView workbookViewId="0">
      <pane xSplit="4" ySplit="12" topLeftCell="E19" activePane="bottomRight" state="frozen"/>
      <selection activeCell="C1" sqref="C1"/>
      <selection pane="topRight" activeCell="E1" sqref="E1"/>
      <selection pane="bottomLeft" activeCell="C13" sqref="C13"/>
      <selection pane="bottomRight" activeCell="C42" sqref="C42"/>
    </sheetView>
  </sheetViews>
  <sheetFormatPr baseColWidth="10" defaultRowHeight="12.75"/>
  <cols>
    <col min="1" max="1" width="20.7109375" style="67" hidden="1" customWidth="1"/>
    <col min="2" max="2" width="10.140625" style="61" hidden="1" customWidth="1"/>
    <col min="3" max="3" width="6" style="6" customWidth="1"/>
    <col min="4" max="4" width="16.5703125" style="5" customWidth="1"/>
    <col min="5" max="6" width="13" style="5" bestFit="1" customWidth="1"/>
    <col min="7" max="7" width="13" style="5" customWidth="1"/>
    <col min="8" max="8" width="13" style="5" bestFit="1" customWidth="1"/>
    <col min="9" max="9" width="13.5703125" style="5" bestFit="1" customWidth="1"/>
    <col min="10" max="18" width="13" style="5" bestFit="1" customWidth="1"/>
    <col min="19" max="20" width="11.42578125" style="5" hidden="1" customWidth="1"/>
    <col min="21" max="21" width="15.5703125" style="5" hidden="1" customWidth="1"/>
    <col min="22" max="23" width="11.42578125" style="5" hidden="1" customWidth="1"/>
    <col min="24" max="24" width="0" style="5" hidden="1" customWidth="1"/>
    <col min="25" max="16384" width="11.42578125" style="5"/>
  </cols>
  <sheetData>
    <row r="1" spans="1:24" ht="9" customHeight="1">
      <c r="A1" s="65" t="s">
        <v>72</v>
      </c>
      <c r="C1" s="87" t="s">
        <v>0</v>
      </c>
      <c r="D1" s="251" t="s">
        <v>72</v>
      </c>
      <c r="E1" s="252"/>
      <c r="F1" s="25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4" ht="18" customHeight="1">
      <c r="A2" s="66" t="s">
        <v>2</v>
      </c>
      <c r="C2" s="88" t="s">
        <v>1</v>
      </c>
      <c r="D2" s="102" t="s">
        <v>2</v>
      </c>
      <c r="E2" s="103"/>
      <c r="F2" s="103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4" ht="14.25" customHeight="1">
      <c r="A3" s="64" t="s">
        <v>3</v>
      </c>
      <c r="C3" s="84"/>
      <c r="D3" s="104" t="s">
        <v>3</v>
      </c>
      <c r="E3" s="89"/>
      <c r="F3" s="89"/>
      <c r="G3" s="91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4" ht="14.25" customHeight="1">
      <c r="A4" s="64" t="s">
        <v>232</v>
      </c>
      <c r="C4" s="84"/>
      <c r="D4" s="74" t="str">
        <f>+FACTURA!B4</f>
        <v>Periodo 2 Semanal del 04/01/2017 AL 10/01/2017</v>
      </c>
      <c r="E4" s="89"/>
      <c r="F4" s="89"/>
      <c r="G4" s="91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24" ht="14.25" customHeight="1">
      <c r="A5" s="64" t="s">
        <v>187</v>
      </c>
      <c r="C5" s="84"/>
      <c r="D5" s="90" t="s">
        <v>4</v>
      </c>
      <c r="E5" s="84"/>
      <c r="F5" s="84"/>
      <c r="G5" s="233"/>
      <c r="H5" s="84"/>
      <c r="I5" s="84"/>
      <c r="J5" s="84"/>
      <c r="K5" s="84"/>
      <c r="L5" s="84"/>
      <c r="M5" s="233"/>
      <c r="N5" s="233"/>
      <c r="O5" s="233"/>
      <c r="P5" s="84"/>
      <c r="Q5" s="84"/>
      <c r="R5" s="84"/>
    </row>
    <row r="6" spans="1:24" ht="14.25" customHeight="1">
      <c r="A6" s="64" t="s">
        <v>5</v>
      </c>
      <c r="C6" s="84"/>
      <c r="D6" s="90" t="s">
        <v>5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24" ht="24" hidden="1" customHeight="1"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24" s="26" customFormat="1" ht="23.25" thickBot="1">
      <c r="A8" s="68" t="s">
        <v>7</v>
      </c>
      <c r="C8" s="98" t="s">
        <v>6</v>
      </c>
      <c r="D8" s="99" t="s">
        <v>7</v>
      </c>
      <c r="E8" s="99" t="s">
        <v>8</v>
      </c>
      <c r="F8" s="99" t="s">
        <v>9</v>
      </c>
      <c r="G8" s="99" t="s">
        <v>98</v>
      </c>
      <c r="H8" s="99" t="s">
        <v>210</v>
      </c>
      <c r="I8" s="100" t="s">
        <v>10</v>
      </c>
      <c r="J8" s="99" t="s">
        <v>11</v>
      </c>
      <c r="K8" s="99" t="s">
        <v>12</v>
      </c>
      <c r="L8" s="99" t="s">
        <v>13</v>
      </c>
      <c r="M8" s="99" t="s">
        <v>177</v>
      </c>
      <c r="N8" s="99" t="s">
        <v>178</v>
      </c>
      <c r="O8" s="99" t="s">
        <v>231</v>
      </c>
      <c r="P8" s="99" t="s">
        <v>14</v>
      </c>
      <c r="Q8" s="100" t="s">
        <v>15</v>
      </c>
      <c r="R8" s="101" t="s">
        <v>16</v>
      </c>
    </row>
    <row r="9" spans="1:24" ht="15.75" hidden="1" customHeight="1" thickTop="1">
      <c r="A9" s="6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24" ht="15" hidden="1" customHeight="1">
      <c r="A10" s="69"/>
      <c r="C10" s="83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s="24" customFormat="1" ht="15" hidden="1" customHeight="1">
      <c r="A11" s="70"/>
      <c r="B11" s="61"/>
      <c r="C11" s="92" t="s">
        <v>17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24" s="24" customFormat="1" ht="15" hidden="1" customHeight="1">
      <c r="A12" s="71"/>
      <c r="B12" s="61"/>
      <c r="C12" s="83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24" ht="13.5" thickTop="1">
      <c r="A13" s="71" t="s">
        <v>19</v>
      </c>
      <c r="B13" s="61" t="str">
        <f>IF(A13=D13,"SI","NO")</f>
        <v>SI</v>
      </c>
      <c r="C13" s="86" t="s">
        <v>18</v>
      </c>
      <c r="D13" s="85" t="s">
        <v>19</v>
      </c>
      <c r="E13" s="235">
        <v>880.08</v>
      </c>
      <c r="F13" s="235">
        <v>146.68</v>
      </c>
      <c r="G13" s="93">
        <f>+FACTURA!S13</f>
        <v>2565.08</v>
      </c>
      <c r="H13" s="93">
        <v>0</v>
      </c>
      <c r="I13" s="93">
        <f>SUM(E13:H13)</f>
        <v>3591.84</v>
      </c>
      <c r="J13" s="235">
        <v>0</v>
      </c>
      <c r="K13" s="235">
        <v>511.83</v>
      </c>
      <c r="L13" s="235">
        <v>25.58</v>
      </c>
      <c r="M13" s="93">
        <f>+FACTURA!AD13</f>
        <v>0</v>
      </c>
      <c r="N13" s="93">
        <f>+FACTURA!AA13</f>
        <v>0</v>
      </c>
      <c r="O13" s="93">
        <f>+FACTURA!Y13</f>
        <v>0</v>
      </c>
      <c r="P13" s="236">
        <v>-0.17</v>
      </c>
      <c r="Q13" s="93">
        <f>SUM(J13:P13)</f>
        <v>537.24</v>
      </c>
      <c r="R13" s="93">
        <f>+I13-Q13</f>
        <v>3054.6000000000004</v>
      </c>
      <c r="T13" s="17" t="s">
        <v>18</v>
      </c>
      <c r="U13" s="71" t="s">
        <v>19</v>
      </c>
      <c r="V13" s="5" t="b">
        <f>U13=W13</f>
        <v>1</v>
      </c>
      <c r="W13" s="124" t="s">
        <v>19</v>
      </c>
      <c r="X13" s="122">
        <v>25.58</v>
      </c>
    </row>
    <row r="14" spans="1:24">
      <c r="A14" s="71" t="s">
        <v>21</v>
      </c>
      <c r="B14" s="124" t="str">
        <f t="shared" ref="B14:B44" si="0">IF(A14=D14,"SI","NO")</f>
        <v>SI</v>
      </c>
      <c r="C14" s="86" t="s">
        <v>20</v>
      </c>
      <c r="D14" s="85" t="s">
        <v>21</v>
      </c>
      <c r="E14" s="235">
        <v>880.08</v>
      </c>
      <c r="F14" s="235">
        <v>146.68</v>
      </c>
      <c r="G14" s="125">
        <f>+FACTURA!S14</f>
        <v>0</v>
      </c>
      <c r="H14" s="93">
        <v>0</v>
      </c>
      <c r="I14" s="93">
        <f t="shared" ref="I14:I44" si="1">SUM(E14:H14)</f>
        <v>1026.76</v>
      </c>
      <c r="J14" s="236">
        <v>-18.41</v>
      </c>
      <c r="K14" s="235">
        <v>0</v>
      </c>
      <c r="L14" s="235">
        <v>25.53</v>
      </c>
      <c r="M14" s="125">
        <f>+FACTURA!AD14</f>
        <v>0</v>
      </c>
      <c r="N14" s="125">
        <f>+FACTURA!AA14</f>
        <v>0</v>
      </c>
      <c r="O14" s="125">
        <f>+FACTURA!Y14</f>
        <v>0</v>
      </c>
      <c r="P14" s="235">
        <v>0.04</v>
      </c>
      <c r="Q14" s="93">
        <f t="shared" ref="Q14:Q44" si="2">SUM(J14:P14)</f>
        <v>7.160000000000001</v>
      </c>
      <c r="R14" s="93">
        <f t="shared" ref="R14:R44" si="3">+I14-Q14</f>
        <v>1019.6</v>
      </c>
      <c r="T14" s="17" t="s">
        <v>20</v>
      </c>
      <c r="U14" s="71" t="s">
        <v>21</v>
      </c>
      <c r="V14" s="124" t="b">
        <f t="shared" ref="V14:V44" si="4">U14=W14</f>
        <v>1</v>
      </c>
      <c r="W14" s="124" t="s">
        <v>21</v>
      </c>
      <c r="X14" s="122">
        <v>25.53</v>
      </c>
    </row>
    <row r="15" spans="1:24">
      <c r="A15" s="71" t="s">
        <v>23</v>
      </c>
      <c r="B15" s="124" t="str">
        <f t="shared" si="0"/>
        <v>SI</v>
      </c>
      <c r="C15" s="86" t="s">
        <v>22</v>
      </c>
      <c r="D15" s="85" t="s">
        <v>23</v>
      </c>
      <c r="E15" s="235">
        <v>880.08</v>
      </c>
      <c r="F15" s="235">
        <v>146.68</v>
      </c>
      <c r="G15" s="125">
        <f>+FACTURA!S15</f>
        <v>5015.13</v>
      </c>
      <c r="H15" s="93">
        <v>0</v>
      </c>
      <c r="I15" s="93">
        <f t="shared" si="1"/>
        <v>6041.89</v>
      </c>
      <c r="J15" s="235">
        <v>0</v>
      </c>
      <c r="K15" s="235">
        <v>1062.3599999999999</v>
      </c>
      <c r="L15" s="235">
        <v>25.53</v>
      </c>
      <c r="M15" s="125">
        <f>+FACTURA!AD15</f>
        <v>509.2</v>
      </c>
      <c r="N15" s="125">
        <f>+FACTURA!AA15</f>
        <v>0</v>
      </c>
      <c r="O15" s="125">
        <f>+FACTURA!Y15</f>
        <v>0</v>
      </c>
      <c r="P15" s="235">
        <v>0</v>
      </c>
      <c r="Q15" s="93">
        <f t="shared" si="2"/>
        <v>1597.09</v>
      </c>
      <c r="R15" s="93">
        <f t="shared" si="3"/>
        <v>4444.8</v>
      </c>
      <c r="T15" s="17" t="s">
        <v>22</v>
      </c>
      <c r="U15" s="71" t="s">
        <v>23</v>
      </c>
      <c r="V15" s="124" t="b">
        <f t="shared" si="4"/>
        <v>1</v>
      </c>
      <c r="W15" s="124" t="s">
        <v>23</v>
      </c>
      <c r="X15" s="122">
        <v>25.53</v>
      </c>
    </row>
    <row r="16" spans="1:24">
      <c r="A16" s="71" t="s">
        <v>25</v>
      </c>
      <c r="B16" s="124" t="str">
        <f t="shared" si="0"/>
        <v>SI</v>
      </c>
      <c r="C16" s="86" t="s">
        <v>24</v>
      </c>
      <c r="D16" s="85" t="s">
        <v>25</v>
      </c>
      <c r="E16" s="235">
        <v>1500</v>
      </c>
      <c r="F16" s="235">
        <v>250</v>
      </c>
      <c r="G16" s="125">
        <f>+FACTURA!S16</f>
        <v>0</v>
      </c>
      <c r="H16" s="93">
        <v>0</v>
      </c>
      <c r="I16" s="93">
        <f t="shared" si="1"/>
        <v>1750</v>
      </c>
      <c r="J16" s="235">
        <v>0</v>
      </c>
      <c r="K16" s="235">
        <v>144.21</v>
      </c>
      <c r="L16" s="235">
        <v>44.31</v>
      </c>
      <c r="M16" s="125">
        <f>+FACTURA!AD16</f>
        <v>0</v>
      </c>
      <c r="N16" s="125">
        <f>+FACTURA!AA16</f>
        <v>0</v>
      </c>
      <c r="O16" s="125">
        <f>+FACTURA!Y16</f>
        <v>0</v>
      </c>
      <c r="P16" s="235">
        <v>0.08</v>
      </c>
      <c r="Q16" s="93">
        <f t="shared" si="2"/>
        <v>188.60000000000002</v>
      </c>
      <c r="R16" s="93">
        <f t="shared" si="3"/>
        <v>1561.4</v>
      </c>
      <c r="T16" s="17" t="s">
        <v>24</v>
      </c>
      <c r="U16" s="71" t="s">
        <v>25</v>
      </c>
      <c r="V16" s="124" t="b">
        <f t="shared" si="4"/>
        <v>1</v>
      </c>
      <c r="W16" s="124" t="s">
        <v>25</v>
      </c>
      <c r="X16" s="122">
        <v>44.9</v>
      </c>
    </row>
    <row r="17" spans="1:24">
      <c r="A17" s="71" t="s">
        <v>27</v>
      </c>
      <c r="B17" s="124" t="str">
        <f t="shared" si="0"/>
        <v>SI</v>
      </c>
      <c r="C17" s="86" t="s">
        <v>26</v>
      </c>
      <c r="D17" s="85" t="s">
        <v>27</v>
      </c>
      <c r="E17" s="235">
        <v>733.4</v>
      </c>
      <c r="F17" s="235">
        <v>122.23</v>
      </c>
      <c r="G17" s="125">
        <f>+FACTURA!S17</f>
        <v>3306.56</v>
      </c>
      <c r="H17" s="93">
        <v>0</v>
      </c>
      <c r="I17" s="93">
        <f t="shared" si="1"/>
        <v>4162.1899999999996</v>
      </c>
      <c r="J17" s="235">
        <v>0</v>
      </c>
      <c r="K17" s="235">
        <v>633.65</v>
      </c>
      <c r="L17" s="235">
        <v>22.8</v>
      </c>
      <c r="M17" s="125">
        <f>+FACTURA!AD17</f>
        <v>555.73</v>
      </c>
      <c r="N17" s="125">
        <f>+FACTURA!AA17</f>
        <v>0</v>
      </c>
      <c r="O17" s="125">
        <f>+FACTURA!Y17</f>
        <v>0</v>
      </c>
      <c r="P17" s="235">
        <v>0.01</v>
      </c>
      <c r="Q17" s="93">
        <f t="shared" si="2"/>
        <v>1212.1899999999998</v>
      </c>
      <c r="R17" s="93">
        <f t="shared" si="3"/>
        <v>2950</v>
      </c>
      <c r="T17" s="17" t="s">
        <v>26</v>
      </c>
      <c r="U17" s="71" t="s">
        <v>27</v>
      </c>
      <c r="V17" s="124" t="b">
        <f t="shared" si="4"/>
        <v>1</v>
      </c>
      <c r="W17" s="124" t="s">
        <v>27</v>
      </c>
      <c r="X17" s="122">
        <v>25.48</v>
      </c>
    </row>
    <row r="18" spans="1:24">
      <c r="A18" s="71" t="s">
        <v>29</v>
      </c>
      <c r="B18" s="124" t="str">
        <f t="shared" si="0"/>
        <v>SI</v>
      </c>
      <c r="C18" s="86" t="s">
        <v>28</v>
      </c>
      <c r="D18" s="85" t="s">
        <v>29</v>
      </c>
      <c r="E18" s="235">
        <v>733.4</v>
      </c>
      <c r="F18" s="235">
        <v>122.23</v>
      </c>
      <c r="G18" s="125">
        <f>+FACTURA!S18</f>
        <v>0</v>
      </c>
      <c r="H18" s="93">
        <v>0</v>
      </c>
      <c r="I18" s="93">
        <f t="shared" si="1"/>
        <v>855.63</v>
      </c>
      <c r="J18" s="236">
        <v>-38.42</v>
      </c>
      <c r="K18" s="235">
        <v>0</v>
      </c>
      <c r="L18" s="235">
        <v>22.84</v>
      </c>
      <c r="M18" s="125">
        <f>+FACTURA!AD18</f>
        <v>0</v>
      </c>
      <c r="N18" s="125">
        <f>+FACTURA!AA18</f>
        <v>0</v>
      </c>
      <c r="O18" s="125">
        <f>+FACTURA!Y18</f>
        <v>0</v>
      </c>
      <c r="P18" s="235">
        <v>0.01</v>
      </c>
      <c r="Q18" s="93">
        <f t="shared" si="2"/>
        <v>-15.570000000000002</v>
      </c>
      <c r="R18" s="93">
        <f t="shared" si="3"/>
        <v>871.2</v>
      </c>
      <c r="T18" s="17" t="s">
        <v>28</v>
      </c>
      <c r="U18" s="71" t="s">
        <v>29</v>
      </c>
      <c r="V18" s="124" t="b">
        <f t="shared" si="4"/>
        <v>1</v>
      </c>
      <c r="W18" s="124" t="s">
        <v>29</v>
      </c>
      <c r="X18" s="122">
        <v>25.53</v>
      </c>
    </row>
    <row r="19" spans="1:24">
      <c r="A19" s="71" t="s">
        <v>31</v>
      </c>
      <c r="B19" s="124" t="str">
        <f t="shared" si="0"/>
        <v>SI</v>
      </c>
      <c r="C19" s="86" t="s">
        <v>30</v>
      </c>
      <c r="D19" s="85" t="s">
        <v>31</v>
      </c>
      <c r="E19" s="235">
        <v>4000.08</v>
      </c>
      <c r="F19" s="235">
        <v>666.68</v>
      </c>
      <c r="G19" s="125">
        <f>+FACTURA!S19</f>
        <v>5969.4</v>
      </c>
      <c r="H19" s="93">
        <v>0</v>
      </c>
      <c r="I19" s="93">
        <f t="shared" si="1"/>
        <v>10636.16</v>
      </c>
      <c r="J19" s="235">
        <v>0</v>
      </c>
      <c r="K19" s="235">
        <v>2343.69</v>
      </c>
      <c r="L19" s="235">
        <v>129.35</v>
      </c>
      <c r="M19" s="125">
        <f>+FACTURA!AD19</f>
        <v>0</v>
      </c>
      <c r="N19" s="125">
        <f>+FACTURA!AA19</f>
        <v>0</v>
      </c>
      <c r="O19" s="125">
        <f>+FACTURA!Y19</f>
        <v>0</v>
      </c>
      <c r="P19" s="235">
        <v>0.12</v>
      </c>
      <c r="Q19" s="93">
        <f t="shared" si="2"/>
        <v>2473.16</v>
      </c>
      <c r="R19" s="93">
        <f t="shared" si="3"/>
        <v>8163</v>
      </c>
      <c r="T19" s="17" t="s">
        <v>30</v>
      </c>
      <c r="U19" s="71" t="s">
        <v>31</v>
      </c>
      <c r="V19" s="124" t="b">
        <f t="shared" si="4"/>
        <v>1</v>
      </c>
      <c r="W19" s="124" t="s">
        <v>31</v>
      </c>
      <c r="X19" s="122">
        <v>129.94</v>
      </c>
    </row>
    <row r="20" spans="1:24">
      <c r="A20" s="71" t="s">
        <v>33</v>
      </c>
      <c r="B20" s="124" t="str">
        <f t="shared" si="0"/>
        <v>SI</v>
      </c>
      <c r="C20" s="86" t="s">
        <v>32</v>
      </c>
      <c r="D20" s="85" t="s">
        <v>33</v>
      </c>
      <c r="E20" s="235">
        <v>880.08</v>
      </c>
      <c r="F20" s="235">
        <v>146.68</v>
      </c>
      <c r="G20" s="125">
        <f>+FACTURA!S20</f>
        <v>3992.8</v>
      </c>
      <c r="H20" s="93">
        <v>0</v>
      </c>
      <c r="I20" s="93">
        <f t="shared" si="1"/>
        <v>5019.5600000000004</v>
      </c>
      <c r="J20" s="235">
        <v>0</v>
      </c>
      <c r="K20" s="235">
        <v>821.91</v>
      </c>
      <c r="L20" s="235">
        <v>25.58</v>
      </c>
      <c r="M20" s="125">
        <f>+FACTURA!AD20</f>
        <v>0</v>
      </c>
      <c r="N20" s="125">
        <f>+FACTURA!AA20</f>
        <v>0</v>
      </c>
      <c r="O20" s="125">
        <f>+FACTURA!Y20</f>
        <v>0</v>
      </c>
      <c r="P20" s="235">
        <v>7.0000000000000007E-2</v>
      </c>
      <c r="Q20" s="93">
        <f t="shared" si="2"/>
        <v>847.56000000000006</v>
      </c>
      <c r="R20" s="93">
        <f t="shared" si="3"/>
        <v>4172</v>
      </c>
      <c r="T20" s="17" t="s">
        <v>32</v>
      </c>
      <c r="U20" s="71" t="s">
        <v>33</v>
      </c>
      <c r="V20" s="124" t="b">
        <f t="shared" si="4"/>
        <v>1</v>
      </c>
      <c r="W20" s="124" t="s">
        <v>33</v>
      </c>
      <c r="X20" s="122">
        <v>25.58</v>
      </c>
    </row>
    <row r="21" spans="1:24">
      <c r="A21" s="71" t="s">
        <v>35</v>
      </c>
      <c r="B21" s="124" t="str">
        <f t="shared" si="0"/>
        <v>SI</v>
      </c>
      <c r="C21" s="86" t="s">
        <v>34</v>
      </c>
      <c r="D21" s="85" t="s">
        <v>35</v>
      </c>
      <c r="E21" s="235">
        <v>1000.08</v>
      </c>
      <c r="F21" s="235">
        <v>166.68</v>
      </c>
      <c r="G21" s="125">
        <f>+FACTURA!S21</f>
        <v>816.17</v>
      </c>
      <c r="H21" s="93">
        <v>0</v>
      </c>
      <c r="I21" s="93">
        <f t="shared" si="1"/>
        <v>1982.9299999999998</v>
      </c>
      <c r="J21" s="235">
        <v>0</v>
      </c>
      <c r="K21" s="235">
        <v>181.53</v>
      </c>
      <c r="L21" s="235">
        <v>29.11</v>
      </c>
      <c r="M21" s="125">
        <f>+FACTURA!AD21</f>
        <v>578.54</v>
      </c>
      <c r="N21" s="125">
        <f>+FACTURA!AA21</f>
        <v>0</v>
      </c>
      <c r="O21" s="125">
        <f>+FACTURA!Y21</f>
        <v>0</v>
      </c>
      <c r="P21" s="236">
        <v>-0.05</v>
      </c>
      <c r="Q21" s="93">
        <f t="shared" si="2"/>
        <v>789.13</v>
      </c>
      <c r="R21" s="93">
        <f t="shared" si="3"/>
        <v>1193.7999999999997</v>
      </c>
      <c r="T21" s="17" t="s">
        <v>34</v>
      </c>
      <c r="U21" s="71" t="s">
        <v>35</v>
      </c>
      <c r="V21" s="124" t="b">
        <f t="shared" si="4"/>
        <v>1</v>
      </c>
      <c r="W21" s="124" t="s">
        <v>35</v>
      </c>
      <c r="X21" s="122">
        <v>29.11</v>
      </c>
    </row>
    <row r="22" spans="1:24">
      <c r="A22" s="71" t="s">
        <v>37</v>
      </c>
      <c r="B22" s="124" t="str">
        <f t="shared" si="0"/>
        <v>SI</v>
      </c>
      <c r="C22" s="86" t="s">
        <v>36</v>
      </c>
      <c r="D22" s="85" t="s">
        <v>37</v>
      </c>
      <c r="E22" s="235">
        <v>880.08</v>
      </c>
      <c r="F22" s="235">
        <v>146.68</v>
      </c>
      <c r="G22" s="125">
        <f>+FACTURA!S22</f>
        <v>8547.61</v>
      </c>
      <c r="H22" s="93">
        <v>0</v>
      </c>
      <c r="I22" s="93">
        <f t="shared" si="1"/>
        <v>9574.3700000000008</v>
      </c>
      <c r="J22" s="235">
        <v>0</v>
      </c>
      <c r="K22" s="235">
        <v>2025.15</v>
      </c>
      <c r="L22" s="235">
        <v>25.55</v>
      </c>
      <c r="M22" s="125">
        <f>+FACTURA!AD22</f>
        <v>0</v>
      </c>
      <c r="N22" s="125">
        <f>+FACTURA!AA22</f>
        <v>0</v>
      </c>
      <c r="O22" s="125">
        <f>+FACTURA!Y22</f>
        <v>0</v>
      </c>
      <c r="P22" s="235">
        <v>7.0000000000000007E-2</v>
      </c>
      <c r="Q22" s="93">
        <f t="shared" si="2"/>
        <v>2050.7700000000004</v>
      </c>
      <c r="R22" s="93">
        <f t="shared" si="3"/>
        <v>7523.6</v>
      </c>
      <c r="T22" s="17" t="s">
        <v>36</v>
      </c>
      <c r="U22" s="71" t="s">
        <v>37</v>
      </c>
      <c r="V22" s="124" t="b">
        <f t="shared" si="4"/>
        <v>1</v>
      </c>
      <c r="W22" s="124" t="s">
        <v>37</v>
      </c>
      <c r="X22" s="122">
        <v>25.55</v>
      </c>
    </row>
    <row r="23" spans="1:24">
      <c r="A23" s="71" t="s">
        <v>39</v>
      </c>
      <c r="B23" s="124" t="str">
        <f t="shared" si="0"/>
        <v>SI</v>
      </c>
      <c r="C23" s="86" t="s">
        <v>38</v>
      </c>
      <c r="D23" s="85" t="s">
        <v>39</v>
      </c>
      <c r="E23" s="235">
        <v>880.08</v>
      </c>
      <c r="F23" s="235">
        <v>146.68</v>
      </c>
      <c r="G23" s="125">
        <f>+FACTURA!S23</f>
        <v>1210.3399999999999</v>
      </c>
      <c r="H23" s="93">
        <v>0</v>
      </c>
      <c r="I23" s="93">
        <f t="shared" si="1"/>
        <v>2237.1</v>
      </c>
      <c r="J23" s="235">
        <v>0</v>
      </c>
      <c r="K23" s="235">
        <v>227.07</v>
      </c>
      <c r="L23" s="235">
        <v>25.55</v>
      </c>
      <c r="M23" s="125">
        <f>+FACTURA!AD23</f>
        <v>0</v>
      </c>
      <c r="N23" s="125">
        <f>+FACTURA!AA23</f>
        <v>0</v>
      </c>
      <c r="O23" s="125">
        <f>+FACTURA!Y23</f>
        <v>0</v>
      </c>
      <c r="P23" s="235">
        <v>0.08</v>
      </c>
      <c r="Q23" s="93">
        <f t="shared" si="2"/>
        <v>252.70000000000002</v>
      </c>
      <c r="R23" s="93">
        <f t="shared" si="3"/>
        <v>1984.3999999999999</v>
      </c>
      <c r="T23" s="17" t="s">
        <v>38</v>
      </c>
      <c r="U23" s="71" t="s">
        <v>39</v>
      </c>
      <c r="V23" s="124" t="b">
        <f t="shared" si="4"/>
        <v>1</v>
      </c>
      <c r="W23" s="124" t="s">
        <v>39</v>
      </c>
      <c r="X23" s="122">
        <v>25.55</v>
      </c>
    </row>
    <row r="24" spans="1:24">
      <c r="A24" s="71" t="s">
        <v>41</v>
      </c>
      <c r="B24" s="124" t="str">
        <f t="shared" si="0"/>
        <v>SI</v>
      </c>
      <c r="C24" s="86" t="s">
        <v>40</v>
      </c>
      <c r="D24" s="85" t="s">
        <v>41</v>
      </c>
      <c r="E24" s="235">
        <v>880.08</v>
      </c>
      <c r="F24" s="235">
        <v>146.68</v>
      </c>
      <c r="G24" s="125">
        <f>+FACTURA!S24</f>
        <v>10603.37</v>
      </c>
      <c r="H24" s="93">
        <v>0</v>
      </c>
      <c r="I24" s="93">
        <f t="shared" si="1"/>
        <v>11630.130000000001</v>
      </c>
      <c r="J24" s="235">
        <v>0</v>
      </c>
      <c r="K24" s="235">
        <v>2641.88</v>
      </c>
      <c r="L24" s="235">
        <v>25.54</v>
      </c>
      <c r="M24" s="125">
        <f>+FACTURA!AD24</f>
        <v>0</v>
      </c>
      <c r="N24" s="125">
        <f>+FACTURA!AA24</f>
        <v>0</v>
      </c>
      <c r="O24" s="125">
        <f>+FACTURA!Y24</f>
        <v>0</v>
      </c>
      <c r="P24" s="236">
        <v>-0.09</v>
      </c>
      <c r="Q24" s="93">
        <f t="shared" si="2"/>
        <v>2667.33</v>
      </c>
      <c r="R24" s="93">
        <f t="shared" si="3"/>
        <v>8962.8000000000011</v>
      </c>
      <c r="T24" s="17" t="s">
        <v>40</v>
      </c>
      <c r="U24" s="71" t="s">
        <v>41</v>
      </c>
      <c r="V24" s="124" t="b">
        <f t="shared" si="4"/>
        <v>1</v>
      </c>
      <c r="W24" s="124" t="s">
        <v>41</v>
      </c>
      <c r="X24" s="122">
        <v>25.54</v>
      </c>
    </row>
    <row r="25" spans="1:24" s="52" customFormat="1">
      <c r="A25" s="71" t="s">
        <v>194</v>
      </c>
      <c r="B25" s="124" t="str">
        <f t="shared" si="0"/>
        <v>SI</v>
      </c>
      <c r="C25" s="86" t="s">
        <v>192</v>
      </c>
      <c r="D25" s="85" t="s">
        <v>194</v>
      </c>
      <c r="E25" s="235">
        <v>880.08</v>
      </c>
      <c r="F25" s="235">
        <v>146.68</v>
      </c>
      <c r="G25" s="125">
        <f>+FACTURA!S25</f>
        <v>0</v>
      </c>
      <c r="H25" s="93">
        <v>0</v>
      </c>
      <c r="I25" s="93">
        <f t="shared" si="1"/>
        <v>1026.76</v>
      </c>
      <c r="J25" s="236">
        <v>-18.41</v>
      </c>
      <c r="K25" s="235">
        <v>0</v>
      </c>
      <c r="L25" s="235">
        <v>25.48</v>
      </c>
      <c r="M25" s="125">
        <f>+FACTURA!AD25</f>
        <v>0</v>
      </c>
      <c r="N25" s="125">
        <f>+FACTURA!AA25</f>
        <v>0</v>
      </c>
      <c r="O25" s="125">
        <f>+FACTURA!Y25</f>
        <v>0</v>
      </c>
      <c r="P25" s="235">
        <v>0.09</v>
      </c>
      <c r="Q25" s="93">
        <f t="shared" si="2"/>
        <v>7.16</v>
      </c>
      <c r="R25" s="19">
        <f t="shared" si="3"/>
        <v>1019.6</v>
      </c>
      <c r="T25" s="17" t="s">
        <v>192</v>
      </c>
      <c r="U25" s="71" t="s">
        <v>194</v>
      </c>
      <c r="V25" s="124" t="b">
        <f t="shared" si="4"/>
        <v>1</v>
      </c>
      <c r="W25" s="124" t="s">
        <v>194</v>
      </c>
      <c r="X25" s="122">
        <v>25.48</v>
      </c>
    </row>
    <row r="26" spans="1:24">
      <c r="A26" s="71" t="s">
        <v>43</v>
      </c>
      <c r="B26" s="124" t="str">
        <f t="shared" si="0"/>
        <v>SI</v>
      </c>
      <c r="C26" s="86" t="s">
        <v>42</v>
      </c>
      <c r="D26" s="85" t="s">
        <v>43</v>
      </c>
      <c r="E26" s="235">
        <v>4000.08</v>
      </c>
      <c r="F26" s="235">
        <v>666.68</v>
      </c>
      <c r="G26" s="125">
        <f>+FACTURA!S26</f>
        <v>9347.0400000000009</v>
      </c>
      <c r="H26" s="93">
        <v>0</v>
      </c>
      <c r="I26" s="93">
        <f t="shared" si="1"/>
        <v>14013.800000000001</v>
      </c>
      <c r="J26" s="235">
        <v>0</v>
      </c>
      <c r="K26" s="235">
        <v>3356.98</v>
      </c>
      <c r="L26" s="235">
        <v>128.63</v>
      </c>
      <c r="M26" s="125">
        <f>+FACTURA!AD26</f>
        <v>416.28</v>
      </c>
      <c r="N26" s="125">
        <f>+FACTURA!AA26</f>
        <v>0</v>
      </c>
      <c r="O26" s="125">
        <f>+FACTURA!Y26</f>
        <v>528.79999999999995</v>
      </c>
      <c r="P26" s="235">
        <v>0.11</v>
      </c>
      <c r="Q26" s="93">
        <f t="shared" si="2"/>
        <v>4430.8</v>
      </c>
      <c r="R26" s="19">
        <f t="shared" si="3"/>
        <v>9583</v>
      </c>
      <c r="T26" s="17" t="s">
        <v>42</v>
      </c>
      <c r="U26" s="71" t="s">
        <v>43</v>
      </c>
      <c r="V26" s="124" t="b">
        <f t="shared" si="4"/>
        <v>1</v>
      </c>
      <c r="W26" s="124" t="s">
        <v>43</v>
      </c>
      <c r="X26" s="122">
        <v>129.33000000000001</v>
      </c>
    </row>
    <row r="27" spans="1:24">
      <c r="A27" s="71" t="s">
        <v>45</v>
      </c>
      <c r="B27" s="124" t="str">
        <f t="shared" si="0"/>
        <v>SI</v>
      </c>
      <c r="C27" s="86" t="s">
        <v>44</v>
      </c>
      <c r="D27" s="85" t="s">
        <v>45</v>
      </c>
      <c r="E27" s="235">
        <v>833.4</v>
      </c>
      <c r="F27" s="235">
        <v>138.9</v>
      </c>
      <c r="G27" s="125">
        <f>+FACTURA!S27</f>
        <v>1286.76</v>
      </c>
      <c r="H27" s="93">
        <v>0</v>
      </c>
      <c r="I27" s="93">
        <f t="shared" si="1"/>
        <v>2259.06</v>
      </c>
      <c r="J27" s="235">
        <v>0</v>
      </c>
      <c r="K27" s="235">
        <v>231.01</v>
      </c>
      <c r="L27" s="235">
        <v>26.09</v>
      </c>
      <c r="M27" s="125">
        <f>+FACTURA!AD27</f>
        <v>98</v>
      </c>
      <c r="N27" s="125">
        <f>+FACTURA!AA27</f>
        <v>0</v>
      </c>
      <c r="O27" s="125">
        <f>+FACTURA!Y27</f>
        <v>0</v>
      </c>
      <c r="P27" s="236">
        <v>-0.04</v>
      </c>
      <c r="Q27" s="93">
        <f t="shared" si="2"/>
        <v>355.05999999999995</v>
      </c>
      <c r="R27" s="19">
        <f t="shared" si="3"/>
        <v>1904</v>
      </c>
      <c r="T27" s="17" t="s">
        <v>44</v>
      </c>
      <c r="U27" s="71" t="s">
        <v>45</v>
      </c>
      <c r="V27" s="124" t="b">
        <f t="shared" si="4"/>
        <v>1</v>
      </c>
      <c r="W27" s="124" t="s">
        <v>45</v>
      </c>
      <c r="X27" s="122">
        <v>29.14</v>
      </c>
    </row>
    <row r="28" spans="1:24" s="53" customFormat="1">
      <c r="A28" s="71" t="s">
        <v>198</v>
      </c>
      <c r="B28" s="124" t="str">
        <f t="shared" si="0"/>
        <v>SI</v>
      </c>
      <c r="C28" s="86" t="s">
        <v>197</v>
      </c>
      <c r="D28" s="85" t="s">
        <v>198</v>
      </c>
      <c r="E28" s="235">
        <v>880.08</v>
      </c>
      <c r="F28" s="235">
        <v>146.68</v>
      </c>
      <c r="G28" s="125">
        <f>+FACTURA!S28</f>
        <v>5108.7299999999996</v>
      </c>
      <c r="H28" s="93">
        <v>0</v>
      </c>
      <c r="I28" s="93">
        <f t="shared" si="1"/>
        <v>6135.49</v>
      </c>
      <c r="J28" s="235">
        <v>0</v>
      </c>
      <c r="K28" s="235">
        <v>1084.3699999999999</v>
      </c>
      <c r="L28" s="235">
        <v>25.48</v>
      </c>
      <c r="M28" s="125">
        <f>+FACTURA!AD28</f>
        <v>791.45</v>
      </c>
      <c r="N28" s="125">
        <f>+FACTURA!AA28</f>
        <v>0</v>
      </c>
      <c r="O28" s="125">
        <f>+FACTURA!Y28</f>
        <v>0</v>
      </c>
      <c r="P28" s="236">
        <v>-0.01</v>
      </c>
      <c r="Q28" s="93">
        <f t="shared" si="2"/>
        <v>1901.29</v>
      </c>
      <c r="R28" s="93">
        <f t="shared" si="3"/>
        <v>4234.2</v>
      </c>
      <c r="T28" s="17" t="s">
        <v>197</v>
      </c>
      <c r="U28" s="71" t="s">
        <v>198</v>
      </c>
      <c r="V28" s="124" t="b">
        <f t="shared" si="4"/>
        <v>1</v>
      </c>
      <c r="W28" s="124" t="s">
        <v>198</v>
      </c>
      <c r="X28" s="122">
        <v>25.48</v>
      </c>
    </row>
    <row r="29" spans="1:24">
      <c r="A29" s="71" t="s">
        <v>47</v>
      </c>
      <c r="B29" s="124" t="str">
        <f t="shared" si="0"/>
        <v>SI</v>
      </c>
      <c r="C29" s="86" t="s">
        <v>46</v>
      </c>
      <c r="D29" s="85" t="s">
        <v>47</v>
      </c>
      <c r="E29" s="235">
        <v>880.08</v>
      </c>
      <c r="F29" s="235">
        <v>146.68</v>
      </c>
      <c r="G29" s="125">
        <f>+FACTURA!S29</f>
        <v>22606.18</v>
      </c>
      <c r="H29" s="93">
        <v>0</v>
      </c>
      <c r="I29" s="93">
        <f t="shared" si="1"/>
        <v>23632.94</v>
      </c>
      <c r="J29" s="235">
        <v>0</v>
      </c>
      <c r="K29" s="235">
        <v>6516.44</v>
      </c>
      <c r="L29" s="235">
        <v>25.55</v>
      </c>
      <c r="M29" s="125">
        <f>+FACTURA!AD29</f>
        <v>0</v>
      </c>
      <c r="N29" s="125">
        <f>+FACTURA!AA29</f>
        <v>0</v>
      </c>
      <c r="O29" s="125">
        <f>+FACTURA!Y29</f>
        <v>0</v>
      </c>
      <c r="P29" s="236">
        <v>-0.05</v>
      </c>
      <c r="Q29" s="93">
        <f t="shared" si="2"/>
        <v>6541.94</v>
      </c>
      <c r="R29" s="93">
        <f t="shared" si="3"/>
        <v>17091</v>
      </c>
      <c r="T29" s="17" t="s">
        <v>46</v>
      </c>
      <c r="U29" s="71" t="s">
        <v>47</v>
      </c>
      <c r="V29" s="124" t="b">
        <f t="shared" si="4"/>
        <v>1</v>
      </c>
      <c r="W29" s="124" t="s">
        <v>47</v>
      </c>
      <c r="X29" s="122">
        <v>25.55</v>
      </c>
    </row>
    <row r="30" spans="1:24">
      <c r="A30" s="71" t="s">
        <v>49</v>
      </c>
      <c r="B30" s="124" t="str">
        <f t="shared" si="0"/>
        <v>SI</v>
      </c>
      <c r="C30" s="86" t="s">
        <v>48</v>
      </c>
      <c r="D30" s="85" t="s">
        <v>49</v>
      </c>
      <c r="E30" s="235">
        <v>880.08</v>
      </c>
      <c r="F30" s="235">
        <v>146.68</v>
      </c>
      <c r="G30" s="125">
        <f>+FACTURA!S30</f>
        <v>10037.5</v>
      </c>
      <c r="H30" s="93">
        <v>0</v>
      </c>
      <c r="I30" s="93">
        <f t="shared" si="1"/>
        <v>11064.26</v>
      </c>
      <c r="J30" s="235">
        <v>0</v>
      </c>
      <c r="K30" s="235">
        <v>2472.12</v>
      </c>
      <c r="L30" s="235">
        <v>25.54</v>
      </c>
      <c r="M30" s="125">
        <f>+FACTURA!AD30</f>
        <v>0</v>
      </c>
      <c r="N30" s="125">
        <f>+FACTURA!AA30</f>
        <v>0</v>
      </c>
      <c r="O30" s="125">
        <f>+FACTURA!Y30</f>
        <v>0</v>
      </c>
      <c r="P30" s="235">
        <v>0</v>
      </c>
      <c r="Q30" s="93">
        <f t="shared" si="2"/>
        <v>2497.66</v>
      </c>
      <c r="R30" s="93">
        <f t="shared" si="3"/>
        <v>8566.6</v>
      </c>
      <c r="T30" s="17" t="s">
        <v>48</v>
      </c>
      <c r="U30" s="71" t="s">
        <v>49</v>
      </c>
      <c r="V30" s="124" t="b">
        <f t="shared" si="4"/>
        <v>1</v>
      </c>
      <c r="W30" s="124" t="s">
        <v>49</v>
      </c>
      <c r="X30" s="122">
        <v>25.54</v>
      </c>
    </row>
    <row r="31" spans="1:24">
      <c r="A31" s="71" t="s">
        <v>51</v>
      </c>
      <c r="B31" s="124" t="str">
        <f t="shared" si="0"/>
        <v>SI</v>
      </c>
      <c r="C31" s="86" t="s">
        <v>50</v>
      </c>
      <c r="D31" s="85" t="s">
        <v>51</v>
      </c>
      <c r="E31" s="235">
        <v>1000.08</v>
      </c>
      <c r="F31" s="235">
        <v>166.68</v>
      </c>
      <c r="G31" s="125">
        <f>+FACTURA!S31</f>
        <v>1354.14</v>
      </c>
      <c r="H31" s="93">
        <v>0</v>
      </c>
      <c r="I31" s="93">
        <f t="shared" si="1"/>
        <v>2520.9</v>
      </c>
      <c r="J31" s="235">
        <v>0</v>
      </c>
      <c r="K31" s="235">
        <v>283.07</v>
      </c>
      <c r="L31" s="235">
        <v>29</v>
      </c>
      <c r="M31" s="125">
        <f>+FACTURA!AD31</f>
        <v>0</v>
      </c>
      <c r="N31" s="125">
        <f>+FACTURA!AA31</f>
        <v>0</v>
      </c>
      <c r="O31" s="125">
        <f>+FACTURA!Y31</f>
        <v>0</v>
      </c>
      <c r="P31" s="235">
        <v>0.03</v>
      </c>
      <c r="Q31" s="93">
        <f t="shared" si="2"/>
        <v>312.09999999999997</v>
      </c>
      <c r="R31" s="93">
        <f t="shared" si="3"/>
        <v>2208.8000000000002</v>
      </c>
      <c r="T31" s="17" t="s">
        <v>50</v>
      </c>
      <c r="U31" s="71" t="s">
        <v>51</v>
      </c>
      <c r="V31" s="124" t="b">
        <f t="shared" si="4"/>
        <v>1</v>
      </c>
      <c r="W31" s="124" t="s">
        <v>51</v>
      </c>
      <c r="X31" s="122">
        <v>29</v>
      </c>
    </row>
    <row r="32" spans="1:24">
      <c r="A32" s="71" t="s">
        <v>53</v>
      </c>
      <c r="B32" s="124" t="str">
        <f t="shared" si="0"/>
        <v>SI</v>
      </c>
      <c r="C32" s="86" t="s">
        <v>52</v>
      </c>
      <c r="D32" s="85" t="s">
        <v>53</v>
      </c>
      <c r="E32" s="235">
        <v>733.4</v>
      </c>
      <c r="F32" s="235">
        <v>122.23</v>
      </c>
      <c r="G32" s="125">
        <f>+FACTURA!S32</f>
        <v>6418.28</v>
      </c>
      <c r="H32" s="93">
        <v>0</v>
      </c>
      <c r="I32" s="93">
        <f t="shared" si="1"/>
        <v>7273.91</v>
      </c>
      <c r="J32" s="235">
        <v>0</v>
      </c>
      <c r="K32" s="235">
        <v>1352.13</v>
      </c>
      <c r="L32" s="235">
        <v>22.8</v>
      </c>
      <c r="M32" s="125">
        <f>+FACTURA!AD32</f>
        <v>0</v>
      </c>
      <c r="N32" s="125">
        <f>+FACTURA!AA32</f>
        <v>0</v>
      </c>
      <c r="O32" s="125">
        <f>+FACTURA!Y32</f>
        <v>0</v>
      </c>
      <c r="P32" s="235">
        <v>0.18</v>
      </c>
      <c r="Q32" s="93">
        <f t="shared" si="2"/>
        <v>1375.1100000000001</v>
      </c>
      <c r="R32" s="93">
        <f t="shared" si="3"/>
        <v>5898.7999999999993</v>
      </c>
      <c r="T32" s="17" t="s">
        <v>52</v>
      </c>
      <c r="U32" s="71" t="s">
        <v>53</v>
      </c>
      <c r="V32" s="124" t="b">
        <f t="shared" si="4"/>
        <v>1</v>
      </c>
      <c r="W32" s="124" t="s">
        <v>53</v>
      </c>
      <c r="X32" s="122">
        <v>25.48</v>
      </c>
    </row>
    <row r="33" spans="1:24">
      <c r="A33" s="71" t="s">
        <v>55</v>
      </c>
      <c r="B33" s="124" t="str">
        <f t="shared" si="0"/>
        <v>SI</v>
      </c>
      <c r="C33" s="86" t="s">
        <v>54</v>
      </c>
      <c r="D33" s="85" t="s">
        <v>55</v>
      </c>
      <c r="E33" s="235">
        <v>3333.4</v>
      </c>
      <c r="F33" s="235">
        <v>555.57000000000005</v>
      </c>
      <c r="G33" s="125">
        <f>+FACTURA!S33</f>
        <v>2909.98</v>
      </c>
      <c r="H33" s="93">
        <v>0</v>
      </c>
      <c r="I33" s="93">
        <f t="shared" si="1"/>
        <v>6798.9500000000007</v>
      </c>
      <c r="J33" s="235">
        <v>0</v>
      </c>
      <c r="K33" s="235">
        <v>1240.42</v>
      </c>
      <c r="L33" s="235">
        <v>116.44</v>
      </c>
      <c r="M33" s="125">
        <f>+FACTURA!AD33</f>
        <v>222.69</v>
      </c>
      <c r="N33" s="125">
        <f>+FACTURA!AA33</f>
        <v>0</v>
      </c>
      <c r="O33" s="125">
        <f>+FACTURA!Y33</f>
        <v>0</v>
      </c>
      <c r="P33" s="235">
        <v>0</v>
      </c>
      <c r="Q33" s="93">
        <f t="shared" si="2"/>
        <v>1579.5500000000002</v>
      </c>
      <c r="R33" s="93">
        <f t="shared" si="3"/>
        <v>5219.4000000000005</v>
      </c>
      <c r="T33" s="17" t="s">
        <v>54</v>
      </c>
      <c r="U33" s="71" t="s">
        <v>55</v>
      </c>
      <c r="V33" s="124" t="b">
        <f t="shared" si="4"/>
        <v>1</v>
      </c>
      <c r="W33" s="124" t="s">
        <v>55</v>
      </c>
      <c r="X33" s="122">
        <v>129.22</v>
      </c>
    </row>
    <row r="34" spans="1:24">
      <c r="A34" s="71" t="s">
        <v>57</v>
      </c>
      <c r="B34" s="124" t="str">
        <f t="shared" si="0"/>
        <v>SI</v>
      </c>
      <c r="C34" s="86" t="s">
        <v>56</v>
      </c>
      <c r="D34" s="85" t="s">
        <v>57</v>
      </c>
      <c r="E34" s="235">
        <v>733.4</v>
      </c>
      <c r="F34" s="235">
        <v>122.23</v>
      </c>
      <c r="G34" s="125">
        <f>+FACTURA!S34</f>
        <v>18633.689999999999</v>
      </c>
      <c r="H34" s="93">
        <v>0</v>
      </c>
      <c r="I34" s="93">
        <f t="shared" si="1"/>
        <v>19489.32</v>
      </c>
      <c r="J34" s="235">
        <v>0</v>
      </c>
      <c r="K34" s="235">
        <v>5107.6099999999997</v>
      </c>
      <c r="L34" s="235">
        <v>22.8</v>
      </c>
      <c r="M34" s="125">
        <f>+FACTURA!AD34</f>
        <v>772.71</v>
      </c>
      <c r="N34" s="125">
        <f>+FACTURA!AA34</f>
        <v>0</v>
      </c>
      <c r="O34" s="125">
        <f>+FACTURA!Y34</f>
        <v>0</v>
      </c>
      <c r="P34" s="235">
        <v>0</v>
      </c>
      <c r="Q34" s="93">
        <f t="shared" si="2"/>
        <v>5903.12</v>
      </c>
      <c r="R34" s="93">
        <f t="shared" si="3"/>
        <v>13586.2</v>
      </c>
      <c r="T34" s="17" t="s">
        <v>56</v>
      </c>
      <c r="U34" s="71" t="s">
        <v>57</v>
      </c>
      <c r="V34" s="124" t="b">
        <f t="shared" si="4"/>
        <v>1</v>
      </c>
      <c r="W34" s="124" t="s">
        <v>57</v>
      </c>
      <c r="X34" s="122">
        <v>25.48</v>
      </c>
    </row>
    <row r="35" spans="1:24" s="52" customFormat="1">
      <c r="A35" s="71" t="s">
        <v>195</v>
      </c>
      <c r="B35" s="124" t="str">
        <f t="shared" si="0"/>
        <v>SI</v>
      </c>
      <c r="C35" s="86" t="s">
        <v>193</v>
      </c>
      <c r="D35" s="85" t="s">
        <v>195</v>
      </c>
      <c r="E35" s="235">
        <v>880.08</v>
      </c>
      <c r="F35" s="235">
        <v>146.68</v>
      </c>
      <c r="G35" s="125">
        <f>+FACTURA!S35</f>
        <v>0</v>
      </c>
      <c r="H35" s="93">
        <v>0</v>
      </c>
      <c r="I35" s="93">
        <f t="shared" si="1"/>
        <v>1026.76</v>
      </c>
      <c r="J35" s="236">
        <v>-18.41</v>
      </c>
      <c r="K35" s="235">
        <v>0</v>
      </c>
      <c r="L35" s="235">
        <v>25.48</v>
      </c>
      <c r="M35" s="125">
        <f>+FACTURA!AD35</f>
        <v>0</v>
      </c>
      <c r="N35" s="125">
        <f>+FACTURA!AA35</f>
        <v>0</v>
      </c>
      <c r="O35" s="125">
        <f>+FACTURA!Y35</f>
        <v>0</v>
      </c>
      <c r="P35" s="235">
        <v>0.09</v>
      </c>
      <c r="Q35" s="93">
        <f t="shared" si="2"/>
        <v>7.16</v>
      </c>
      <c r="R35" s="93">
        <f t="shared" si="3"/>
        <v>1019.6</v>
      </c>
      <c r="T35" s="17" t="s">
        <v>193</v>
      </c>
      <c r="U35" s="71" t="s">
        <v>195</v>
      </c>
      <c r="V35" s="124" t="b">
        <f t="shared" si="4"/>
        <v>1</v>
      </c>
      <c r="W35" s="124" t="s">
        <v>195</v>
      </c>
      <c r="X35" s="122">
        <v>25.48</v>
      </c>
    </row>
    <row r="36" spans="1:24">
      <c r="A36" s="71" t="s">
        <v>59</v>
      </c>
      <c r="B36" s="124" t="str">
        <f t="shared" si="0"/>
        <v>SI</v>
      </c>
      <c r="C36" s="86" t="s">
        <v>58</v>
      </c>
      <c r="D36" s="85" t="s">
        <v>59</v>
      </c>
      <c r="E36" s="235">
        <v>733.4</v>
      </c>
      <c r="F36" s="235">
        <v>122.23</v>
      </c>
      <c r="G36" s="125">
        <f>+FACTURA!S36</f>
        <v>1159</v>
      </c>
      <c r="H36" s="93">
        <v>0</v>
      </c>
      <c r="I36" s="93">
        <f t="shared" si="1"/>
        <v>2014.63</v>
      </c>
      <c r="J36" s="235">
        <v>0</v>
      </c>
      <c r="K36" s="235">
        <v>187.21</v>
      </c>
      <c r="L36" s="235">
        <v>22.8</v>
      </c>
      <c r="M36" s="125">
        <f>+FACTURA!AD36</f>
        <v>0</v>
      </c>
      <c r="N36" s="125">
        <f>+FACTURA!AA36</f>
        <v>215</v>
      </c>
      <c r="O36" s="125">
        <f>+FACTURA!Y36</f>
        <v>0</v>
      </c>
      <c r="P36" s="235">
        <v>0.02</v>
      </c>
      <c r="Q36" s="93">
        <f t="shared" si="2"/>
        <v>425.03</v>
      </c>
      <c r="R36" s="93">
        <f t="shared" si="3"/>
        <v>1589.6000000000001</v>
      </c>
      <c r="T36" s="17" t="s">
        <v>58</v>
      </c>
      <c r="U36" s="71" t="s">
        <v>59</v>
      </c>
      <c r="V36" s="124" t="b">
        <f t="shared" si="4"/>
        <v>1</v>
      </c>
      <c r="W36" s="124" t="s">
        <v>59</v>
      </c>
      <c r="X36" s="122">
        <v>25.48</v>
      </c>
    </row>
    <row r="37" spans="1:24" s="73" customFormat="1">
      <c r="A37" s="71" t="s">
        <v>207</v>
      </c>
      <c r="B37" s="124" t="str">
        <f>IF(A37=D37,"SI","NO")</f>
        <v>SI</v>
      </c>
      <c r="C37" s="86" t="s">
        <v>205</v>
      </c>
      <c r="D37" s="85" t="s">
        <v>207</v>
      </c>
      <c r="E37" s="235">
        <v>880.08</v>
      </c>
      <c r="F37" s="235">
        <v>146.68</v>
      </c>
      <c r="G37" s="125">
        <f>+FACTURA!S37</f>
        <v>2496.42</v>
      </c>
      <c r="H37" s="93">
        <v>0</v>
      </c>
      <c r="I37" s="93">
        <f t="shared" si="1"/>
        <v>3523.1800000000003</v>
      </c>
      <c r="J37" s="235">
        <v>0</v>
      </c>
      <c r="K37" s="235">
        <v>497.16</v>
      </c>
      <c r="L37" s="235">
        <v>25.48</v>
      </c>
      <c r="M37" s="125">
        <f>+FACTURA!AD37</f>
        <v>0</v>
      </c>
      <c r="N37" s="125">
        <f>+FACTURA!AA37</f>
        <v>0</v>
      </c>
      <c r="O37" s="125">
        <f>+FACTURA!Y37</f>
        <v>0</v>
      </c>
      <c r="P37" s="236">
        <v>-0.06</v>
      </c>
      <c r="Q37" s="93">
        <f t="shared" si="2"/>
        <v>522.58000000000004</v>
      </c>
      <c r="R37" s="93">
        <f t="shared" si="3"/>
        <v>3000.6000000000004</v>
      </c>
      <c r="T37" s="17" t="s">
        <v>205</v>
      </c>
      <c r="U37" s="71" t="s">
        <v>207</v>
      </c>
      <c r="V37" s="124" t="b">
        <f t="shared" si="4"/>
        <v>1</v>
      </c>
      <c r="W37" s="124" t="s">
        <v>207</v>
      </c>
      <c r="X37" s="122">
        <v>25.48</v>
      </c>
    </row>
    <row r="38" spans="1:24">
      <c r="A38" s="71" t="s">
        <v>61</v>
      </c>
      <c r="B38" s="124" t="str">
        <f t="shared" si="0"/>
        <v>SI</v>
      </c>
      <c r="C38" s="86" t="s">
        <v>60</v>
      </c>
      <c r="D38" s="85" t="s">
        <v>61</v>
      </c>
      <c r="E38" s="235">
        <v>880.08</v>
      </c>
      <c r="F38" s="235">
        <v>146.68</v>
      </c>
      <c r="G38" s="125">
        <f>+FACTURA!S38</f>
        <v>20032.810000000001</v>
      </c>
      <c r="H38" s="93">
        <v>0</v>
      </c>
      <c r="I38" s="93">
        <f t="shared" si="1"/>
        <v>21059.57</v>
      </c>
      <c r="J38" s="235">
        <v>0</v>
      </c>
      <c r="K38" s="235">
        <v>5641.49</v>
      </c>
      <c r="L38" s="235">
        <v>25.53</v>
      </c>
      <c r="M38" s="125">
        <f>+FACTURA!AD38</f>
        <v>0</v>
      </c>
      <c r="N38" s="125">
        <f>+FACTURA!AA38</f>
        <v>0</v>
      </c>
      <c r="O38" s="125">
        <f>+FACTURA!Y38</f>
        <v>0</v>
      </c>
      <c r="P38" s="236">
        <v>-0.05</v>
      </c>
      <c r="Q38" s="93">
        <f t="shared" si="2"/>
        <v>5666.9699999999993</v>
      </c>
      <c r="R38" s="93">
        <f t="shared" si="3"/>
        <v>15392.6</v>
      </c>
      <c r="T38" s="17" t="s">
        <v>60</v>
      </c>
      <c r="U38" s="71" t="s">
        <v>61</v>
      </c>
      <c r="V38" s="124" t="b">
        <f t="shared" si="4"/>
        <v>1</v>
      </c>
      <c r="W38" s="124" t="s">
        <v>61</v>
      </c>
      <c r="X38" s="122">
        <v>25.53</v>
      </c>
    </row>
    <row r="39" spans="1:24">
      <c r="A39" s="71" t="s">
        <v>63</v>
      </c>
      <c r="B39" s="124" t="str">
        <f t="shared" si="0"/>
        <v>SI</v>
      </c>
      <c r="C39" s="86" t="s">
        <v>62</v>
      </c>
      <c r="D39" s="85" t="s">
        <v>63</v>
      </c>
      <c r="E39" s="235">
        <v>880.08</v>
      </c>
      <c r="F39" s="235">
        <v>146.68</v>
      </c>
      <c r="G39" s="125">
        <f>+FACTURA!S39</f>
        <v>0</v>
      </c>
      <c r="H39" s="93">
        <v>0</v>
      </c>
      <c r="I39" s="93">
        <f t="shared" si="1"/>
        <v>1026.76</v>
      </c>
      <c r="J39" s="236">
        <v>-18.41</v>
      </c>
      <c r="K39" s="235">
        <v>0</v>
      </c>
      <c r="L39" s="235">
        <v>25.53</v>
      </c>
      <c r="M39" s="125">
        <f>+FACTURA!AD39</f>
        <v>0</v>
      </c>
      <c r="N39" s="125">
        <f>+FACTURA!AA39</f>
        <v>0</v>
      </c>
      <c r="O39" s="125">
        <f>+FACTURA!Y39</f>
        <v>0</v>
      </c>
      <c r="P39" s="235">
        <v>0.04</v>
      </c>
      <c r="Q39" s="93">
        <f t="shared" si="2"/>
        <v>7.160000000000001</v>
      </c>
      <c r="R39" s="93">
        <f t="shared" si="3"/>
        <v>1019.6</v>
      </c>
      <c r="T39" s="17" t="s">
        <v>62</v>
      </c>
      <c r="U39" s="71" t="s">
        <v>63</v>
      </c>
      <c r="V39" s="124" t="b">
        <f t="shared" si="4"/>
        <v>1</v>
      </c>
      <c r="W39" s="124" t="s">
        <v>63</v>
      </c>
      <c r="X39" s="122">
        <v>25.53</v>
      </c>
    </row>
    <row r="40" spans="1:24">
      <c r="A40" s="71" t="s">
        <v>65</v>
      </c>
      <c r="B40" s="124" t="str">
        <f t="shared" si="0"/>
        <v>SI</v>
      </c>
      <c r="C40" s="86" t="s">
        <v>64</v>
      </c>
      <c r="D40" s="85" t="s">
        <v>65</v>
      </c>
      <c r="E40" s="235">
        <v>1285.68</v>
      </c>
      <c r="F40" s="235">
        <v>214.28</v>
      </c>
      <c r="G40" s="125">
        <f>+FACTURA!S40</f>
        <v>0</v>
      </c>
      <c r="H40" s="93">
        <v>0</v>
      </c>
      <c r="I40" s="93">
        <f t="shared" si="1"/>
        <v>1499.96</v>
      </c>
      <c r="J40" s="235">
        <v>0</v>
      </c>
      <c r="K40" s="235">
        <v>56.26</v>
      </c>
      <c r="L40" s="235">
        <v>37.24</v>
      </c>
      <c r="M40" s="125">
        <f>+FACTURA!AD40</f>
        <v>0</v>
      </c>
      <c r="N40" s="125">
        <f>+FACTURA!AA40</f>
        <v>0</v>
      </c>
      <c r="O40" s="125">
        <f>+FACTURA!Y40</f>
        <v>0</v>
      </c>
      <c r="P40" s="235">
        <v>0.06</v>
      </c>
      <c r="Q40" s="93">
        <f t="shared" si="2"/>
        <v>93.56</v>
      </c>
      <c r="R40" s="93">
        <f t="shared" si="3"/>
        <v>1406.4</v>
      </c>
      <c r="T40" s="17" t="s">
        <v>64</v>
      </c>
      <c r="U40" s="71" t="s">
        <v>65</v>
      </c>
      <c r="V40" s="124" t="b">
        <f t="shared" si="4"/>
        <v>1</v>
      </c>
      <c r="W40" s="124" t="s">
        <v>65</v>
      </c>
      <c r="X40" s="122">
        <v>37.380000000000003</v>
      </c>
    </row>
    <row r="41" spans="1:24" s="61" customFormat="1">
      <c r="A41" s="71" t="s">
        <v>208</v>
      </c>
      <c r="B41" s="124" t="str">
        <f t="shared" si="0"/>
        <v>SI</v>
      </c>
      <c r="C41" s="86" t="s">
        <v>206</v>
      </c>
      <c r="D41" s="85" t="s">
        <v>208</v>
      </c>
      <c r="E41" s="235">
        <v>1000.02</v>
      </c>
      <c r="F41" s="235">
        <v>166.67</v>
      </c>
      <c r="G41" s="125">
        <f>+FACTURA!S41</f>
        <v>1201.98</v>
      </c>
      <c r="H41" s="93">
        <v>0</v>
      </c>
      <c r="I41" s="93">
        <f t="shared" si="1"/>
        <v>2368.67</v>
      </c>
      <c r="J41" s="235">
        <v>0</v>
      </c>
      <c r="K41" s="235">
        <v>250.65</v>
      </c>
      <c r="L41" s="235">
        <v>28.96</v>
      </c>
      <c r="M41" s="125">
        <f>+FACTURA!AD41</f>
        <v>0</v>
      </c>
      <c r="N41" s="125">
        <f>+FACTURA!AA41</f>
        <v>0</v>
      </c>
      <c r="O41" s="125">
        <f>+FACTURA!Y41</f>
        <v>0</v>
      </c>
      <c r="P41" s="235">
        <v>0.06</v>
      </c>
      <c r="Q41" s="93">
        <f t="shared" si="2"/>
        <v>279.67</v>
      </c>
      <c r="R41" s="93">
        <f t="shared" si="3"/>
        <v>2089</v>
      </c>
      <c r="T41" s="86" t="s">
        <v>206</v>
      </c>
      <c r="U41" s="71" t="s">
        <v>208</v>
      </c>
      <c r="V41" s="124" t="b">
        <f t="shared" si="4"/>
        <v>1</v>
      </c>
      <c r="W41" s="124" t="s">
        <v>208</v>
      </c>
      <c r="X41" s="122">
        <v>19.760000000000002</v>
      </c>
    </row>
    <row r="42" spans="1:24">
      <c r="A42" s="71" t="s">
        <v>67</v>
      </c>
      <c r="B42" s="124" t="str">
        <f t="shared" si="0"/>
        <v>SI</v>
      </c>
      <c r="C42" s="86" t="s">
        <v>66</v>
      </c>
      <c r="D42" s="85" t="s">
        <v>67</v>
      </c>
      <c r="E42" s="235">
        <v>880.08</v>
      </c>
      <c r="F42" s="235">
        <v>146.68</v>
      </c>
      <c r="G42" s="125">
        <f>+FACTURA!S42</f>
        <v>4214.6099999999997</v>
      </c>
      <c r="H42" s="93">
        <v>0</v>
      </c>
      <c r="I42" s="93">
        <f t="shared" si="1"/>
        <v>5241.37</v>
      </c>
      <c r="J42" s="235">
        <v>0</v>
      </c>
      <c r="K42" s="235">
        <v>874.08</v>
      </c>
      <c r="L42" s="235">
        <v>25.58</v>
      </c>
      <c r="M42" s="125">
        <f>+FACTURA!AD42</f>
        <v>731.23</v>
      </c>
      <c r="N42" s="125">
        <f>+FACTURA!AA42</f>
        <v>0</v>
      </c>
      <c r="O42" s="125">
        <f>+FACTURA!Y42</f>
        <v>0</v>
      </c>
      <c r="P42" s="235">
        <v>0.08</v>
      </c>
      <c r="Q42" s="93">
        <f t="shared" si="2"/>
        <v>1630.97</v>
      </c>
      <c r="R42" s="93">
        <f t="shared" si="3"/>
        <v>3610.3999999999996</v>
      </c>
      <c r="T42" s="17" t="s">
        <v>66</v>
      </c>
      <c r="U42" s="71" t="s">
        <v>67</v>
      </c>
      <c r="V42" s="124" t="b">
        <f t="shared" si="4"/>
        <v>1</v>
      </c>
      <c r="W42" s="124" t="s">
        <v>67</v>
      </c>
      <c r="X42" s="122">
        <v>25.58</v>
      </c>
    </row>
    <row r="43" spans="1:24" s="60" customFormat="1">
      <c r="A43" s="71" t="s">
        <v>209</v>
      </c>
      <c r="B43" s="124" t="str">
        <f t="shared" si="0"/>
        <v>SI</v>
      </c>
      <c r="C43" s="86" t="s">
        <v>200</v>
      </c>
      <c r="D43" s="85" t="s">
        <v>209</v>
      </c>
      <c r="E43" s="235">
        <v>880.08</v>
      </c>
      <c r="F43" s="235">
        <v>146.68</v>
      </c>
      <c r="G43" s="125">
        <f>+FACTURA!S43</f>
        <v>3632.33</v>
      </c>
      <c r="H43" s="93">
        <v>0</v>
      </c>
      <c r="I43" s="93">
        <f t="shared" si="1"/>
        <v>4659.09</v>
      </c>
      <c r="J43" s="235">
        <v>0</v>
      </c>
      <c r="K43" s="235">
        <v>739.79</v>
      </c>
      <c r="L43" s="235">
        <v>25.48</v>
      </c>
      <c r="M43" s="125">
        <f>+FACTURA!AD43</f>
        <v>0</v>
      </c>
      <c r="N43" s="125">
        <f>+FACTURA!AA43</f>
        <v>0</v>
      </c>
      <c r="O43" s="125">
        <f>+FACTURA!Y43</f>
        <v>0</v>
      </c>
      <c r="P43" s="235">
        <v>0.02</v>
      </c>
      <c r="Q43" s="93">
        <f t="shared" si="2"/>
        <v>765.29</v>
      </c>
      <c r="R43" s="93">
        <f t="shared" si="3"/>
        <v>3893.8</v>
      </c>
      <c r="T43" s="17" t="s">
        <v>200</v>
      </c>
      <c r="U43" s="71" t="s">
        <v>209</v>
      </c>
      <c r="V43" s="124" t="b">
        <f t="shared" si="4"/>
        <v>1</v>
      </c>
      <c r="W43" s="124" t="s">
        <v>209</v>
      </c>
      <c r="X43" s="122">
        <v>25.48</v>
      </c>
    </row>
    <row r="44" spans="1:24">
      <c r="A44" s="71" t="s">
        <v>69</v>
      </c>
      <c r="B44" s="124" t="str">
        <f t="shared" si="0"/>
        <v>SI</v>
      </c>
      <c r="C44" s="86" t="s">
        <v>68</v>
      </c>
      <c r="D44" s="85" t="s">
        <v>69</v>
      </c>
      <c r="E44" s="235">
        <v>880.08</v>
      </c>
      <c r="F44" s="235">
        <v>146.68</v>
      </c>
      <c r="G44" s="125">
        <f>+FACTURA!S44</f>
        <v>5867.92</v>
      </c>
      <c r="H44" s="93">
        <v>0</v>
      </c>
      <c r="I44" s="93">
        <f t="shared" si="1"/>
        <v>6894.68</v>
      </c>
      <c r="J44" s="235">
        <v>0</v>
      </c>
      <c r="K44" s="235">
        <v>1262.94</v>
      </c>
      <c r="L44" s="235">
        <v>25.53</v>
      </c>
      <c r="M44" s="125">
        <f>+FACTURA!AD44</f>
        <v>0</v>
      </c>
      <c r="N44" s="125">
        <f>+FACTURA!AA44</f>
        <v>0</v>
      </c>
      <c r="O44" s="125">
        <f>+FACTURA!Y44</f>
        <v>0</v>
      </c>
      <c r="P44" s="235">
        <v>0.01</v>
      </c>
      <c r="Q44" s="93">
        <f t="shared" si="2"/>
        <v>1288.48</v>
      </c>
      <c r="R44" s="93">
        <f t="shared" si="3"/>
        <v>5606.2000000000007</v>
      </c>
      <c r="T44" s="17" t="s">
        <v>68</v>
      </c>
      <c r="U44" s="71" t="s">
        <v>69</v>
      </c>
      <c r="V44" s="124" t="b">
        <f t="shared" si="4"/>
        <v>1</v>
      </c>
      <c r="W44" s="124" t="s">
        <v>69</v>
      </c>
      <c r="X44" s="122">
        <v>25.53</v>
      </c>
    </row>
    <row r="45" spans="1:24" ht="14.25" customHeight="1">
      <c r="A45" s="71"/>
      <c r="C45" s="83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24">
      <c r="A46" s="71"/>
      <c r="C46" s="83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24">
      <c r="A47" s="72"/>
      <c r="C47" s="94"/>
      <c r="D47" s="91"/>
      <c r="E47" s="91" t="s">
        <v>70</v>
      </c>
      <c r="F47" s="91" t="s">
        <v>70</v>
      </c>
      <c r="G47" s="91" t="s">
        <v>70</v>
      </c>
      <c r="H47" s="91" t="s">
        <v>70</v>
      </c>
      <c r="I47" s="91" t="s">
        <v>70</v>
      </c>
      <c r="J47" s="91" t="s">
        <v>70</v>
      </c>
      <c r="K47" s="91" t="s">
        <v>70</v>
      </c>
      <c r="L47" s="91" t="s">
        <v>70</v>
      </c>
      <c r="M47" s="91" t="s">
        <v>70</v>
      </c>
      <c r="N47" s="91" t="s">
        <v>70</v>
      </c>
      <c r="O47" s="91" t="s">
        <v>70</v>
      </c>
      <c r="P47" s="91" t="s">
        <v>70</v>
      </c>
      <c r="Q47" s="91" t="s">
        <v>70</v>
      </c>
      <c r="R47" s="91" t="s">
        <v>70</v>
      </c>
    </row>
    <row r="48" spans="1:24" s="9" customFormat="1">
      <c r="A48" s="71" t="s">
        <v>72</v>
      </c>
      <c r="B48" s="61"/>
      <c r="C48" s="97" t="s">
        <v>71</v>
      </c>
      <c r="D48" s="85" t="s">
        <v>72</v>
      </c>
      <c r="E48" s="96">
        <f>SUM(E13:E47)</f>
        <v>37461.260000000024</v>
      </c>
      <c r="F48" s="96">
        <f t="shared" ref="F48:K48" si="5">SUM(F13:F47)</f>
        <v>6243.53</v>
      </c>
      <c r="G48" s="96">
        <f t="shared" si="5"/>
        <v>158333.83000000002</v>
      </c>
      <c r="H48" s="96">
        <f t="shared" si="5"/>
        <v>0</v>
      </c>
      <c r="I48" s="96">
        <f>SUM(I13:I47)</f>
        <v>202038.62000000002</v>
      </c>
      <c r="J48" s="96">
        <f t="shared" si="5"/>
        <v>-112.05999999999999</v>
      </c>
      <c r="K48" s="96">
        <f t="shared" si="5"/>
        <v>41747.010000000009</v>
      </c>
      <c r="L48" s="237">
        <f t="shared" ref="L48:Q48" si="6">SUM(L13:L45)</f>
        <v>1142.6899999999998</v>
      </c>
      <c r="M48" s="237">
        <f t="shared" si="6"/>
        <v>4675.83</v>
      </c>
      <c r="N48" s="237">
        <f t="shared" si="6"/>
        <v>215</v>
      </c>
      <c r="O48" s="237">
        <f t="shared" si="6"/>
        <v>528.79999999999995</v>
      </c>
      <c r="P48" s="237">
        <f t="shared" si="6"/>
        <v>0.75000000000000011</v>
      </c>
      <c r="Q48" s="237">
        <f t="shared" si="6"/>
        <v>48198.020000000011</v>
      </c>
      <c r="R48" s="96">
        <f>SUM(R13:R45)</f>
        <v>153840.6</v>
      </c>
      <c r="W48" s="5"/>
      <c r="X48" s="5"/>
    </row>
    <row r="49" spans="1:24">
      <c r="A49" s="71"/>
      <c r="C49" s="83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W49" s="9"/>
      <c r="X49" s="9"/>
    </row>
    <row r="50" spans="1:24" ht="15">
      <c r="A50" s="70"/>
      <c r="C50" s="84"/>
      <c r="D50" s="84"/>
      <c r="E50" s="85" t="s">
        <v>72</v>
      </c>
      <c r="F50" s="85" t="s">
        <v>72</v>
      </c>
      <c r="G50" s="85" t="s">
        <v>72</v>
      </c>
      <c r="H50" s="85" t="s">
        <v>72</v>
      </c>
      <c r="I50" s="85" t="s">
        <v>72</v>
      </c>
      <c r="J50" s="85" t="s">
        <v>72</v>
      </c>
      <c r="K50" s="85" t="s">
        <v>72</v>
      </c>
      <c r="L50" s="85" t="s">
        <v>72</v>
      </c>
      <c r="M50" s="85" t="s">
        <v>72</v>
      </c>
      <c r="N50" s="85" t="s">
        <v>72</v>
      </c>
      <c r="O50" s="85" t="s">
        <v>72</v>
      </c>
      <c r="P50" s="85" t="s">
        <v>72</v>
      </c>
      <c r="Q50" s="85" t="s">
        <v>72</v>
      </c>
      <c r="R50" s="85" t="s">
        <v>72</v>
      </c>
    </row>
    <row r="51" spans="1:24">
      <c r="A51" s="71" t="s">
        <v>72</v>
      </c>
      <c r="C51" s="86" t="s">
        <v>72</v>
      </c>
      <c r="D51" s="85" t="s">
        <v>72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1:24">
      <c r="A52" s="71"/>
    </row>
    <row r="53" spans="1:24">
      <c r="A53" s="71"/>
      <c r="G53" s="63"/>
    </row>
    <row r="54" spans="1:24">
      <c r="A54" s="71"/>
    </row>
    <row r="55" spans="1:24">
      <c r="A55" s="71"/>
      <c r="H55" s="62"/>
    </row>
    <row r="56" spans="1:24">
      <c r="A56" s="71"/>
    </row>
    <row r="57" spans="1:24">
      <c r="A57" s="71"/>
    </row>
    <row r="58" spans="1:24">
      <c r="A58" s="71"/>
    </row>
    <row r="59" spans="1:24">
      <c r="A59" s="71"/>
    </row>
    <row r="60" spans="1:24">
      <c r="A60" s="71"/>
    </row>
    <row r="61" spans="1:24">
      <c r="A61" s="71"/>
    </row>
    <row r="62" spans="1:24">
      <c r="A62" s="71"/>
    </row>
    <row r="63" spans="1:24">
      <c r="A63" s="71"/>
    </row>
    <row r="64" spans="1:24">
      <c r="A64" s="71"/>
    </row>
    <row r="65" spans="1:1">
      <c r="A65" s="71"/>
    </row>
    <row r="66" spans="1:1">
      <c r="A66" s="71"/>
    </row>
    <row r="67" spans="1:1">
      <c r="A67" s="71"/>
    </row>
    <row r="68" spans="1:1">
      <c r="A68" s="71"/>
    </row>
    <row r="69" spans="1:1">
      <c r="A69" s="71"/>
    </row>
    <row r="70" spans="1:1">
      <c r="A70" s="71"/>
    </row>
    <row r="71" spans="1:1">
      <c r="A71" s="71"/>
    </row>
    <row r="72" spans="1:1">
      <c r="A72" s="71"/>
    </row>
    <row r="73" spans="1:1">
      <c r="A73" s="71"/>
    </row>
    <row r="74" spans="1:1">
      <c r="A74" s="71"/>
    </row>
    <row r="75" spans="1:1">
      <c r="A75" s="71"/>
    </row>
    <row r="76" spans="1:1">
      <c r="A76" s="71"/>
    </row>
    <row r="77" spans="1:1">
      <c r="A77" s="71"/>
    </row>
    <row r="78" spans="1:1">
      <c r="A78" s="71"/>
    </row>
    <row r="79" spans="1:1">
      <c r="A79" s="71"/>
    </row>
    <row r="80" spans="1:1">
      <c r="A80" s="71"/>
    </row>
    <row r="81" spans="1:1">
      <c r="A81" s="71"/>
    </row>
    <row r="82" spans="1:1">
      <c r="A82" s="71"/>
    </row>
    <row r="83" spans="1:1">
      <c r="A83" s="71"/>
    </row>
    <row r="84" spans="1:1">
      <c r="A84" s="71"/>
    </row>
    <row r="85" spans="1:1">
      <c r="A85" s="71"/>
    </row>
    <row r="86" spans="1:1">
      <c r="A86" s="71"/>
    </row>
    <row r="87" spans="1:1">
      <c r="A87" s="71"/>
    </row>
    <row r="88" spans="1:1">
      <c r="A88" s="71"/>
    </row>
    <row r="89" spans="1:1">
      <c r="A89" s="71"/>
    </row>
    <row r="90" spans="1:1">
      <c r="A90" s="71"/>
    </row>
    <row r="91" spans="1:1">
      <c r="A91" s="71"/>
    </row>
    <row r="92" spans="1:1">
      <c r="A92" s="71"/>
    </row>
    <row r="93" spans="1:1">
      <c r="A93" s="71"/>
    </row>
    <row r="94" spans="1:1">
      <c r="A94" s="71"/>
    </row>
    <row r="95" spans="1:1">
      <c r="A95" s="71"/>
    </row>
    <row r="96" spans="1:1">
      <c r="A96" s="71"/>
    </row>
    <row r="97" spans="1:1">
      <c r="A97" s="71"/>
    </row>
    <row r="98" spans="1:1">
      <c r="A98" s="71"/>
    </row>
    <row r="99" spans="1:1">
      <c r="A99" s="71"/>
    </row>
    <row r="100" spans="1:1">
      <c r="A100" s="71"/>
    </row>
    <row r="101" spans="1:1">
      <c r="A101" s="71"/>
    </row>
    <row r="102" spans="1:1">
      <c r="A102" s="71"/>
    </row>
    <row r="103" spans="1:1">
      <c r="A103" s="71"/>
    </row>
    <row r="104" spans="1:1">
      <c r="A104" s="71"/>
    </row>
    <row r="105" spans="1:1">
      <c r="A105" s="71"/>
    </row>
  </sheetData>
  <mergeCells count="1">
    <mergeCell ref="D1:F1"/>
  </mergeCells>
  <pageMargins left="0.31496062992125984" right="0.31496062992125984" top="0.74803149606299213" bottom="0.55118110236220474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53"/>
  <sheetViews>
    <sheetView topLeftCell="A34" workbookViewId="0">
      <selection activeCell="E48" sqref="E48"/>
    </sheetView>
  </sheetViews>
  <sheetFormatPr baseColWidth="10" defaultRowHeight="15"/>
  <cols>
    <col min="1" max="1" width="13.28515625" bestFit="1" customWidth="1"/>
    <col min="2" max="2" width="24.28515625" customWidth="1"/>
    <col min="3" max="3" width="20" customWidth="1"/>
    <col min="4" max="4" width="17.42578125" bestFit="1" customWidth="1"/>
    <col min="5" max="5" width="35.28515625" bestFit="1" customWidth="1"/>
    <col min="6" max="6" width="13.42578125" style="131" hidden="1" customWidth="1"/>
    <col min="7" max="7" width="27.7109375" hidden="1" customWidth="1"/>
    <col min="8" max="8" width="12" hidden="1" customWidth="1"/>
    <col min="9" max="12" width="0" hidden="1" customWidth="1"/>
    <col min="13" max="14" width="11.42578125" hidden="1" customWidth="1"/>
  </cols>
  <sheetData>
    <row r="1" spans="1:14">
      <c r="A1" s="106" t="s">
        <v>0</v>
      </c>
      <c r="B1" s="105"/>
      <c r="C1" s="105"/>
      <c r="D1" s="105"/>
      <c r="E1" s="105"/>
      <c r="G1" s="105"/>
      <c r="H1" s="105"/>
    </row>
    <row r="2" spans="1:14">
      <c r="A2" s="107" t="s">
        <v>1</v>
      </c>
      <c r="B2" s="105"/>
      <c r="C2" s="105"/>
      <c r="D2" s="105"/>
      <c r="E2" s="105"/>
      <c r="G2" s="105"/>
      <c r="H2" s="105"/>
    </row>
    <row r="3" spans="1:14" ht="23.25">
      <c r="A3" s="109" t="s">
        <v>2</v>
      </c>
      <c r="B3" s="108"/>
      <c r="C3" s="110"/>
      <c r="D3" s="108" t="s">
        <v>221</v>
      </c>
      <c r="E3" s="108"/>
      <c r="F3" s="132"/>
      <c r="G3" s="105"/>
      <c r="H3" s="105"/>
    </row>
    <row r="4" spans="1:14" ht="15.75">
      <c r="A4" s="111" t="s">
        <v>211</v>
      </c>
      <c r="B4" s="108"/>
      <c r="C4" s="108"/>
      <c r="D4" s="108"/>
      <c r="E4" s="108"/>
      <c r="F4" s="132"/>
      <c r="G4" s="105"/>
      <c r="H4" s="105"/>
    </row>
    <row r="5" spans="1:14">
      <c r="A5" s="25"/>
      <c r="B5" s="25"/>
      <c r="C5" s="25"/>
      <c r="D5" s="27"/>
      <c r="G5" s="25"/>
      <c r="H5" s="27"/>
    </row>
    <row r="6" spans="1:14">
      <c r="A6" s="112"/>
      <c r="B6" s="112"/>
      <c r="C6" s="112"/>
      <c r="D6" s="112"/>
      <c r="E6" s="112"/>
      <c r="F6" s="133"/>
      <c r="G6" s="112"/>
      <c r="H6" s="112"/>
    </row>
    <row r="7" spans="1:14">
      <c r="A7" s="113"/>
      <c r="B7" s="113"/>
      <c r="C7" s="113"/>
      <c r="D7" s="113"/>
      <c r="E7" s="113"/>
      <c r="F7" s="134"/>
      <c r="G7" s="113"/>
      <c r="H7" s="113"/>
    </row>
    <row r="8" spans="1:14">
      <c r="A8" s="115" t="s">
        <v>212</v>
      </c>
      <c r="B8" s="115" t="s">
        <v>213</v>
      </c>
      <c r="C8" s="115" t="s">
        <v>214</v>
      </c>
      <c r="D8" s="116" t="s">
        <v>215</v>
      </c>
      <c r="E8" s="130" t="s">
        <v>76</v>
      </c>
      <c r="F8" s="129"/>
      <c r="G8" s="114"/>
      <c r="H8" s="114"/>
    </row>
    <row r="9" spans="1:14">
      <c r="A9" s="117" t="s">
        <v>20</v>
      </c>
      <c r="B9" s="105">
        <v>2948214670</v>
      </c>
      <c r="C9" s="105" t="s">
        <v>216</v>
      </c>
      <c r="D9" s="235">
        <v>1019.6</v>
      </c>
      <c r="E9" s="105" t="s">
        <v>21</v>
      </c>
      <c r="F9" s="131">
        <f>+B9-H9</f>
        <v>0</v>
      </c>
      <c r="G9" s="125" t="b">
        <f t="shared" ref="G9:G37" si="0">E9=K9</f>
        <v>1</v>
      </c>
      <c r="H9" s="127">
        <v>2948214670</v>
      </c>
      <c r="I9" s="127" t="s">
        <v>216</v>
      </c>
      <c r="J9" s="128"/>
      <c r="K9" s="127" t="s">
        <v>21</v>
      </c>
      <c r="N9">
        <f>+H9-B9</f>
        <v>0</v>
      </c>
    </row>
    <row r="10" spans="1:14">
      <c r="A10" s="117" t="s">
        <v>22</v>
      </c>
      <c r="B10" s="105">
        <v>1482165252</v>
      </c>
      <c r="C10" s="105" t="s">
        <v>216</v>
      </c>
      <c r="D10" s="235">
        <v>4444.8</v>
      </c>
      <c r="E10" s="105" t="s">
        <v>23</v>
      </c>
      <c r="F10" s="131">
        <f t="shared" ref="F10:F37" si="1">+B10-H10</f>
        <v>0</v>
      </c>
      <c r="G10" s="125" t="b">
        <f t="shared" si="0"/>
        <v>1</v>
      </c>
      <c r="H10" s="127">
        <v>1482165252</v>
      </c>
      <c r="I10" s="127" t="s">
        <v>216</v>
      </c>
      <c r="J10" s="128"/>
      <c r="K10" s="127" t="s">
        <v>23</v>
      </c>
      <c r="N10" s="131">
        <f t="shared" ref="N10:N37" si="2">+H10-B10</f>
        <v>0</v>
      </c>
    </row>
    <row r="11" spans="1:14">
      <c r="A11" s="117" t="s">
        <v>24</v>
      </c>
      <c r="B11" s="105">
        <v>2717430477</v>
      </c>
      <c r="C11" s="105" t="s">
        <v>216</v>
      </c>
      <c r="D11" s="235">
        <v>1561.4</v>
      </c>
      <c r="E11" s="105" t="s">
        <v>25</v>
      </c>
      <c r="F11" s="131">
        <f t="shared" si="1"/>
        <v>0</v>
      </c>
      <c r="G11" s="125" t="b">
        <f t="shared" si="0"/>
        <v>1</v>
      </c>
      <c r="H11" s="127">
        <v>2717430477</v>
      </c>
      <c r="I11" s="127" t="s">
        <v>216</v>
      </c>
      <c r="J11" s="128"/>
      <c r="K11" s="127" t="s">
        <v>25</v>
      </c>
      <c r="N11" s="131">
        <f t="shared" si="2"/>
        <v>0</v>
      </c>
    </row>
    <row r="12" spans="1:14">
      <c r="A12" s="117" t="s">
        <v>26</v>
      </c>
      <c r="B12" s="105">
        <v>1167172540</v>
      </c>
      <c r="C12" s="105" t="s">
        <v>216</v>
      </c>
      <c r="D12" s="235">
        <v>2950</v>
      </c>
      <c r="E12" s="105" t="s">
        <v>27</v>
      </c>
      <c r="F12" s="131">
        <f t="shared" si="1"/>
        <v>0</v>
      </c>
      <c r="G12" s="125" t="b">
        <f t="shared" si="0"/>
        <v>1</v>
      </c>
      <c r="H12" s="127">
        <v>1167172540</v>
      </c>
      <c r="I12" s="127" t="s">
        <v>216</v>
      </c>
      <c r="J12" s="128"/>
      <c r="K12" s="127" t="s">
        <v>27</v>
      </c>
      <c r="N12" s="131">
        <f t="shared" si="2"/>
        <v>0</v>
      </c>
    </row>
    <row r="13" spans="1:14">
      <c r="A13" s="117" t="s">
        <v>28</v>
      </c>
      <c r="B13" s="105">
        <v>1449517286</v>
      </c>
      <c r="C13" s="105" t="s">
        <v>216</v>
      </c>
      <c r="D13" s="235">
        <v>871.2</v>
      </c>
      <c r="E13" s="105" t="s">
        <v>29</v>
      </c>
      <c r="F13" s="131">
        <f t="shared" si="1"/>
        <v>0</v>
      </c>
      <c r="G13" s="125" t="b">
        <f t="shared" si="0"/>
        <v>1</v>
      </c>
      <c r="H13" s="127">
        <v>1449517286</v>
      </c>
      <c r="I13" s="127" t="s">
        <v>216</v>
      </c>
      <c r="J13" s="128"/>
      <c r="K13" s="127" t="s">
        <v>29</v>
      </c>
      <c r="N13" s="131">
        <f t="shared" si="2"/>
        <v>0</v>
      </c>
    </row>
    <row r="14" spans="1:14">
      <c r="A14" s="117" t="s">
        <v>30</v>
      </c>
      <c r="B14" s="105">
        <v>2730894303</v>
      </c>
      <c r="C14" s="105" t="s">
        <v>216</v>
      </c>
      <c r="D14" s="235">
        <v>8163</v>
      </c>
      <c r="E14" s="105" t="s">
        <v>31</v>
      </c>
      <c r="F14" s="131">
        <f t="shared" si="1"/>
        <v>0</v>
      </c>
      <c r="G14" s="125" t="b">
        <f t="shared" si="0"/>
        <v>1</v>
      </c>
      <c r="H14" s="127">
        <v>2730894303</v>
      </c>
      <c r="I14" s="127" t="s">
        <v>216</v>
      </c>
      <c r="J14" s="128"/>
      <c r="K14" s="127" t="s">
        <v>31</v>
      </c>
      <c r="N14" s="131">
        <f t="shared" si="2"/>
        <v>0</v>
      </c>
    </row>
    <row r="15" spans="1:14">
      <c r="A15" s="117" t="s">
        <v>32</v>
      </c>
      <c r="B15" s="105">
        <v>2952119943</v>
      </c>
      <c r="C15" s="105" t="s">
        <v>216</v>
      </c>
      <c r="D15" s="235">
        <v>4172</v>
      </c>
      <c r="E15" s="105" t="s">
        <v>33</v>
      </c>
      <c r="F15" s="131">
        <f t="shared" si="1"/>
        <v>0</v>
      </c>
      <c r="G15" s="125" t="b">
        <f t="shared" si="0"/>
        <v>1</v>
      </c>
      <c r="H15" s="127">
        <v>2952119943</v>
      </c>
      <c r="I15" s="127" t="s">
        <v>216</v>
      </c>
      <c r="J15" s="128"/>
      <c r="K15" s="127" t="s">
        <v>33</v>
      </c>
      <c r="N15" s="131">
        <f t="shared" si="2"/>
        <v>0</v>
      </c>
    </row>
    <row r="16" spans="1:14">
      <c r="A16" s="117" t="s">
        <v>34</v>
      </c>
      <c r="B16" s="105">
        <v>2763908836</v>
      </c>
      <c r="C16" s="105" t="s">
        <v>216</v>
      </c>
      <c r="D16" s="235">
        <v>1193.7999999999997</v>
      </c>
      <c r="E16" s="105" t="s">
        <v>35</v>
      </c>
      <c r="F16" s="131">
        <f t="shared" si="1"/>
        <v>0</v>
      </c>
      <c r="G16" s="125" t="b">
        <f t="shared" si="0"/>
        <v>1</v>
      </c>
      <c r="H16" s="127">
        <v>2763908836</v>
      </c>
      <c r="I16" s="127" t="s">
        <v>216</v>
      </c>
      <c r="J16" s="128"/>
      <c r="K16" s="127" t="s">
        <v>35</v>
      </c>
      <c r="N16" s="131">
        <f t="shared" si="2"/>
        <v>0</v>
      </c>
    </row>
    <row r="17" spans="1:14">
      <c r="A17" s="117" t="s">
        <v>36</v>
      </c>
      <c r="B17" s="105">
        <v>2863632784</v>
      </c>
      <c r="C17" s="105" t="s">
        <v>216</v>
      </c>
      <c r="D17" s="235">
        <v>7523.6</v>
      </c>
      <c r="E17" s="105" t="s">
        <v>37</v>
      </c>
      <c r="F17" s="131">
        <f t="shared" si="1"/>
        <v>0</v>
      </c>
      <c r="G17" s="125" t="b">
        <f t="shared" si="0"/>
        <v>1</v>
      </c>
      <c r="H17" s="127">
        <v>2863632784</v>
      </c>
      <c r="I17" s="127" t="s">
        <v>216</v>
      </c>
      <c r="J17" s="128"/>
      <c r="K17" s="127" t="s">
        <v>37</v>
      </c>
      <c r="N17" s="131">
        <f t="shared" si="2"/>
        <v>0</v>
      </c>
    </row>
    <row r="18" spans="1:14">
      <c r="A18" s="117" t="s">
        <v>38</v>
      </c>
      <c r="B18" s="105">
        <v>2845119553</v>
      </c>
      <c r="C18" s="105" t="s">
        <v>216</v>
      </c>
      <c r="D18" s="235">
        <v>1984.3999999999999</v>
      </c>
      <c r="E18" s="105" t="s">
        <v>39</v>
      </c>
      <c r="F18" s="131">
        <f t="shared" si="1"/>
        <v>0</v>
      </c>
      <c r="G18" s="125" t="b">
        <f t="shared" si="0"/>
        <v>1</v>
      </c>
      <c r="H18" s="127">
        <v>2845119553</v>
      </c>
      <c r="I18" s="127" t="s">
        <v>216</v>
      </c>
      <c r="J18" s="128"/>
      <c r="K18" s="127" t="s">
        <v>39</v>
      </c>
      <c r="N18" s="131">
        <f t="shared" si="2"/>
        <v>0</v>
      </c>
    </row>
    <row r="19" spans="1:14">
      <c r="A19" s="117" t="s">
        <v>40</v>
      </c>
      <c r="B19" s="105">
        <v>2875214688</v>
      </c>
      <c r="C19" s="105" t="s">
        <v>216</v>
      </c>
      <c r="D19" s="235">
        <v>8962.8000000000011</v>
      </c>
      <c r="E19" s="105" t="s">
        <v>41</v>
      </c>
      <c r="F19" s="131">
        <f t="shared" si="1"/>
        <v>0</v>
      </c>
      <c r="G19" s="125" t="b">
        <f t="shared" si="0"/>
        <v>1</v>
      </c>
      <c r="H19" s="127">
        <v>2875214688</v>
      </c>
      <c r="I19" s="127" t="s">
        <v>216</v>
      </c>
      <c r="J19" s="128"/>
      <c r="K19" s="127" t="s">
        <v>41</v>
      </c>
      <c r="N19" s="131">
        <f t="shared" si="2"/>
        <v>0</v>
      </c>
    </row>
    <row r="20" spans="1:14">
      <c r="A20" s="117" t="s">
        <v>192</v>
      </c>
      <c r="B20" s="105">
        <v>1127165366</v>
      </c>
      <c r="C20" s="105" t="s">
        <v>216</v>
      </c>
      <c r="D20" s="19">
        <v>1019.6</v>
      </c>
      <c r="E20" s="105" t="s">
        <v>194</v>
      </c>
      <c r="F20" s="131">
        <f t="shared" si="1"/>
        <v>0</v>
      </c>
      <c r="G20" s="125" t="b">
        <f t="shared" si="0"/>
        <v>1</v>
      </c>
      <c r="H20" s="127">
        <v>1127165366</v>
      </c>
      <c r="I20" s="127" t="s">
        <v>216</v>
      </c>
      <c r="J20" s="128"/>
      <c r="K20" s="127" t="s">
        <v>194</v>
      </c>
      <c r="N20" s="131">
        <f t="shared" si="2"/>
        <v>0</v>
      </c>
    </row>
    <row r="21" spans="1:14">
      <c r="A21" s="117" t="s">
        <v>42</v>
      </c>
      <c r="B21" s="105">
        <v>2866078516</v>
      </c>
      <c r="C21" s="105" t="s">
        <v>216</v>
      </c>
      <c r="D21" s="19">
        <v>9583</v>
      </c>
      <c r="E21" s="105" t="s">
        <v>43</v>
      </c>
      <c r="F21" s="131">
        <f t="shared" si="1"/>
        <v>0</v>
      </c>
      <c r="G21" s="125" t="b">
        <f t="shared" si="0"/>
        <v>1</v>
      </c>
      <c r="H21" s="127">
        <v>2866078516</v>
      </c>
      <c r="I21" s="127" t="s">
        <v>216</v>
      </c>
      <c r="J21" s="128"/>
      <c r="K21" s="127" t="s">
        <v>43</v>
      </c>
      <c r="N21" s="131">
        <f t="shared" si="2"/>
        <v>0</v>
      </c>
    </row>
    <row r="22" spans="1:14">
      <c r="A22" s="117" t="s">
        <v>44</v>
      </c>
      <c r="B22" s="105">
        <v>1499469494</v>
      </c>
      <c r="C22" s="105" t="s">
        <v>216</v>
      </c>
      <c r="D22" s="19">
        <v>1904</v>
      </c>
      <c r="E22" s="105" t="s">
        <v>45</v>
      </c>
      <c r="F22" s="131">
        <f t="shared" si="1"/>
        <v>0</v>
      </c>
      <c r="G22" s="125" t="b">
        <f t="shared" si="0"/>
        <v>1</v>
      </c>
      <c r="H22" s="127">
        <v>1499469494</v>
      </c>
      <c r="I22" s="127" t="s">
        <v>216</v>
      </c>
      <c r="J22" s="128"/>
      <c r="K22" s="127" t="s">
        <v>45</v>
      </c>
      <c r="N22" s="131">
        <f t="shared" si="2"/>
        <v>0</v>
      </c>
    </row>
    <row r="23" spans="1:14">
      <c r="A23" s="117" t="s">
        <v>46</v>
      </c>
      <c r="B23" s="105">
        <v>1457482116</v>
      </c>
      <c r="C23" s="105" t="s">
        <v>216</v>
      </c>
      <c r="D23" s="235">
        <v>17091</v>
      </c>
      <c r="E23" s="105" t="s">
        <v>47</v>
      </c>
      <c r="F23" s="131">
        <f t="shared" si="1"/>
        <v>0</v>
      </c>
      <c r="G23" s="125" t="b">
        <f t="shared" si="0"/>
        <v>1</v>
      </c>
      <c r="H23" s="127">
        <v>1457482116</v>
      </c>
      <c r="I23" s="127" t="s">
        <v>216</v>
      </c>
      <c r="J23" s="128"/>
      <c r="K23" s="127" t="s">
        <v>47</v>
      </c>
      <c r="N23" s="131">
        <f t="shared" si="2"/>
        <v>0</v>
      </c>
    </row>
    <row r="24" spans="1:14">
      <c r="A24" s="117" t="s">
        <v>48</v>
      </c>
      <c r="B24" s="105">
        <v>2872328917</v>
      </c>
      <c r="C24" s="105" t="s">
        <v>216</v>
      </c>
      <c r="D24" s="235">
        <v>8566.6</v>
      </c>
      <c r="E24" s="105" t="s">
        <v>49</v>
      </c>
      <c r="F24" s="131">
        <f t="shared" si="1"/>
        <v>0</v>
      </c>
      <c r="G24" s="125" t="b">
        <f t="shared" si="0"/>
        <v>1</v>
      </c>
      <c r="H24" s="127">
        <v>2872328917</v>
      </c>
      <c r="I24" s="127" t="s">
        <v>216</v>
      </c>
      <c r="J24" s="128"/>
      <c r="K24" s="127" t="s">
        <v>49</v>
      </c>
      <c r="N24" s="131">
        <f t="shared" si="2"/>
        <v>0</v>
      </c>
    </row>
    <row r="25" spans="1:14">
      <c r="A25" s="117" t="s">
        <v>50</v>
      </c>
      <c r="B25" s="105">
        <v>2735539994</v>
      </c>
      <c r="C25" s="105" t="s">
        <v>216</v>
      </c>
      <c r="D25" s="235">
        <v>2208.8000000000002</v>
      </c>
      <c r="E25" s="105" t="s">
        <v>51</v>
      </c>
      <c r="F25" s="131">
        <f t="shared" si="1"/>
        <v>0</v>
      </c>
      <c r="G25" s="125" t="b">
        <f t="shared" si="0"/>
        <v>1</v>
      </c>
      <c r="H25" s="127">
        <v>2735539994</v>
      </c>
      <c r="I25" s="127" t="s">
        <v>216</v>
      </c>
      <c r="J25" s="128"/>
      <c r="K25" s="127" t="s">
        <v>51</v>
      </c>
      <c r="N25" s="131">
        <f t="shared" si="2"/>
        <v>0</v>
      </c>
    </row>
    <row r="26" spans="1:14">
      <c r="A26" s="117" t="s">
        <v>54</v>
      </c>
      <c r="B26" s="105">
        <v>1112995379</v>
      </c>
      <c r="C26" s="105" t="s">
        <v>216</v>
      </c>
      <c r="D26" s="235">
        <v>5219.4000000000005</v>
      </c>
      <c r="E26" s="105" t="s">
        <v>55</v>
      </c>
      <c r="F26" s="131">
        <f t="shared" si="1"/>
        <v>0</v>
      </c>
      <c r="G26" s="125" t="b">
        <f t="shared" si="0"/>
        <v>1</v>
      </c>
      <c r="H26" s="127">
        <v>1112995379</v>
      </c>
      <c r="I26" s="127" t="s">
        <v>216</v>
      </c>
      <c r="J26" s="128"/>
      <c r="K26" s="127" t="s">
        <v>55</v>
      </c>
      <c r="N26" s="131">
        <f t="shared" si="2"/>
        <v>0</v>
      </c>
    </row>
    <row r="27" spans="1:14">
      <c r="A27" s="117" t="s">
        <v>56</v>
      </c>
      <c r="B27" s="105">
        <v>1156979076</v>
      </c>
      <c r="C27" s="105" t="s">
        <v>216</v>
      </c>
      <c r="D27" s="235">
        <v>13586.2</v>
      </c>
      <c r="E27" s="105" t="s">
        <v>57</v>
      </c>
      <c r="F27" s="131">
        <f t="shared" si="1"/>
        <v>0</v>
      </c>
      <c r="G27" s="125" t="b">
        <f t="shared" si="0"/>
        <v>1</v>
      </c>
      <c r="H27" s="127">
        <v>1156979076</v>
      </c>
      <c r="I27" s="127" t="s">
        <v>216</v>
      </c>
      <c r="J27" s="128"/>
      <c r="K27" s="127" t="s">
        <v>57</v>
      </c>
      <c r="N27" s="131">
        <f t="shared" si="2"/>
        <v>0</v>
      </c>
    </row>
    <row r="28" spans="1:14">
      <c r="A28" s="117" t="s">
        <v>193</v>
      </c>
      <c r="B28" s="105">
        <v>1469380671</v>
      </c>
      <c r="C28" s="105" t="s">
        <v>216</v>
      </c>
      <c r="D28" s="235">
        <v>1019.6</v>
      </c>
      <c r="E28" s="105" t="s">
        <v>195</v>
      </c>
      <c r="F28" s="131">
        <f t="shared" si="1"/>
        <v>0</v>
      </c>
      <c r="G28" s="125" t="b">
        <f t="shared" si="0"/>
        <v>1</v>
      </c>
      <c r="H28" s="127">
        <v>1469380671</v>
      </c>
      <c r="I28" s="127" t="s">
        <v>216</v>
      </c>
      <c r="J28" s="128"/>
      <c r="K28" s="127" t="s">
        <v>195</v>
      </c>
      <c r="N28" s="131">
        <f t="shared" si="2"/>
        <v>0</v>
      </c>
    </row>
    <row r="29" spans="1:14">
      <c r="A29" s="117" t="s">
        <v>58</v>
      </c>
      <c r="B29" s="105">
        <v>1133977021</v>
      </c>
      <c r="C29" s="105" t="s">
        <v>216</v>
      </c>
      <c r="D29" s="235">
        <v>1589.6000000000001</v>
      </c>
      <c r="E29" s="105" t="s">
        <v>59</v>
      </c>
      <c r="F29" s="131">
        <f t="shared" si="1"/>
        <v>0</v>
      </c>
      <c r="G29" s="125" t="b">
        <f t="shared" si="0"/>
        <v>1</v>
      </c>
      <c r="H29" s="127">
        <v>1133977021</v>
      </c>
      <c r="I29" s="127" t="s">
        <v>216</v>
      </c>
      <c r="J29" s="128"/>
      <c r="K29" s="127" t="s">
        <v>59</v>
      </c>
      <c r="N29" s="131">
        <f t="shared" si="2"/>
        <v>0</v>
      </c>
    </row>
    <row r="30" spans="1:14">
      <c r="A30" s="117" t="s">
        <v>205</v>
      </c>
      <c r="B30" s="105">
        <v>2885171660</v>
      </c>
      <c r="C30" s="105" t="s">
        <v>216</v>
      </c>
      <c r="D30" s="235">
        <v>3000.6000000000004</v>
      </c>
      <c r="E30" s="105" t="s">
        <v>207</v>
      </c>
      <c r="F30" s="131">
        <f t="shared" si="1"/>
        <v>0</v>
      </c>
      <c r="G30" s="125" t="b">
        <f t="shared" si="0"/>
        <v>1</v>
      </c>
      <c r="H30" s="127">
        <v>2885171660</v>
      </c>
      <c r="I30" s="127" t="s">
        <v>216</v>
      </c>
      <c r="J30" s="128"/>
      <c r="K30" s="127" t="s">
        <v>204</v>
      </c>
      <c r="N30" s="131">
        <f t="shared" si="2"/>
        <v>0</v>
      </c>
    </row>
    <row r="31" spans="1:14">
      <c r="A31" s="117" t="s">
        <v>60</v>
      </c>
      <c r="B31" s="105">
        <v>2986347665</v>
      </c>
      <c r="C31" s="105" t="s">
        <v>216</v>
      </c>
      <c r="D31" s="235">
        <v>15392.6</v>
      </c>
      <c r="E31" s="105" t="s">
        <v>61</v>
      </c>
      <c r="F31" s="131">
        <f t="shared" si="1"/>
        <v>0</v>
      </c>
      <c r="G31" s="125" t="b">
        <f t="shared" si="0"/>
        <v>1</v>
      </c>
      <c r="H31" s="127">
        <v>2986347665</v>
      </c>
      <c r="I31" s="127" t="s">
        <v>216</v>
      </c>
      <c r="J31" s="128"/>
      <c r="K31" s="127" t="s">
        <v>61</v>
      </c>
      <c r="N31" s="131">
        <f t="shared" si="2"/>
        <v>0</v>
      </c>
    </row>
    <row r="32" spans="1:14">
      <c r="A32" s="117" t="s">
        <v>62</v>
      </c>
      <c r="B32" s="105">
        <v>2885838584</v>
      </c>
      <c r="C32" s="105" t="s">
        <v>216</v>
      </c>
      <c r="D32" s="235">
        <v>1019.6</v>
      </c>
      <c r="E32" s="105" t="s">
        <v>63</v>
      </c>
      <c r="F32" s="131">
        <f t="shared" si="1"/>
        <v>0</v>
      </c>
      <c r="G32" s="125" t="b">
        <f t="shared" si="0"/>
        <v>1</v>
      </c>
      <c r="H32" s="127">
        <v>2885838584</v>
      </c>
      <c r="I32" s="127" t="s">
        <v>216</v>
      </c>
      <c r="J32" s="128"/>
      <c r="K32" s="127" t="s">
        <v>63</v>
      </c>
      <c r="N32" s="131">
        <f t="shared" si="2"/>
        <v>0</v>
      </c>
    </row>
    <row r="33" spans="1:14">
      <c r="A33" s="117" t="s">
        <v>64</v>
      </c>
      <c r="B33" s="105">
        <v>1148534756</v>
      </c>
      <c r="C33" s="105" t="s">
        <v>216</v>
      </c>
      <c r="D33" s="235">
        <v>1406.4</v>
      </c>
      <c r="E33" s="105" t="s">
        <v>65</v>
      </c>
      <c r="F33" s="131">
        <f t="shared" si="1"/>
        <v>0</v>
      </c>
      <c r="G33" s="125" t="b">
        <f t="shared" si="0"/>
        <v>1</v>
      </c>
      <c r="H33" s="127">
        <v>1148534756</v>
      </c>
      <c r="I33" s="127" t="s">
        <v>216</v>
      </c>
      <c r="J33" s="128"/>
      <c r="K33" s="127" t="s">
        <v>65</v>
      </c>
      <c r="N33" s="131">
        <f t="shared" si="2"/>
        <v>0</v>
      </c>
    </row>
    <row r="34" spans="1:14">
      <c r="A34" s="117" t="s">
        <v>206</v>
      </c>
      <c r="B34" s="105">
        <v>2950654612</v>
      </c>
      <c r="C34" s="105" t="s">
        <v>216</v>
      </c>
      <c r="D34" s="235">
        <v>2089</v>
      </c>
      <c r="E34" s="105" t="s">
        <v>208</v>
      </c>
      <c r="F34" s="131">
        <f t="shared" si="1"/>
        <v>0</v>
      </c>
      <c r="G34" s="125" t="b">
        <f t="shared" si="0"/>
        <v>1</v>
      </c>
      <c r="H34" s="127">
        <v>2950654612</v>
      </c>
      <c r="I34" s="127" t="s">
        <v>216</v>
      </c>
      <c r="J34" s="128"/>
      <c r="K34" s="127" t="s">
        <v>208</v>
      </c>
      <c r="N34" s="131">
        <f t="shared" si="2"/>
        <v>0</v>
      </c>
    </row>
    <row r="35" spans="1:14">
      <c r="A35" s="117" t="s">
        <v>66</v>
      </c>
      <c r="B35" s="105">
        <v>2906306063</v>
      </c>
      <c r="C35" s="105" t="s">
        <v>216</v>
      </c>
      <c r="D35" s="235">
        <v>3610.3999999999996</v>
      </c>
      <c r="E35" s="105" t="s">
        <v>67</v>
      </c>
      <c r="F35" s="131">
        <f t="shared" si="1"/>
        <v>0</v>
      </c>
      <c r="G35" s="125" t="b">
        <f t="shared" si="0"/>
        <v>1</v>
      </c>
      <c r="H35" s="127">
        <v>2906306063</v>
      </c>
      <c r="I35" s="127" t="s">
        <v>216</v>
      </c>
      <c r="J35" s="128"/>
      <c r="K35" s="127" t="s">
        <v>67</v>
      </c>
      <c r="N35" s="131">
        <f t="shared" si="2"/>
        <v>0</v>
      </c>
    </row>
    <row r="36" spans="1:14">
      <c r="A36" s="117" t="s">
        <v>200</v>
      </c>
      <c r="B36" s="105">
        <v>1117153988</v>
      </c>
      <c r="C36" s="105" t="s">
        <v>216</v>
      </c>
      <c r="D36" s="235">
        <v>3893.8</v>
      </c>
      <c r="E36" s="105" t="s">
        <v>209</v>
      </c>
      <c r="F36" s="131">
        <f t="shared" si="1"/>
        <v>0</v>
      </c>
      <c r="G36" s="125" t="b">
        <f t="shared" si="0"/>
        <v>1</v>
      </c>
      <c r="H36" s="127">
        <v>1117153988</v>
      </c>
      <c r="I36" s="127" t="s">
        <v>216</v>
      </c>
      <c r="J36" s="128"/>
      <c r="K36" s="127" t="s">
        <v>209</v>
      </c>
      <c r="N36" s="131">
        <f t="shared" si="2"/>
        <v>0</v>
      </c>
    </row>
    <row r="37" spans="1:14" s="54" customFormat="1">
      <c r="A37" s="117" t="s">
        <v>68</v>
      </c>
      <c r="B37" s="105">
        <v>1473959848</v>
      </c>
      <c r="C37" s="105" t="s">
        <v>216</v>
      </c>
      <c r="D37" s="235">
        <v>5606.2000000000007</v>
      </c>
      <c r="E37" s="105" t="s">
        <v>69</v>
      </c>
      <c r="F37" s="131">
        <f t="shared" si="1"/>
        <v>0</v>
      </c>
      <c r="G37" s="125" t="b">
        <f t="shared" si="0"/>
        <v>1</v>
      </c>
      <c r="H37" s="127">
        <v>1473959848</v>
      </c>
      <c r="I37" s="127" t="s">
        <v>216</v>
      </c>
      <c r="J37" s="128"/>
      <c r="K37" s="127" t="s">
        <v>69</v>
      </c>
      <c r="N37" s="131">
        <f t="shared" si="2"/>
        <v>0</v>
      </c>
    </row>
    <row r="38" spans="1:14" s="54" customFormat="1">
      <c r="A38" s="108"/>
      <c r="B38" s="108" t="s">
        <v>217</v>
      </c>
      <c r="C38" s="108"/>
      <c r="D38" s="118">
        <f>SUM(D9:D37)</f>
        <v>140653.00000000003</v>
      </c>
      <c r="E38" s="108" t="s">
        <v>233</v>
      </c>
      <c r="F38" s="132"/>
      <c r="H38" s="123"/>
      <c r="I38" s="123"/>
    </row>
    <row r="39" spans="1:14" s="54" customFormat="1">
      <c r="A39" s="28"/>
      <c r="B39" s="28"/>
      <c r="C39" s="38"/>
      <c r="D39" s="55"/>
      <c r="E39" s="57"/>
      <c r="F39" s="125"/>
      <c r="G39" s="56"/>
      <c r="H39" s="59"/>
      <c r="I39" s="59"/>
    </row>
    <row r="40" spans="1:14" s="54" customFormat="1">
      <c r="A40" s="28"/>
      <c r="B40" s="28"/>
      <c r="C40" s="38"/>
      <c r="D40" s="55"/>
      <c r="E40" s="93"/>
      <c r="F40" s="125"/>
      <c r="G40" s="125" t="b">
        <f>E40=J40</f>
        <v>1</v>
      </c>
      <c r="H40" s="131" t="s">
        <v>186</v>
      </c>
      <c r="I40" s="131" t="s">
        <v>186</v>
      </c>
      <c r="J40" s="136"/>
      <c r="K40" s="131" t="s">
        <v>198</v>
      </c>
    </row>
    <row r="41" spans="1:14">
      <c r="A41" s="117" t="s">
        <v>197</v>
      </c>
      <c r="B41" s="131" t="s">
        <v>186</v>
      </c>
      <c r="C41" s="131" t="s">
        <v>218</v>
      </c>
      <c r="D41" s="105">
        <v>4234.2</v>
      </c>
      <c r="E41" s="105" t="s">
        <v>198</v>
      </c>
      <c r="F41" s="131" t="e">
        <f>+B41-H41</f>
        <v>#VALUE!</v>
      </c>
      <c r="G41" s="125" t="b">
        <f>E41=K41</f>
        <v>0</v>
      </c>
    </row>
    <row r="42" spans="1:14" s="59" customFormat="1">
      <c r="A42" s="117" t="s">
        <v>18</v>
      </c>
      <c r="B42" s="105" t="s">
        <v>185</v>
      </c>
      <c r="C42" s="105" t="s">
        <v>218</v>
      </c>
      <c r="D42" s="105">
        <v>3054.6000000000004</v>
      </c>
      <c r="E42" s="105" t="s">
        <v>19</v>
      </c>
      <c r="F42" s="131"/>
      <c r="G42" s="125" t="b">
        <f>E42=J42</f>
        <v>0</v>
      </c>
      <c r="H42" s="131" t="s">
        <v>186</v>
      </c>
      <c r="I42" s="131" t="s">
        <v>186</v>
      </c>
      <c r="J42" s="136"/>
      <c r="K42" s="131" t="s">
        <v>19</v>
      </c>
    </row>
    <row r="43" spans="1:14" s="54" customFormat="1">
      <c r="A43" s="117" t="s">
        <v>52</v>
      </c>
      <c r="B43" s="105" t="s">
        <v>186</v>
      </c>
      <c r="C43" s="105" t="s">
        <v>218</v>
      </c>
      <c r="D43" s="105">
        <v>5898.7999999999993</v>
      </c>
      <c r="E43" s="105" t="s">
        <v>53</v>
      </c>
      <c r="F43" s="131"/>
      <c r="G43" s="125" t="b">
        <f>E43=J43</f>
        <v>0</v>
      </c>
      <c r="H43" s="131" t="s">
        <v>186</v>
      </c>
      <c r="I43" s="131" t="s">
        <v>186</v>
      </c>
      <c r="J43" s="136"/>
      <c r="K43" s="131" t="s">
        <v>53</v>
      </c>
    </row>
    <row r="44" spans="1:14" s="59" customFormat="1">
      <c r="A44" s="108"/>
      <c r="B44" s="108" t="s">
        <v>219</v>
      </c>
      <c r="C44" s="108"/>
      <c r="D44" s="118">
        <f>SUM(D41:D43)</f>
        <v>13187.599999999999</v>
      </c>
      <c r="E44" s="108" t="s">
        <v>234</v>
      </c>
      <c r="F44" s="132"/>
      <c r="G44" s="56"/>
      <c r="H44"/>
      <c r="I44"/>
    </row>
    <row r="45" spans="1:14" s="59" customFormat="1">
      <c r="A45" s="28"/>
      <c r="B45" s="28"/>
      <c r="C45" s="38"/>
      <c r="D45" s="55"/>
      <c r="E45" s="57"/>
      <c r="F45" s="125"/>
      <c r="G45" s="56"/>
      <c r="H45" s="49"/>
      <c r="I45"/>
    </row>
    <row r="46" spans="1:14">
      <c r="A46" s="28"/>
      <c r="B46" s="28"/>
      <c r="C46" s="38"/>
      <c r="D46" s="28"/>
      <c r="E46" s="58"/>
      <c r="F46" s="58"/>
      <c r="G46" s="52"/>
    </row>
    <row r="47" spans="1:14" ht="18.75">
      <c r="A47" s="119"/>
      <c r="B47" s="119" t="s">
        <v>217</v>
      </c>
      <c r="C47" s="119"/>
      <c r="D47" s="120">
        <f>+D38</f>
        <v>140653.00000000003</v>
      </c>
      <c r="E47" s="119" t="s">
        <v>233</v>
      </c>
      <c r="F47" s="135"/>
      <c r="G47" s="52"/>
    </row>
    <row r="48" spans="1:14" ht="18.75">
      <c r="A48" s="119"/>
      <c r="B48" s="119" t="s">
        <v>219</v>
      </c>
      <c r="C48" s="119"/>
      <c r="D48" s="120">
        <f>+D44</f>
        <v>13187.599999999999</v>
      </c>
      <c r="E48" s="119" t="s">
        <v>234</v>
      </c>
      <c r="F48" s="135"/>
    </row>
    <row r="49" spans="1:6" ht="18.75">
      <c r="A49" s="119"/>
      <c r="B49" s="119"/>
      <c r="C49" s="119"/>
      <c r="D49" s="120">
        <f>SUM(D47:D48)</f>
        <v>153840.60000000003</v>
      </c>
      <c r="E49" s="119" t="s">
        <v>220</v>
      </c>
      <c r="F49" s="135"/>
    </row>
    <row r="52" spans="1:6">
      <c r="D52" s="126">
        <f>+INGENIERIA!R48</f>
        <v>153840.6</v>
      </c>
    </row>
    <row r="53" spans="1:6">
      <c r="D53" s="121">
        <f>+D49-D52</f>
        <v>0</v>
      </c>
    </row>
  </sheetData>
  <pageMargins left="0.70866141732283472" right="0.70866141732283472" top="0.74803149606299213" bottom="0.74803149606299213" header="0.31496062992125984" footer="0.31496062992125984"/>
  <pageSetup scale="81" orientation="portrait" r:id="rId1"/>
  <colBreaks count="1" manualBreakCount="1">
    <brk id="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/>
  </sheetViews>
  <sheetFormatPr baseColWidth="10" defaultRowHeight="15"/>
  <cols>
    <col min="1" max="1" width="20.140625" customWidth="1"/>
    <col min="2" max="2" width="11.5703125" bestFit="1" customWidth="1"/>
  </cols>
  <sheetData>
    <row r="1" spans="1:7">
      <c r="A1" s="253" t="s">
        <v>235</v>
      </c>
      <c r="B1" s="253"/>
      <c r="C1" s="254"/>
      <c r="D1" s="255"/>
      <c r="E1" s="255"/>
      <c r="F1" s="256"/>
      <c r="G1" s="131"/>
    </row>
    <row r="2" spans="1:7">
      <c r="A2" s="253" t="s">
        <v>246</v>
      </c>
      <c r="B2" s="253"/>
      <c r="C2" s="254"/>
      <c r="D2" s="255"/>
      <c r="E2" s="255"/>
      <c r="F2" s="256"/>
      <c r="G2" s="131"/>
    </row>
    <row r="3" spans="1:7">
      <c r="A3" s="253" t="s">
        <v>236</v>
      </c>
      <c r="B3" s="257" t="s">
        <v>247</v>
      </c>
      <c r="C3" s="254"/>
      <c r="D3" s="255"/>
      <c r="E3" s="255"/>
      <c r="F3" s="256"/>
      <c r="G3" s="131"/>
    </row>
    <row r="4" spans="1:7">
      <c r="A4" s="254"/>
      <c r="B4" s="254"/>
      <c r="C4" s="254"/>
      <c r="D4" s="255"/>
      <c r="E4" s="255"/>
      <c r="F4" s="256"/>
      <c r="G4" s="131"/>
    </row>
    <row r="5" spans="1:7">
      <c r="A5" s="254" t="s">
        <v>237</v>
      </c>
      <c r="B5" s="254" t="s">
        <v>238</v>
      </c>
      <c r="C5" s="254"/>
      <c r="D5" s="255"/>
      <c r="E5" s="255"/>
      <c r="F5" s="256"/>
      <c r="G5" s="131"/>
    </row>
    <row r="6" spans="1:7">
      <c r="A6" s="255" t="s">
        <v>239</v>
      </c>
      <c r="B6" s="258">
        <v>186183.69</v>
      </c>
      <c r="C6" s="255"/>
      <c r="D6" s="255"/>
      <c r="E6" s="255"/>
      <c r="F6" s="256"/>
      <c r="G6" s="131"/>
    </row>
    <row r="7" spans="1:7">
      <c r="A7" s="255" t="s">
        <v>240</v>
      </c>
      <c r="B7" s="258">
        <v>23133.29</v>
      </c>
      <c r="C7" s="255"/>
      <c r="D7" s="255"/>
      <c r="E7" s="255"/>
      <c r="F7" s="256"/>
      <c r="G7" s="131"/>
    </row>
    <row r="8" spans="1:7">
      <c r="A8" s="255" t="s">
        <v>241</v>
      </c>
      <c r="B8" s="258">
        <v>0</v>
      </c>
      <c r="C8" s="255"/>
      <c r="D8" s="255"/>
      <c r="E8" s="255"/>
      <c r="F8" s="256"/>
      <c r="G8" s="131"/>
    </row>
    <row r="9" spans="1:7">
      <c r="A9" s="255" t="s">
        <v>242</v>
      </c>
      <c r="B9" s="258">
        <v>1916.25</v>
      </c>
      <c r="C9" s="255"/>
      <c r="D9" s="255"/>
      <c r="E9" s="255"/>
      <c r="F9" s="256"/>
      <c r="G9" s="131"/>
    </row>
    <row r="10" spans="1:7">
      <c r="A10" s="255" t="s">
        <v>243</v>
      </c>
      <c r="B10" s="258">
        <v>0</v>
      </c>
      <c r="C10" s="255"/>
      <c r="D10" s="255"/>
      <c r="E10" s="255"/>
      <c r="F10" s="256"/>
      <c r="G10" s="131"/>
    </row>
    <row r="11" spans="1:7">
      <c r="A11" s="255" t="s">
        <v>244</v>
      </c>
      <c r="B11" s="258">
        <v>9999.06</v>
      </c>
      <c r="C11" s="255"/>
      <c r="D11" s="255"/>
      <c r="E11" s="255"/>
      <c r="F11" s="256"/>
      <c r="G11" s="131"/>
    </row>
    <row r="12" spans="1:7" ht="15.75" thickBot="1">
      <c r="A12" s="255" t="s">
        <v>245</v>
      </c>
      <c r="B12" s="259">
        <v>0</v>
      </c>
      <c r="C12" s="255"/>
      <c r="D12" s="255"/>
      <c r="E12" s="255"/>
      <c r="F12" s="256"/>
      <c r="G12" s="131"/>
    </row>
    <row r="13" spans="1:7">
      <c r="A13" s="255"/>
      <c r="B13" s="260">
        <f>SUM(B6:B12)</f>
        <v>221232.29</v>
      </c>
      <c r="C13" s="255"/>
      <c r="D13" s="255"/>
      <c r="E13" s="255"/>
      <c r="F13" s="256"/>
      <c r="G13" s="131"/>
    </row>
    <row r="14" spans="1:7" ht="15.75" thickBot="1">
      <c r="A14" s="255"/>
      <c r="B14" s="261">
        <f>B13*0.16</f>
        <v>35397.166400000002</v>
      </c>
      <c r="C14" s="255"/>
      <c r="D14" s="255"/>
      <c r="E14" s="255"/>
      <c r="F14" s="256"/>
      <c r="G14" s="131"/>
    </row>
    <row r="15" spans="1:7" ht="15.75" thickTop="1">
      <c r="A15" s="255"/>
      <c r="B15" s="262">
        <f>+B13+B14</f>
        <v>256629.45640000002</v>
      </c>
      <c r="C15" s="255"/>
      <c r="D15" s="255"/>
      <c r="E15" s="255"/>
      <c r="F15" s="256"/>
      <c r="G15" s="131"/>
    </row>
    <row r="16" spans="1:7">
      <c r="A16" s="255"/>
      <c r="B16" s="258">
        <v>256629.46</v>
      </c>
      <c r="C16" s="255"/>
      <c r="D16" s="255"/>
      <c r="E16" s="255"/>
      <c r="F16" s="256"/>
      <c r="G16" s="131"/>
    </row>
    <row r="17" spans="1:7">
      <c r="A17" s="255"/>
      <c r="B17" s="258">
        <f>B15-B16</f>
        <v>-3.5999999672640115E-3</v>
      </c>
      <c r="C17" s="255"/>
      <c r="D17" s="255"/>
      <c r="E17" s="255"/>
      <c r="F17" s="256"/>
      <c r="G17" s="131"/>
    </row>
    <row r="18" spans="1:7">
      <c r="A18" s="255"/>
      <c r="B18" s="258"/>
      <c r="C18" s="255"/>
      <c r="D18" s="255"/>
      <c r="E18" s="255"/>
      <c r="F18" s="256"/>
      <c r="G18" s="131"/>
    </row>
    <row r="19" spans="1:7">
      <c r="A19" s="255"/>
      <c r="B19" s="255"/>
      <c r="C19" s="255"/>
      <c r="D19" s="255"/>
      <c r="E19" s="255"/>
      <c r="F19" s="256"/>
      <c r="G19" s="131"/>
    </row>
    <row r="20" spans="1:7">
      <c r="A20" s="131"/>
      <c r="B20" s="131"/>
      <c r="C20" s="131"/>
      <c r="D20" s="131"/>
      <c r="E20" s="131"/>
      <c r="F20" s="131"/>
      <c r="G20" s="1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FACTURA</vt:lpstr>
      <vt:lpstr>INGENIERIA</vt:lpstr>
      <vt:lpstr>BANCOS</vt:lpstr>
      <vt:lpstr>POLIZA</vt:lpstr>
      <vt:lpstr>BANCOS!Área_de_impresión</vt:lpstr>
      <vt:lpstr>INGENIERIA!Área_de_impresión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2017-01-07T00:44:06Z</cp:lastPrinted>
  <dcterms:created xsi:type="dcterms:W3CDTF">2016-10-06T00:44:34Z</dcterms:created>
  <dcterms:modified xsi:type="dcterms:W3CDTF">2017-01-16T15:18:08Z</dcterms:modified>
</cp:coreProperties>
</file>