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320" windowHeight="7995" activeTab="5"/>
  </bookViews>
  <sheets>
    <sheet name="FACTURA" sheetId="1" r:id="rId1"/>
    <sheet name="INGENIERIA" sheetId="2" r:id="rId2"/>
    <sheet name="SINDICATO" sheetId="4" r:id="rId3"/>
    <sheet name="Hoja3" sheetId="3" r:id="rId4"/>
    <sheet name="POLIZA" sheetId="5" r:id="rId5"/>
    <sheet name="DISPERSIONES" sheetId="6" r:id="rId6"/>
  </sheets>
  <definedNames>
    <definedName name="_xlnm._FilterDatabase" localSheetId="0" hidden="1">FACTURA!$A$11:$V$54</definedName>
    <definedName name="_xlnm.Print_Area" localSheetId="0">FACTURA!$A$1:$R$76</definedName>
    <definedName name="_xlnm.Print_Area" localSheetId="1">INGENIERIA!$A$1:$N$76</definedName>
  </definedNames>
  <calcPr calcId="124519"/>
</workbook>
</file>

<file path=xl/calcChain.xml><?xml version="1.0" encoding="utf-8"?>
<calcChain xmlns="http://schemas.openxmlformats.org/spreadsheetml/2006/main">
  <c r="C22" i="6"/>
  <c r="C23"/>
  <c r="C24"/>
  <c r="D24" s="1"/>
  <c r="G24" s="1"/>
  <c r="C25"/>
  <c r="C26"/>
  <c r="C27"/>
  <c r="C28"/>
  <c r="C29"/>
  <c r="C30"/>
  <c r="C31"/>
  <c r="C32"/>
  <c r="D32" s="1"/>
  <c r="G32" s="1"/>
  <c r="C33"/>
  <c r="C34"/>
  <c r="C35"/>
  <c r="D35" s="1"/>
  <c r="G35" s="1"/>
  <c r="C36"/>
  <c r="C37"/>
  <c r="C38"/>
  <c r="C39"/>
  <c r="C40"/>
  <c r="C41"/>
  <c r="C42"/>
  <c r="C43"/>
  <c r="D43" s="1"/>
  <c r="G43" s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3"/>
  <c r="B53"/>
  <c r="B54"/>
  <c r="D54" s="1"/>
  <c r="G54" s="1"/>
  <c r="B55"/>
  <c r="B56"/>
  <c r="D56" s="1"/>
  <c r="G56" s="1"/>
  <c r="B45"/>
  <c r="B46"/>
  <c r="D46" s="1"/>
  <c r="G46" s="1"/>
  <c r="B47"/>
  <c r="B48"/>
  <c r="D48" s="1"/>
  <c r="G48" s="1"/>
  <c r="B49"/>
  <c r="B50"/>
  <c r="D50" s="1"/>
  <c r="G50" s="1"/>
  <c r="B51"/>
  <c r="B52"/>
  <c r="D52" s="1"/>
  <c r="G52" s="1"/>
  <c r="B44"/>
  <c r="B35"/>
  <c r="B36"/>
  <c r="B37"/>
  <c r="B38"/>
  <c r="B39"/>
  <c r="B40"/>
  <c r="B41"/>
  <c r="B42"/>
  <c r="B4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D25" s="1"/>
  <c r="G25" s="1"/>
  <c r="B26"/>
  <c r="B27"/>
  <c r="B28"/>
  <c r="B29"/>
  <c r="D29" s="1"/>
  <c r="G29" s="1"/>
  <c r="B30"/>
  <c r="B31"/>
  <c r="B32"/>
  <c r="B33"/>
  <c r="D33" s="1"/>
  <c r="G33" s="1"/>
  <c r="B34"/>
  <c r="B3"/>
  <c r="D4"/>
  <c r="G4" s="1"/>
  <c r="D6"/>
  <c r="G6" s="1"/>
  <c r="D8"/>
  <c r="G8" s="1"/>
  <c r="D10"/>
  <c r="G10" s="1"/>
  <c r="D12"/>
  <c r="G12" s="1"/>
  <c r="D14"/>
  <c r="G14" s="1"/>
  <c r="D16"/>
  <c r="G16" s="1"/>
  <c r="D18"/>
  <c r="G18" s="1"/>
  <c r="D20"/>
  <c r="G20" s="1"/>
  <c r="D22"/>
  <c r="G22" s="1"/>
  <c r="D26"/>
  <c r="G26" s="1"/>
  <c r="D28"/>
  <c r="G28" s="1"/>
  <c r="D30"/>
  <c r="G30" s="1"/>
  <c r="D34"/>
  <c r="G34" s="1"/>
  <c r="D37"/>
  <c r="G37" s="1"/>
  <c r="D38"/>
  <c r="G38" s="1"/>
  <c r="D39"/>
  <c r="G39" s="1"/>
  <c r="D41"/>
  <c r="G41" s="1"/>
  <c r="D42"/>
  <c r="G42" s="1"/>
  <c r="D44"/>
  <c r="G44" s="1"/>
  <c r="D45"/>
  <c r="G45" s="1"/>
  <c r="D47"/>
  <c r="G47" s="1"/>
  <c r="D49"/>
  <c r="G49" s="1"/>
  <c r="D51"/>
  <c r="G51" s="1"/>
  <c r="D53"/>
  <c r="G53" s="1"/>
  <c r="D55"/>
  <c r="G55" s="1"/>
  <c r="D3"/>
  <c r="G3" s="1"/>
  <c r="A45"/>
  <c r="A46"/>
  <c r="A47"/>
  <c r="A48"/>
  <c r="A49"/>
  <c r="A50"/>
  <c r="A51"/>
  <c r="A52"/>
  <c r="A53"/>
  <c r="A54"/>
  <c r="A55"/>
  <c r="A56"/>
  <c r="A44"/>
  <c r="A41"/>
  <c r="A42"/>
  <c r="A43"/>
  <c r="A33"/>
  <c r="A34"/>
  <c r="A35"/>
  <c r="A36"/>
  <c r="A37"/>
  <c r="A38"/>
  <c r="A39"/>
  <c r="A40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"/>
  <c r="D27" l="1"/>
  <c r="G27" s="1"/>
  <c r="D31"/>
  <c r="G31" s="1"/>
  <c r="D23"/>
  <c r="G23" s="1"/>
  <c r="D40"/>
  <c r="G40" s="1"/>
  <c r="D36"/>
  <c r="G36" s="1"/>
  <c r="D19"/>
  <c r="G19" s="1"/>
  <c r="D15"/>
  <c r="G15" s="1"/>
  <c r="D11"/>
  <c r="G11" s="1"/>
  <c r="D7"/>
  <c r="G7" s="1"/>
  <c r="D21"/>
  <c r="G21" s="1"/>
  <c r="D17"/>
  <c r="G17" s="1"/>
  <c r="D13"/>
  <c r="G13" s="1"/>
  <c r="D9"/>
  <c r="G9" s="1"/>
  <c r="D5"/>
  <c r="G5" s="1"/>
  <c r="B36" i="5" l="1"/>
  <c r="B14"/>
  <c r="B15" s="1"/>
  <c r="B16" s="1"/>
  <c r="B18" s="1"/>
  <c r="B37" l="1"/>
  <c r="B38" s="1"/>
  <c r="B40" s="1"/>
  <c r="F68" i="1"/>
  <c r="F69"/>
  <c r="C13"/>
  <c r="H13" s="1"/>
  <c r="C14"/>
  <c r="C15"/>
  <c r="H15" s="1"/>
  <c r="J15" s="1"/>
  <c r="C16"/>
  <c r="C17"/>
  <c r="H17" s="1"/>
  <c r="J17" s="1"/>
  <c r="C18"/>
  <c r="H18" s="1"/>
  <c r="C19"/>
  <c r="H19" s="1"/>
  <c r="J19" s="1"/>
  <c r="C20"/>
  <c r="H20" s="1"/>
  <c r="C21"/>
  <c r="H21" s="1"/>
  <c r="C22"/>
  <c r="C23"/>
  <c r="H23" s="1"/>
  <c r="C24"/>
  <c r="H24" s="1"/>
  <c r="C25"/>
  <c r="H25" s="1"/>
  <c r="C26"/>
  <c r="H26" s="1"/>
  <c r="C27"/>
  <c r="H27" s="1"/>
  <c r="J27" s="1"/>
  <c r="C28"/>
  <c r="H28" s="1"/>
  <c r="C29"/>
  <c r="H29" s="1"/>
  <c r="C30"/>
  <c r="H30" s="1"/>
  <c r="C31"/>
  <c r="H31" s="1"/>
  <c r="J31" s="1"/>
  <c r="C32"/>
  <c r="H32" s="1"/>
  <c r="C33"/>
  <c r="H33" s="1"/>
  <c r="C34"/>
  <c r="C35"/>
  <c r="H35" s="1"/>
  <c r="J35" s="1"/>
  <c r="C36"/>
  <c r="C37"/>
  <c r="H37" s="1"/>
  <c r="C38"/>
  <c r="C39"/>
  <c r="C40"/>
  <c r="C41"/>
  <c r="C42"/>
  <c r="H42" s="1"/>
  <c r="C43"/>
  <c r="H43" s="1"/>
  <c r="J43" s="1"/>
  <c r="C44"/>
  <c r="H44" s="1"/>
  <c r="J44" s="1"/>
  <c r="C45"/>
  <c r="H45" s="1"/>
  <c r="C46"/>
  <c r="H46" s="1"/>
  <c r="C47"/>
  <c r="H47" s="1"/>
  <c r="J47" s="1"/>
  <c r="C48"/>
  <c r="H48" s="1"/>
  <c r="K48" s="1"/>
  <c r="C49"/>
  <c r="H49" s="1"/>
  <c r="C50"/>
  <c r="H50" s="1"/>
  <c r="C51"/>
  <c r="H51" s="1"/>
  <c r="J51" s="1"/>
  <c r="C52"/>
  <c r="H52" s="1"/>
  <c r="C12"/>
  <c r="H12" s="1"/>
  <c r="H57"/>
  <c r="H14"/>
  <c r="J14" s="1"/>
  <c r="H16"/>
  <c r="J16" s="1"/>
  <c r="H22"/>
  <c r="J22" s="1"/>
  <c r="H34"/>
  <c r="K34" s="1"/>
  <c r="H36"/>
  <c r="J36" s="1"/>
  <c r="H38"/>
  <c r="J38" s="1"/>
  <c r="H39"/>
  <c r="J39" s="1"/>
  <c r="H40"/>
  <c r="J40" s="1"/>
  <c r="H41"/>
  <c r="J41" s="1"/>
  <c r="H58"/>
  <c r="K58" s="1"/>
  <c r="H59"/>
  <c r="K59" s="1"/>
  <c r="H60"/>
  <c r="K60" s="1"/>
  <c r="H61"/>
  <c r="J61" s="1"/>
  <c r="H62"/>
  <c r="J62" s="1"/>
  <c r="H63"/>
  <c r="K63" s="1"/>
  <c r="H64"/>
  <c r="J64" s="1"/>
  <c r="H65"/>
  <c r="K65" s="1"/>
  <c r="H66"/>
  <c r="J66" s="1"/>
  <c r="H67"/>
  <c r="J67" s="1"/>
  <c r="E47" i="2"/>
  <c r="E54"/>
  <c r="O23"/>
  <c r="O24"/>
  <c r="O27"/>
  <c r="O28"/>
  <c r="O30"/>
  <c r="O33"/>
  <c r="O49"/>
  <c r="O51"/>
  <c r="O53"/>
  <c r="O12"/>
  <c r="M52"/>
  <c r="N52" s="1"/>
  <c r="O52" s="1"/>
  <c r="M51"/>
  <c r="N51"/>
  <c r="M50"/>
  <c r="N50" s="1"/>
  <c r="O50" s="1"/>
  <c r="M49"/>
  <c r="N49"/>
  <c r="M48"/>
  <c r="N48" s="1"/>
  <c r="O48" s="1"/>
  <c r="M47"/>
  <c r="N47"/>
  <c r="M46"/>
  <c r="N46" s="1"/>
  <c r="O46" s="1"/>
  <c r="M45"/>
  <c r="N45"/>
  <c r="O45" s="1"/>
  <c r="M44"/>
  <c r="N44"/>
  <c r="O44" s="1"/>
  <c r="M43"/>
  <c r="N43"/>
  <c r="O43" s="1"/>
  <c r="M42"/>
  <c r="N42"/>
  <c r="O42" s="1"/>
  <c r="M41"/>
  <c r="N41"/>
  <c r="O41" s="1"/>
  <c r="M40"/>
  <c r="N40"/>
  <c r="O40" s="1"/>
  <c r="M39"/>
  <c r="N39"/>
  <c r="O39" s="1"/>
  <c r="M38"/>
  <c r="N38" s="1"/>
  <c r="O38" s="1"/>
  <c r="M37"/>
  <c r="N37" s="1"/>
  <c r="O37" s="1"/>
  <c r="M36"/>
  <c r="N36"/>
  <c r="O36" s="1"/>
  <c r="M35"/>
  <c r="N35"/>
  <c r="O35" s="1"/>
  <c r="M34"/>
  <c r="N34" s="1"/>
  <c r="O34" s="1"/>
  <c r="M33"/>
  <c r="N33"/>
  <c r="M32"/>
  <c r="N32"/>
  <c r="O32" s="1"/>
  <c r="M31"/>
  <c r="N31"/>
  <c r="O31" s="1"/>
  <c r="M30"/>
  <c r="N30"/>
  <c r="M29"/>
  <c r="N29"/>
  <c r="O29" s="1"/>
  <c r="M28"/>
  <c r="N28"/>
  <c r="M27"/>
  <c r="N27"/>
  <c r="M26"/>
  <c r="N26" s="1"/>
  <c r="O26" s="1"/>
  <c r="M25"/>
  <c r="N25" s="1"/>
  <c r="O25" s="1"/>
  <c r="M24"/>
  <c r="N24"/>
  <c r="M23"/>
  <c r="N23"/>
  <c r="M22"/>
  <c r="N22" s="1"/>
  <c r="O22" s="1"/>
  <c r="M21"/>
  <c r="N21"/>
  <c r="O21" s="1"/>
  <c r="M20"/>
  <c r="N20"/>
  <c r="O20" s="1"/>
  <c r="M19"/>
  <c r="N19"/>
  <c r="O19" s="1"/>
  <c r="M18"/>
  <c r="N18"/>
  <c r="O18" s="1"/>
  <c r="M17"/>
  <c r="N17"/>
  <c r="O17" s="1"/>
  <c r="M16"/>
  <c r="N16"/>
  <c r="O16" s="1"/>
  <c r="M15"/>
  <c r="N15"/>
  <c r="O15" s="1"/>
  <c r="M14"/>
  <c r="N14" s="1"/>
  <c r="O14" s="1"/>
  <c r="M13"/>
  <c r="N13" s="1"/>
  <c r="M12"/>
  <c r="N12"/>
  <c r="M69"/>
  <c r="M67"/>
  <c r="N67"/>
  <c r="M66"/>
  <c r="N66"/>
  <c r="M65"/>
  <c r="N65"/>
  <c r="M64"/>
  <c r="N64"/>
  <c r="M63"/>
  <c r="N63"/>
  <c r="M62"/>
  <c r="N62"/>
  <c r="M61"/>
  <c r="N61" s="1"/>
  <c r="M60"/>
  <c r="N60"/>
  <c r="M59"/>
  <c r="N59" s="1"/>
  <c r="M58"/>
  <c r="N58"/>
  <c r="M57"/>
  <c r="N57" s="1"/>
  <c r="D54"/>
  <c r="F54"/>
  <c r="G54"/>
  <c r="H54"/>
  <c r="I54"/>
  <c r="J54"/>
  <c r="K54"/>
  <c r="L54"/>
  <c r="C54"/>
  <c r="C75" s="1"/>
  <c r="F72"/>
  <c r="F75"/>
  <c r="G72"/>
  <c r="G75" s="1"/>
  <c r="H72"/>
  <c r="H75"/>
  <c r="I72"/>
  <c r="I75" s="1"/>
  <c r="J72"/>
  <c r="J75"/>
  <c r="K72"/>
  <c r="K75" s="1"/>
  <c r="L72"/>
  <c r="L75" s="1"/>
  <c r="C72"/>
  <c r="M68"/>
  <c r="D69"/>
  <c r="E69" s="1"/>
  <c r="H69" i="1" s="1"/>
  <c r="D68" i="2"/>
  <c r="O47"/>
  <c r="I72" i="1"/>
  <c r="I54"/>
  <c r="I75" s="1"/>
  <c r="D54"/>
  <c r="V35"/>
  <c r="E35" s="1"/>
  <c r="P35" s="1"/>
  <c r="Q35" s="1"/>
  <c r="R35" s="1"/>
  <c r="D54" i="4"/>
  <c r="C58" i="1"/>
  <c r="F58" s="1"/>
  <c r="D58"/>
  <c r="C59"/>
  <c r="D59"/>
  <c r="C60"/>
  <c r="D60"/>
  <c r="C61"/>
  <c r="D61"/>
  <c r="C62"/>
  <c r="D62"/>
  <c r="C63"/>
  <c r="D63"/>
  <c r="C64"/>
  <c r="D64"/>
  <c r="C65"/>
  <c r="D65"/>
  <c r="F65" s="1"/>
  <c r="C66"/>
  <c r="D66"/>
  <c r="C67"/>
  <c r="D67"/>
  <c r="D57"/>
  <c r="D72" s="1"/>
  <c r="C57"/>
  <c r="F57" s="1"/>
  <c r="J59"/>
  <c r="K64"/>
  <c r="E67"/>
  <c r="P67"/>
  <c r="Q67" s="1"/>
  <c r="E66"/>
  <c r="P66"/>
  <c r="Q66"/>
  <c r="R66" s="1"/>
  <c r="E65"/>
  <c r="P65"/>
  <c r="E64"/>
  <c r="P64"/>
  <c r="R64" s="1"/>
  <c r="Q64"/>
  <c r="E63"/>
  <c r="P63"/>
  <c r="Q63" s="1"/>
  <c r="E62"/>
  <c r="P62"/>
  <c r="Q62" s="1"/>
  <c r="E61"/>
  <c r="F61" s="1"/>
  <c r="P61"/>
  <c r="E60"/>
  <c r="P60"/>
  <c r="Q60"/>
  <c r="E59"/>
  <c r="P59" s="1"/>
  <c r="E58"/>
  <c r="P58"/>
  <c r="E57"/>
  <c r="E72" s="1"/>
  <c r="P57"/>
  <c r="E13"/>
  <c r="E14"/>
  <c r="E15"/>
  <c r="C15" i="4" s="1"/>
  <c r="E15" s="1"/>
  <c r="E16" i="1"/>
  <c r="C16" i="4" s="1"/>
  <c r="E16" s="1"/>
  <c r="F16" s="1"/>
  <c r="G16" s="1"/>
  <c r="E17" i="1"/>
  <c r="P17" s="1"/>
  <c r="Q17" s="1"/>
  <c r="R17" s="1"/>
  <c r="E18"/>
  <c r="C18" i="4" s="1"/>
  <c r="E18" s="1"/>
  <c r="E19" i="1"/>
  <c r="E20"/>
  <c r="E21"/>
  <c r="P21" s="1"/>
  <c r="Q21" s="1"/>
  <c r="R21" s="1"/>
  <c r="E22"/>
  <c r="P22" s="1"/>
  <c r="Q22" s="1"/>
  <c r="R22" s="1"/>
  <c r="E23"/>
  <c r="C23" i="4" s="1"/>
  <c r="E23" s="1"/>
  <c r="E24" i="1"/>
  <c r="E25"/>
  <c r="C25" i="4" s="1"/>
  <c r="E25" s="1"/>
  <c r="E26" i="1"/>
  <c r="P26" s="1"/>
  <c r="Q26" s="1"/>
  <c r="R26" s="1"/>
  <c r="E27"/>
  <c r="C27" i="4" s="1"/>
  <c r="E27" s="1"/>
  <c r="F27" s="1"/>
  <c r="G27" s="1"/>
  <c r="H27" s="1"/>
  <c r="E28" i="1"/>
  <c r="E29"/>
  <c r="E30"/>
  <c r="E31"/>
  <c r="C31" i="4" s="1"/>
  <c r="E31" s="1"/>
  <c r="F31" s="1"/>
  <c r="G31" s="1"/>
  <c r="H31" s="1"/>
  <c r="E32" i="1"/>
  <c r="C32" i="4" s="1"/>
  <c r="E32" s="1"/>
  <c r="F32" s="1"/>
  <c r="G32" s="1"/>
  <c r="E33" i="1"/>
  <c r="C33" i="4" s="1"/>
  <c r="E33" s="1"/>
  <c r="E34" i="1"/>
  <c r="E36"/>
  <c r="P36" s="1"/>
  <c r="Q36" s="1"/>
  <c r="R36" s="1"/>
  <c r="E37"/>
  <c r="P37" s="1"/>
  <c r="Q37" s="1"/>
  <c r="R37" s="1"/>
  <c r="E38"/>
  <c r="E39"/>
  <c r="C39" i="4" s="1"/>
  <c r="E39" s="1"/>
  <c r="F39" s="1"/>
  <c r="G39" s="1"/>
  <c r="H39" s="1"/>
  <c r="E40" i="1"/>
  <c r="P40" s="1"/>
  <c r="Q40" s="1"/>
  <c r="R40" s="1"/>
  <c r="E41"/>
  <c r="E42"/>
  <c r="C42" i="4" s="1"/>
  <c r="E42" s="1"/>
  <c r="F42" s="1"/>
  <c r="G42" s="1"/>
  <c r="H42" s="1"/>
  <c r="E43" i="1"/>
  <c r="E44"/>
  <c r="P44" s="1"/>
  <c r="Q44" s="1"/>
  <c r="R44" s="1"/>
  <c r="E45"/>
  <c r="P45" s="1"/>
  <c r="Q45" s="1"/>
  <c r="R45" s="1"/>
  <c r="E46"/>
  <c r="P46" s="1"/>
  <c r="Q46" s="1"/>
  <c r="R46" s="1"/>
  <c r="E47"/>
  <c r="C47" i="4" s="1"/>
  <c r="E47" s="1"/>
  <c r="F47" s="1"/>
  <c r="G47" s="1"/>
  <c r="H47" s="1"/>
  <c r="E48" i="1"/>
  <c r="P48" s="1"/>
  <c r="Q48" s="1"/>
  <c r="R48" s="1"/>
  <c r="E49"/>
  <c r="E50"/>
  <c r="E51"/>
  <c r="C51" i="4" s="1"/>
  <c r="E51" s="1"/>
  <c r="F51" s="1"/>
  <c r="G51" s="1"/>
  <c r="H51" s="1"/>
  <c r="E52" i="1"/>
  <c r="C52" i="4" s="1"/>
  <c r="E52" s="1"/>
  <c r="E12" i="1"/>
  <c r="K40"/>
  <c r="Q65"/>
  <c r="R65"/>
  <c r="Q58"/>
  <c r="R58"/>
  <c r="C26" i="4"/>
  <c r="E26" s="1"/>
  <c r="F26" i="1"/>
  <c r="C24" i="4"/>
  <c r="E24" s="1"/>
  <c r="F24" s="1"/>
  <c r="G24" s="1"/>
  <c r="F22" i="1"/>
  <c r="C20" i="4"/>
  <c r="E20" s="1"/>
  <c r="F20" s="1"/>
  <c r="G20" s="1"/>
  <c r="H20" s="1"/>
  <c r="C14"/>
  <c r="E14" s="1"/>
  <c r="F14" s="1"/>
  <c r="G14" s="1"/>
  <c r="F14" i="1"/>
  <c r="P14"/>
  <c r="Q14" s="1"/>
  <c r="R14" s="1"/>
  <c r="J57"/>
  <c r="P69"/>
  <c r="C50" i="4"/>
  <c r="E50" s="1"/>
  <c r="F50" s="1"/>
  <c r="G50" s="1"/>
  <c r="H50" s="1"/>
  <c r="P50" i="1"/>
  <c r="Q50" s="1"/>
  <c r="R50" s="1"/>
  <c r="F50"/>
  <c r="C48" i="4"/>
  <c r="E48" s="1"/>
  <c r="F48" s="1"/>
  <c r="G48" s="1"/>
  <c r="F46" i="1"/>
  <c r="C44" i="4"/>
  <c r="E44" s="1"/>
  <c r="C38"/>
  <c r="E38" s="1"/>
  <c r="F38" s="1"/>
  <c r="G38" s="1"/>
  <c r="H38" s="1"/>
  <c r="F38" i="1"/>
  <c r="C36" i="4"/>
  <c r="E36" s="1"/>
  <c r="F36" i="1"/>
  <c r="C34" i="4"/>
  <c r="E34" s="1"/>
  <c r="F34" s="1"/>
  <c r="G34" s="1"/>
  <c r="H34" s="1"/>
  <c r="P34" i="1"/>
  <c r="Q34" s="1"/>
  <c r="R34" s="1"/>
  <c r="F34"/>
  <c r="P32"/>
  <c r="Q32" s="1"/>
  <c r="R32" s="1"/>
  <c r="F32"/>
  <c r="C30" i="4"/>
  <c r="E30" s="1"/>
  <c r="F30" s="1"/>
  <c r="G30" s="1"/>
  <c r="H30" s="1"/>
  <c r="P30" i="1"/>
  <c r="Q30" s="1"/>
  <c r="R30" s="1"/>
  <c r="F30"/>
  <c r="C28" i="4"/>
  <c r="E28" s="1"/>
  <c r="F28" s="1"/>
  <c r="G28" s="1"/>
  <c r="H28" s="1"/>
  <c r="P28" i="1"/>
  <c r="Q28" s="1"/>
  <c r="R28" s="1"/>
  <c r="P68"/>
  <c r="Q68" s="1"/>
  <c r="R68" s="1"/>
  <c r="C21" i="4"/>
  <c r="E21" s="1"/>
  <c r="P13" i="1"/>
  <c r="Q13" s="1"/>
  <c r="R13" s="1"/>
  <c r="K57"/>
  <c r="P42"/>
  <c r="Q42" s="1"/>
  <c r="R42" s="1"/>
  <c r="P38"/>
  <c r="Q38" s="1"/>
  <c r="R38" s="1"/>
  <c r="P24"/>
  <c r="Q24" s="1"/>
  <c r="R24" s="1"/>
  <c r="P20"/>
  <c r="Q20" s="1"/>
  <c r="R20" s="1"/>
  <c r="P16"/>
  <c r="Q16" s="1"/>
  <c r="R16" s="1"/>
  <c r="R60"/>
  <c r="F67"/>
  <c r="F63"/>
  <c r="E68" i="2"/>
  <c r="H68" i="1" s="1"/>
  <c r="J30" l="1"/>
  <c r="K30"/>
  <c r="O13" i="2"/>
  <c r="N54"/>
  <c r="Q59" i="1"/>
  <c r="R59" s="1"/>
  <c r="J52"/>
  <c r="K52"/>
  <c r="L65"/>
  <c r="M65" s="1"/>
  <c r="N65" s="1"/>
  <c r="K32"/>
  <c r="J32"/>
  <c r="K26"/>
  <c r="J26"/>
  <c r="J24"/>
  <c r="L24" s="1"/>
  <c r="M24" s="1"/>
  <c r="N24" s="1"/>
  <c r="K24"/>
  <c r="J28"/>
  <c r="K28"/>
  <c r="R61"/>
  <c r="J29"/>
  <c r="L29" s="1"/>
  <c r="M29" s="1"/>
  <c r="N29" s="1"/>
  <c r="K29"/>
  <c r="P72"/>
  <c r="P52"/>
  <c r="Q52" s="1"/>
  <c r="R52" s="1"/>
  <c r="F59"/>
  <c r="F72" s="1"/>
  <c r="F60"/>
  <c r="P25"/>
  <c r="Q25" s="1"/>
  <c r="R25" s="1"/>
  <c r="C46" i="4"/>
  <c r="E46" s="1"/>
  <c r="C22"/>
  <c r="E22" s="1"/>
  <c r="F22" s="1"/>
  <c r="G22" s="1"/>
  <c r="K61" i="1"/>
  <c r="K67"/>
  <c r="F28"/>
  <c r="F48"/>
  <c r="F24"/>
  <c r="J65"/>
  <c r="F52"/>
  <c r="C54"/>
  <c r="P18"/>
  <c r="Q18" s="1"/>
  <c r="R18" s="1"/>
  <c r="R63"/>
  <c r="R67"/>
  <c r="F66"/>
  <c r="J63"/>
  <c r="L63" s="1"/>
  <c r="M63" s="1"/>
  <c r="N63" s="1"/>
  <c r="Q57"/>
  <c r="R57" s="1"/>
  <c r="K14"/>
  <c r="R62"/>
  <c r="M54" i="2"/>
  <c r="M72"/>
  <c r="M75" s="1"/>
  <c r="Q69" i="1"/>
  <c r="R69" s="1"/>
  <c r="F40"/>
  <c r="F16"/>
  <c r="P27"/>
  <c r="Q27" s="1"/>
  <c r="R27" s="1"/>
  <c r="Q61"/>
  <c r="K22"/>
  <c r="C40" i="4"/>
  <c r="E40" s="1"/>
  <c r="F62" i="1"/>
  <c r="J60"/>
  <c r="L60" s="1"/>
  <c r="M60" s="1"/>
  <c r="N60" s="1"/>
  <c r="F64"/>
  <c r="F18"/>
  <c r="C17" i="4"/>
  <c r="E17" s="1"/>
  <c r="F17" i="1"/>
  <c r="F42"/>
  <c r="F21"/>
  <c r="F44"/>
  <c r="F20"/>
  <c r="K38"/>
  <c r="L38" s="1"/>
  <c r="M38" s="1"/>
  <c r="N38" s="1"/>
  <c r="J20"/>
  <c r="L20" s="1"/>
  <c r="M20" s="1"/>
  <c r="N20" s="1"/>
  <c r="K20"/>
  <c r="L57"/>
  <c r="M57" s="1"/>
  <c r="F27"/>
  <c r="L61"/>
  <c r="M61" s="1"/>
  <c r="N61" s="1"/>
  <c r="D72" i="2"/>
  <c r="D75" s="1"/>
  <c r="L64" i="1"/>
  <c r="M64" s="1"/>
  <c r="N64" s="1"/>
  <c r="J49"/>
  <c r="K49"/>
  <c r="L49" s="1"/>
  <c r="M49" s="1"/>
  <c r="N49" s="1"/>
  <c r="K23"/>
  <c r="J23"/>
  <c r="L23" s="1"/>
  <c r="M23" s="1"/>
  <c r="N23" s="1"/>
  <c r="E72" i="2"/>
  <c r="E75" s="1"/>
  <c r="H77" i="1" s="1"/>
  <c r="K16"/>
  <c r="L16" s="1"/>
  <c r="M16" s="1"/>
  <c r="N16" s="1"/>
  <c r="F12"/>
  <c r="F49"/>
  <c r="F41"/>
  <c r="F29"/>
  <c r="F13"/>
  <c r="L67"/>
  <c r="M67" s="1"/>
  <c r="N67" s="1"/>
  <c r="C72"/>
  <c r="C75" s="1"/>
  <c r="N68" i="2"/>
  <c r="F33" i="1"/>
  <c r="J58"/>
  <c r="F43"/>
  <c r="F19"/>
  <c r="J34"/>
  <c r="L34" s="1"/>
  <c r="M34" s="1"/>
  <c r="N34" s="1"/>
  <c r="F45"/>
  <c r="C37" i="4"/>
  <c r="E37" s="1"/>
  <c r="F37" s="1"/>
  <c r="G37" s="1"/>
  <c r="H37" s="1"/>
  <c r="C49"/>
  <c r="E49" s="1"/>
  <c r="F49" s="1"/>
  <c r="G49" s="1"/>
  <c r="H49" s="1"/>
  <c r="P49" i="1"/>
  <c r="Q49" s="1"/>
  <c r="R49" s="1"/>
  <c r="C13" i="4"/>
  <c r="E13" s="1"/>
  <c r="P19" i="1"/>
  <c r="Q19" s="1"/>
  <c r="R19" s="1"/>
  <c r="F25"/>
  <c r="F37"/>
  <c r="C45" i="4"/>
  <c r="E45" s="1"/>
  <c r="F45" s="1"/>
  <c r="G45" s="1"/>
  <c r="H45" s="1"/>
  <c r="K31" i="1"/>
  <c r="L31" s="1"/>
  <c r="M31" s="1"/>
  <c r="N31" s="1"/>
  <c r="K36"/>
  <c r="P33"/>
  <c r="Q33" s="1"/>
  <c r="R33" s="1"/>
  <c r="C29" i="4"/>
  <c r="E29" s="1"/>
  <c r="F29" s="1"/>
  <c r="G29" s="1"/>
  <c r="H29" s="1"/>
  <c r="P41" i="1"/>
  <c r="Q41" s="1"/>
  <c r="R41" s="1"/>
  <c r="K41"/>
  <c r="L41" s="1"/>
  <c r="M41" s="1"/>
  <c r="N41" s="1"/>
  <c r="K19"/>
  <c r="L19" s="1"/>
  <c r="M19" s="1"/>
  <c r="N19" s="1"/>
  <c r="K27"/>
  <c r="L27" s="1"/>
  <c r="M27" s="1"/>
  <c r="J48"/>
  <c r="L48" s="1"/>
  <c r="M48" s="1"/>
  <c r="N48" s="1"/>
  <c r="L32"/>
  <c r="L52"/>
  <c r="M52" s="1"/>
  <c r="N52" s="1"/>
  <c r="F31"/>
  <c r="C41" i="4"/>
  <c r="E41" s="1"/>
  <c r="F41" s="1"/>
  <c r="G41" s="1"/>
  <c r="H41" s="1"/>
  <c r="L36" i="1"/>
  <c r="M36" s="1"/>
  <c r="L28"/>
  <c r="M28" s="1"/>
  <c r="N28" s="1"/>
  <c r="P29"/>
  <c r="Q29" s="1"/>
  <c r="R29" s="1"/>
  <c r="K43"/>
  <c r="L43" s="1"/>
  <c r="M43" s="1"/>
  <c r="P12"/>
  <c r="Q12" s="1"/>
  <c r="P43"/>
  <c r="Q43" s="1"/>
  <c r="R43" s="1"/>
  <c r="L22"/>
  <c r="M22" s="1"/>
  <c r="N22" s="1"/>
  <c r="F35"/>
  <c r="D75"/>
  <c r="P15"/>
  <c r="Q15" s="1"/>
  <c r="R15" s="1"/>
  <c r="P23"/>
  <c r="Q23" s="1"/>
  <c r="R23" s="1"/>
  <c r="P39"/>
  <c r="Q39" s="1"/>
  <c r="R39" s="1"/>
  <c r="P47"/>
  <c r="Q47" s="1"/>
  <c r="R47" s="1"/>
  <c r="F51"/>
  <c r="F15"/>
  <c r="C19" i="4"/>
  <c r="E19" s="1"/>
  <c r="F19" s="1"/>
  <c r="G19" s="1"/>
  <c r="H19" s="1"/>
  <c r="F23" i="1"/>
  <c r="P31"/>
  <c r="Q31" s="1"/>
  <c r="R31" s="1"/>
  <c r="C35" i="4"/>
  <c r="E35" s="1"/>
  <c r="F35" s="1"/>
  <c r="G35" s="1"/>
  <c r="H35" s="1"/>
  <c r="F39" i="1"/>
  <c r="C43" i="4"/>
  <c r="E43" s="1"/>
  <c r="F43" s="1"/>
  <c r="G43" s="1"/>
  <c r="H43" s="1"/>
  <c r="F47" i="1"/>
  <c r="K39"/>
  <c r="L39" s="1"/>
  <c r="M39" s="1"/>
  <c r="N39" s="1"/>
  <c r="K51"/>
  <c r="L51" s="1"/>
  <c r="M51" s="1"/>
  <c r="N51" s="1"/>
  <c r="P51"/>
  <c r="Q51" s="1"/>
  <c r="R51" s="1"/>
  <c r="K15"/>
  <c r="L15" s="1"/>
  <c r="M15" s="1"/>
  <c r="N15" s="1"/>
  <c r="L14"/>
  <c r="M14" s="1"/>
  <c r="F40" i="4"/>
  <c r="G40" s="1"/>
  <c r="H40" s="1"/>
  <c r="H14"/>
  <c r="C12"/>
  <c r="E12" s="1"/>
  <c r="F12" s="1"/>
  <c r="G12" s="1"/>
  <c r="H16"/>
  <c r="E54" i="1"/>
  <c r="E75" s="1"/>
  <c r="H32" i="4"/>
  <c r="L40" i="1"/>
  <c r="M40" s="1"/>
  <c r="N40" s="1"/>
  <c r="L30"/>
  <c r="M30" s="1"/>
  <c r="N30" s="1"/>
  <c r="J68"/>
  <c r="K68"/>
  <c r="H72"/>
  <c r="L68"/>
  <c r="F33" i="4"/>
  <c r="G33" s="1"/>
  <c r="H33" s="1"/>
  <c r="J18" i="1"/>
  <c r="K18"/>
  <c r="F13" i="4"/>
  <c r="F21"/>
  <c r="G21" s="1"/>
  <c r="H21" s="1"/>
  <c r="F44"/>
  <c r="G44" s="1"/>
  <c r="H44" s="1"/>
  <c r="F52"/>
  <c r="G52" s="1"/>
  <c r="H52" s="1"/>
  <c r="L58" i="1"/>
  <c r="H48" i="4"/>
  <c r="F36"/>
  <c r="G36" s="1"/>
  <c r="H36" s="1"/>
  <c r="F15"/>
  <c r="G15" s="1"/>
  <c r="H15" s="1"/>
  <c r="F23"/>
  <c r="G23" s="1"/>
  <c r="H23" s="1"/>
  <c r="F18"/>
  <c r="G18" s="1"/>
  <c r="H18" s="1"/>
  <c r="H24"/>
  <c r="F17"/>
  <c r="G17" s="1"/>
  <c r="H17" s="1"/>
  <c r="F25"/>
  <c r="G25" s="1"/>
  <c r="H25" s="1"/>
  <c r="F46"/>
  <c r="G46" s="1"/>
  <c r="H46" s="1"/>
  <c r="J69" i="1"/>
  <c r="K69"/>
  <c r="F26" i="4"/>
  <c r="G26" s="1"/>
  <c r="H26" s="1"/>
  <c r="J12" i="1"/>
  <c r="K12"/>
  <c r="H54"/>
  <c r="J45"/>
  <c r="K45"/>
  <c r="K37"/>
  <c r="J37"/>
  <c r="K33"/>
  <c r="J33"/>
  <c r="J25"/>
  <c r="K25"/>
  <c r="K21"/>
  <c r="J21"/>
  <c r="K13"/>
  <c r="J13"/>
  <c r="J50"/>
  <c r="K50"/>
  <c r="K46"/>
  <c r="J46"/>
  <c r="K42"/>
  <c r="J42"/>
  <c r="K47"/>
  <c r="L47" s="1"/>
  <c r="K17"/>
  <c r="L17" s="1"/>
  <c r="L59"/>
  <c r="K66"/>
  <c r="L66" s="1"/>
  <c r="K62"/>
  <c r="M32"/>
  <c r="N32" s="1"/>
  <c r="N69" i="2"/>
  <c r="N72" s="1"/>
  <c r="N75" s="1"/>
  <c r="N79" s="1"/>
  <c r="K35" i="1"/>
  <c r="L35" s="1"/>
  <c r="K44"/>
  <c r="L44" s="1"/>
  <c r="R72" l="1"/>
  <c r="L26"/>
  <c r="M26" s="1"/>
  <c r="N26" s="1"/>
  <c r="Q72"/>
  <c r="L69"/>
  <c r="H22" i="4"/>
  <c r="K72" i="1"/>
  <c r="N36"/>
  <c r="R12"/>
  <c r="C54" i="4"/>
  <c r="F54" i="1"/>
  <c r="F75" s="1"/>
  <c r="N14"/>
  <c r="R54"/>
  <c r="R75" s="1"/>
  <c r="P54"/>
  <c r="P75" s="1"/>
  <c r="Q54"/>
  <c r="Q75" s="1"/>
  <c r="L46"/>
  <c r="M46" s="1"/>
  <c r="N46" s="1"/>
  <c r="H12" i="4"/>
  <c r="N43" i="1"/>
  <c r="L21"/>
  <c r="M21" s="1"/>
  <c r="N21" s="1"/>
  <c r="L45"/>
  <c r="M45" s="1"/>
  <c r="N45" s="1"/>
  <c r="L42"/>
  <c r="M42" s="1"/>
  <c r="N42" s="1"/>
  <c r="L50"/>
  <c r="M50" s="1"/>
  <c r="N50" s="1"/>
  <c r="L33"/>
  <c r="M33" s="1"/>
  <c r="N33" s="1"/>
  <c r="N27"/>
  <c r="E54" i="4"/>
  <c r="L25" i="1"/>
  <c r="M25" s="1"/>
  <c r="N25" s="1"/>
  <c r="L37"/>
  <c r="M37" s="1"/>
  <c r="N37" s="1"/>
  <c r="L18"/>
  <c r="M18" s="1"/>
  <c r="L13"/>
  <c r="M13" s="1"/>
  <c r="H75"/>
  <c r="H78" s="1"/>
  <c r="M66"/>
  <c r="N66" s="1"/>
  <c r="M35"/>
  <c r="N35" s="1"/>
  <c r="M44"/>
  <c r="N44" s="1"/>
  <c r="M17"/>
  <c r="N17" s="1"/>
  <c r="M69"/>
  <c r="N69" s="1"/>
  <c r="M68"/>
  <c r="N68" s="1"/>
  <c r="M59"/>
  <c r="N59" s="1"/>
  <c r="M58"/>
  <c r="K54"/>
  <c r="K75" s="1"/>
  <c r="J72"/>
  <c r="M47"/>
  <c r="N47" s="1"/>
  <c r="G13" i="4"/>
  <c r="F54"/>
  <c r="J54" i="1"/>
  <c r="L12"/>
  <c r="N57"/>
  <c r="L62"/>
  <c r="L72" s="1"/>
  <c r="N18" l="1"/>
  <c r="N13"/>
  <c r="N58"/>
  <c r="G54" i="4"/>
  <c r="H13"/>
  <c r="H54" s="1"/>
  <c r="M62" i="1"/>
  <c r="M72" s="1"/>
  <c r="L54"/>
  <c r="L75" s="1"/>
  <c r="M12"/>
  <c r="M54" s="1"/>
  <c r="J75"/>
  <c r="N62" l="1"/>
  <c r="N72" s="1"/>
  <c r="N12"/>
  <c r="N54" s="1"/>
  <c r="M75"/>
  <c r="N75" l="1"/>
</calcChain>
</file>

<file path=xl/sharedStrings.xml><?xml version="1.0" encoding="utf-8"?>
<sst xmlns="http://schemas.openxmlformats.org/spreadsheetml/2006/main" count="1096" uniqueCount="283">
  <si>
    <t>CONTPAQ i</t>
  </si>
  <si>
    <t xml:space="preserve">      NÓMINAS</t>
  </si>
  <si>
    <t>05 INGENIERIA FISCAL LABORAL SC</t>
  </si>
  <si>
    <t>Lista de Raya (forma tabular)</t>
  </si>
  <si>
    <t>Periodo 18 al 18 Quincenal del 16/09/2016 al 30/09/2016</t>
  </si>
  <si>
    <t>Reg Pat IMSS: 00000000000,Z3422423106</t>
  </si>
  <si>
    <t xml:space="preserve">RFC: IFL -130502-TN8 </t>
  </si>
  <si>
    <t>Código</t>
  </si>
  <si>
    <t>Empleado</t>
  </si>
  <si>
    <t>Sueldo</t>
  </si>
  <si>
    <t>Compensación</t>
  </si>
  <si>
    <t>*TOTAL* *PERCEPCIONES*</t>
  </si>
  <si>
    <t>Subsidio al Empleo (sp)</t>
  </si>
  <si>
    <t>I.S.R. (sp)</t>
  </si>
  <si>
    <t>I.M.S.S.</t>
  </si>
  <si>
    <t>Préstamo Infonavit</t>
  </si>
  <si>
    <t>Ajuste al neto</t>
  </si>
  <si>
    <t>Dtos Cta 254</t>
  </si>
  <si>
    <t>SEG GTS MED MAY</t>
  </si>
  <si>
    <t>*TOTAL* *DEDUCCIONES*</t>
  </si>
  <si>
    <t>*NETO*</t>
  </si>
  <si>
    <t xml:space="preserve">    Reg. Pat. IMSS:  Z3422423106</t>
  </si>
  <si>
    <t>Departamento 1 1200X05</t>
  </si>
  <si>
    <t>AMM19</t>
  </si>
  <si>
    <t>Almanza Martinez Maribel</t>
  </si>
  <si>
    <t>0AJ28</t>
  </si>
  <si>
    <t>Avendaño Jauregui Mauricio</t>
  </si>
  <si>
    <t>BM29</t>
  </si>
  <si>
    <t>Baez Monroy Elizabeth</t>
  </si>
  <si>
    <t>0BC09</t>
  </si>
  <si>
    <t>Baltazar Cruz Desiree De Jesus</t>
  </si>
  <si>
    <t>0CR21</t>
  </si>
  <si>
    <t>Camacho Rivera Martha Sarahi</t>
  </si>
  <si>
    <t>0CS27</t>
  </si>
  <si>
    <t>Campos Sancen Luis Felipe</t>
  </si>
  <si>
    <t>0CG02</t>
  </si>
  <si>
    <t>Castillo Galindo Marlene Samantha Graciela</t>
  </si>
  <si>
    <t>CMS29</t>
  </si>
  <si>
    <t>Cruz Mendoza Salomon</t>
  </si>
  <si>
    <t>0AC03</t>
  </si>
  <si>
    <t>Del Alto Castellanos Xochitl</t>
  </si>
  <si>
    <t>DRR01</t>
  </si>
  <si>
    <t>Diaz Rojas Rocio Janet</t>
  </si>
  <si>
    <t>ELR26</t>
  </si>
  <si>
    <t>Escamilla Lopez Rogelio</t>
  </si>
  <si>
    <t>GMR01</t>
  </si>
  <si>
    <t>Gallegos Morales Roberto</t>
  </si>
  <si>
    <t>GRO05</t>
  </si>
  <si>
    <t>Gallegos Rios Octavio Alberto</t>
  </si>
  <si>
    <t>0GM14</t>
  </si>
  <si>
    <t>Gaytan Martinez Raul</t>
  </si>
  <si>
    <t>0GA21</t>
  </si>
  <si>
    <t>Guerra Aguilar Alejandro</t>
  </si>
  <si>
    <t>GFJ22</t>
  </si>
  <si>
    <t>Guerra Franco José Manuel</t>
  </si>
  <si>
    <t>GA003</t>
  </si>
  <si>
    <t>Guillen Ayala Juan Carlos</t>
  </si>
  <si>
    <t>0HE04</t>
  </si>
  <si>
    <t>Hernandez Espinoza Victor Benjami</t>
  </si>
  <si>
    <t>0HA01</t>
  </si>
  <si>
    <t>Herrera Almaraz Blanca Sofia</t>
  </si>
  <si>
    <t>00003</t>
  </si>
  <si>
    <t>Jimenez Suarez Ludivina</t>
  </si>
  <si>
    <t>0LU18</t>
  </si>
  <si>
    <t>Lizardi Urzua Arizbeth</t>
  </si>
  <si>
    <t>00LA2</t>
  </si>
  <si>
    <t>Loyola Acosta Carlos Alberto</t>
  </si>
  <si>
    <t>0ME05</t>
  </si>
  <si>
    <t>Mandujano Estrada  Ilse Georgina</t>
  </si>
  <si>
    <t>MOJ09</t>
  </si>
  <si>
    <t>Martinez Ortiz Josue Alejandro</t>
  </si>
  <si>
    <t>0MV23</t>
  </si>
  <si>
    <t>Mejia Villegas Nallely Beatriz</t>
  </si>
  <si>
    <t>0MN09</t>
  </si>
  <si>
    <t>Morales Naif Diana</t>
  </si>
  <si>
    <t>00056</t>
  </si>
  <si>
    <t>Muñoz Macias Marco Alfredo</t>
  </si>
  <si>
    <t>MMP08</t>
  </si>
  <si>
    <t>Muñoz Martinez Patricia Vanessa</t>
  </si>
  <si>
    <t>0NA28</t>
  </si>
  <si>
    <t>Nava Ambriz Thania</t>
  </si>
  <si>
    <t>00012</t>
  </si>
  <si>
    <t>Navarrete Rodriguez Maria Teresa</t>
  </si>
  <si>
    <t>0NM17</t>
  </si>
  <si>
    <t>Navarro Macias Jennifer</t>
  </si>
  <si>
    <t>009</t>
  </si>
  <si>
    <t>Patiño Muñoz Ana Laura</t>
  </si>
  <si>
    <t>0SM06</t>
  </si>
  <si>
    <t>Salcedo Moreno Janitzy Xochitl</t>
  </si>
  <si>
    <t>0SE03</t>
  </si>
  <si>
    <t>Sanchez Escamilla Rosalba</t>
  </si>
  <si>
    <t>00008</t>
  </si>
  <si>
    <t>Sanchez Veana Javier</t>
  </si>
  <si>
    <t>0SA03</t>
  </si>
  <si>
    <t>Santana Anaya Gildardo Enrique</t>
  </si>
  <si>
    <t>SMD19</t>
  </si>
  <si>
    <t>Segura Mejia Diana Janette</t>
  </si>
  <si>
    <t>SJM18</t>
  </si>
  <si>
    <t>Solorzano Juarez Monica Elisa</t>
  </si>
  <si>
    <t>00018</t>
  </si>
  <si>
    <t>Tierrablanca Sanchez Victor Hugo</t>
  </si>
  <si>
    <t>VAG26</t>
  </si>
  <si>
    <t>Vazquez Amezcua Gilberto Ramon</t>
  </si>
  <si>
    <t>0VF00</t>
  </si>
  <si>
    <t>Vega Fernandez Amalia</t>
  </si>
  <si>
    <t>VDA19</t>
  </si>
  <si>
    <t>Villegas Alonso Diego Armando</t>
  </si>
  <si>
    <t>YMC14</t>
  </si>
  <si>
    <t>Yerena Martinez Cinthia Guadalupe</t>
  </si>
  <si>
    <t>Total Depto</t>
  </si>
  <si>
    <t xml:space="preserve">  -----------------------</t>
  </si>
  <si>
    <t>Departamento 2 1200X05 SERVICIOS</t>
  </si>
  <si>
    <t>GHJ29</t>
  </si>
  <si>
    <t>Guerrero Hernandez Juan Carlos</t>
  </si>
  <si>
    <t>GMJ15</t>
  </si>
  <si>
    <t>Guerrero Martinez Juan Pablo</t>
  </si>
  <si>
    <t>MCC15</t>
  </si>
  <si>
    <t>Maldonado Cruz Carlos Ivan</t>
  </si>
  <si>
    <t>MDL04</t>
  </si>
  <si>
    <t>Martinez Diaz Leobardo Adrian</t>
  </si>
  <si>
    <t>0MH02</t>
  </si>
  <si>
    <t>Martinez Herrera Cristian</t>
  </si>
  <si>
    <t>0NO05</t>
  </si>
  <si>
    <t>Nieves Osornio Silvestre</t>
  </si>
  <si>
    <t>PLL19</t>
  </si>
  <si>
    <t>Prieto Lopez Leobigildo</t>
  </si>
  <si>
    <t>00033</t>
  </si>
  <si>
    <t>Rodriguez Nuñez Jose Antonio</t>
  </si>
  <si>
    <t>SCV29</t>
  </si>
  <si>
    <t>Salas Correa Victor Eduardo</t>
  </si>
  <si>
    <t>0SV03</t>
  </si>
  <si>
    <t xml:space="preserve">Sambrano Villarreal Hernan Andres </t>
  </si>
  <si>
    <t>0YV27</t>
  </si>
  <si>
    <t>Yerena Vazquez Alejandro</t>
  </si>
  <si>
    <t xml:space="preserve">  =============</t>
  </si>
  <si>
    <t>Total Gral.</t>
  </si>
  <si>
    <t xml:space="preserve"> </t>
  </si>
  <si>
    <t>NOTA: SE REALIZARAN DOS DEPOSITOS Y FACURAS</t>
  </si>
  <si>
    <t>FACTURA 1</t>
  </si>
  <si>
    <t>FACTURA 2</t>
  </si>
  <si>
    <t>SGV Y SGMM</t>
  </si>
  <si>
    <t>2% NOMINA</t>
  </si>
  <si>
    <t>7.5 % COMISIÓN</t>
  </si>
  <si>
    <t>SUBTOTAL</t>
  </si>
  <si>
    <t>IVA</t>
  </si>
  <si>
    <t>TOTAL</t>
  </si>
  <si>
    <t>COMIONES</t>
  </si>
  <si>
    <t>Comisiones</t>
  </si>
  <si>
    <t>Comisión x sindicato</t>
  </si>
  <si>
    <t>Consultores &amp; Asesores Integrales S.C.</t>
  </si>
  <si>
    <t>Servicios Prestados a :  ALECSA CELAYA S DE RL DE CV</t>
  </si>
  <si>
    <t>devuelto a empresa</t>
  </si>
  <si>
    <t>Periodo 2DA QUINCENA</t>
  </si>
  <si>
    <t>16/09/2016 AL 30/09/2016</t>
  </si>
  <si>
    <t>Descuentos Cta 254</t>
  </si>
  <si>
    <t>Infonavit</t>
  </si>
  <si>
    <t>Area</t>
  </si>
  <si>
    <t>Nombre</t>
  </si>
  <si>
    <t>Comision subsidiada</t>
  </si>
  <si>
    <t>Impto Nomina</t>
  </si>
  <si>
    <t>Factura</t>
  </si>
  <si>
    <t>DIFERENCIA</t>
  </si>
  <si>
    <t>DIF</t>
  </si>
  <si>
    <t>OBSERVACIONES</t>
  </si>
  <si>
    <t>COMISIONES</t>
  </si>
  <si>
    <t>FALTAS</t>
  </si>
  <si>
    <t>CONSULTORES</t>
  </si>
  <si>
    <t>SINDICATO</t>
  </si>
  <si>
    <t>Cuenta</t>
  </si>
  <si>
    <t>ADMINISTRACION</t>
  </si>
  <si>
    <t>ALMANZA MARTINEZ MARIBEL</t>
  </si>
  <si>
    <t>NUEVO INGRESO 19/09/2016 CTA 2744500016 SUELDO QUINCENAL $2,750 PAGAR 11 DIAS</t>
  </si>
  <si>
    <t>SI</t>
  </si>
  <si>
    <t>AVENDAÑO JAUREGUI MAURICIO</t>
  </si>
  <si>
    <t>SEMINUEVOS</t>
  </si>
  <si>
    <t>BAEZ MONROY ELIZABETH</t>
  </si>
  <si>
    <t>BALTAZAR CRUZ DESIREE DE JESUS</t>
  </si>
  <si>
    <t>ADMON SERVICIO</t>
  </si>
  <si>
    <t>CAMACHO RIVERA MARTHA SARAHI</t>
  </si>
  <si>
    <t>CORPORATIVO</t>
  </si>
  <si>
    <t>CAMPOS SANCEN LUIS FELIPE</t>
  </si>
  <si>
    <t>CASTILLO GALINDO MARLENE SAMANTHA GRACIELA</t>
  </si>
  <si>
    <t>CRUZ MENDOZA SALOMON</t>
  </si>
  <si>
    <t>2896758940</t>
  </si>
  <si>
    <t>NUEVO INGRESO 29/08/2016 CTA 2896758940</t>
  </si>
  <si>
    <t>DEL ALTO CASTELLANOS XOCHITL</t>
  </si>
  <si>
    <t>DIAZ ROJAS ROCIO JANET</t>
  </si>
  <si>
    <t>ESCAMILLA LOPEZ ROGELIO</t>
  </si>
  <si>
    <t>GALLEGOS MORALES ROBERTO</t>
  </si>
  <si>
    <t>GALLEGOS RIOS OCTAVIO ALBERTO</t>
  </si>
  <si>
    <t>GAYTAN MARTINEZ RAUL</t>
  </si>
  <si>
    <t>GUERRA AGUILAR ALEJANDRO</t>
  </si>
  <si>
    <t>SERVICIO</t>
  </si>
  <si>
    <t>GUERRA FRANCO JOSE MANUEL</t>
  </si>
  <si>
    <t>NUEVO INGRESO 22/09/2016 CTA 1132634759 SUELDO QUINCENAL $1,200 PAGAR 8 DIAS</t>
  </si>
  <si>
    <t>Guerra Franco JosE Manuel</t>
  </si>
  <si>
    <t>VENTAS</t>
  </si>
  <si>
    <t>GUILLEN AYALA JUAN CARLOS</t>
  </si>
  <si>
    <t>HERNANDEZ ESPINOZA VICTOR BENJAMIN</t>
  </si>
  <si>
    <t>Hernandez Espinoza Victor BenjamiN</t>
  </si>
  <si>
    <t>HERRERA ALMARAZ BLANCA SOFIA</t>
  </si>
  <si>
    <t>JIMENEZ SUAREZ LUDIVINA</t>
  </si>
  <si>
    <t>LIZARDI URZUA ARIZBETH</t>
  </si>
  <si>
    <t>LOYOLA ACOSTA CARLOS ALBERTO</t>
  </si>
  <si>
    <t>MANDUJANO ESTRADA  ILSE GEORGINA</t>
  </si>
  <si>
    <t>SISTEMAS</t>
  </si>
  <si>
    <t>MARTINEZ ORTIZ JOSUE ALEJANDRO</t>
  </si>
  <si>
    <t>MEJIA VILLEGAS NALLELY BEATRIZ</t>
  </si>
  <si>
    <t>MORALES NAIF DIANA</t>
  </si>
  <si>
    <t>MUÑOZ MACIAS MARCO ALFREDO</t>
  </si>
  <si>
    <t>MUÑOZ MARTINEZ PATRICIA VANESSA</t>
  </si>
  <si>
    <t>NAVA AMBRIZ THANIA</t>
  </si>
  <si>
    <t>ADMON VENTAS</t>
  </si>
  <si>
    <t>NAVARRETE RODRIGUEZ MARIA TERESA</t>
  </si>
  <si>
    <t>NAVARRETE RODRIGUEZ MIGUEL ANGEL</t>
  </si>
  <si>
    <t>INCAPACIDAD</t>
  </si>
  <si>
    <t>00023</t>
  </si>
  <si>
    <t>Navarrete Rodriguez Miguel Angel</t>
  </si>
  <si>
    <t>NAVARRO MACIAS JENIFER</t>
  </si>
  <si>
    <t>Navarro Macias Jenifer</t>
  </si>
  <si>
    <t>F&amp;I</t>
  </si>
  <si>
    <t>PATIÑO MUÑOZ ANA LAURA</t>
  </si>
  <si>
    <t>SALCEDO MORENO JANITZY XOCHITL</t>
  </si>
  <si>
    <t>SANCHEZ ESCAMILLA ROSALBA</t>
  </si>
  <si>
    <t>REFACCIONES</t>
  </si>
  <si>
    <t>SANCHEZ VEANA JAVIER</t>
  </si>
  <si>
    <t>SANTANA ANAYA GILDARDO ENRIQUE</t>
  </si>
  <si>
    <t>SEGURA MEJIA DIANA JANETTE</t>
  </si>
  <si>
    <t>NUEVO INGRESO 13/09/2016 CTA 1136601197 SUELDO QUINCENAL $2,250 PAGAR 17 DIAS</t>
  </si>
  <si>
    <t>SOLORZANO JUAREZ MONICA ELISA</t>
  </si>
  <si>
    <t>TIERRABLANCA SANCHEZ VICTOR HUGO</t>
  </si>
  <si>
    <t>VAZQUEZ AMEZCUA GILBERTO RAMON</t>
  </si>
  <si>
    <t>VEGA FERNANDEZ AMALIA</t>
  </si>
  <si>
    <t>VILLEGAS ALONSO DIEGO ARMANDO</t>
  </si>
  <si>
    <t>NUEVO INGRESO 19/09/2016 CTA 2643837181 SUELDO QUINCENAL $1,200 PAGAR 11 DIAS</t>
  </si>
  <si>
    <t>YERENA MARTINEZ CINTHIA GUADALUPE</t>
  </si>
  <si>
    <t>GUERRERO HERNANDEZ JUAN CARLOS</t>
  </si>
  <si>
    <t>COSTO</t>
  </si>
  <si>
    <t>GUERRERO MARTINEZ JUAN PABLO</t>
  </si>
  <si>
    <t>MALDONADO CRUZ CARLOS IVAN</t>
  </si>
  <si>
    <t>MARTINEZ DIAZ LEOBARDO ADRIAN</t>
  </si>
  <si>
    <t>MARTINEZ HERRERA CRISTIAN</t>
  </si>
  <si>
    <t>DESCUENTO 1/3 CTA 254 POR DAÑO A VEHICULO</t>
  </si>
  <si>
    <t>NIEVES OSORNIO SILVESTRE</t>
  </si>
  <si>
    <t>PRIETO LOPEZ LEOBIGILDO</t>
  </si>
  <si>
    <t>RODRIGUEZ NUÑEZ JOSE ANTONIO</t>
  </si>
  <si>
    <t>SALAS CORREA VICTOR EDUARDO</t>
  </si>
  <si>
    <t>SAMBRANO VILLARREAL HERNAN ANDRES</t>
  </si>
  <si>
    <t>Sambrano Villarreal Hernan Andres</t>
  </si>
  <si>
    <t>YERENA VAZQUEZ ALEJANDRO</t>
  </si>
  <si>
    <t>ESPECIAL</t>
  </si>
  <si>
    <t>PASA A NOMINA SEMANAL</t>
  </si>
  <si>
    <t>HERNANDEZ PEREZ JOSE RICARDO</t>
  </si>
  <si>
    <t>BAJA</t>
  </si>
  <si>
    <t>700-070 VENTAS</t>
  </si>
  <si>
    <t>701-070 USADOS</t>
  </si>
  <si>
    <t>703-070 ADMON</t>
  </si>
  <si>
    <t>704-070 REFACC</t>
  </si>
  <si>
    <t>705-001-070 SERV</t>
  </si>
  <si>
    <t>683-001-001 COSTO</t>
  </si>
  <si>
    <t>05 SINDICATO ASOCIACIÓN</t>
  </si>
  <si>
    <t>Periodo 17 al 17 Quincenal del 01/09/2016 al 15/09/2016</t>
  </si>
  <si>
    <t>APOYO</t>
  </si>
  <si>
    <t>OTROS</t>
  </si>
  <si>
    <t>Reg Pat IMSS: Z3422423106</t>
  </si>
  <si>
    <t>serv</t>
  </si>
  <si>
    <t>ALECSA CELAYA, SRL DE CV</t>
  </si>
  <si>
    <t xml:space="preserve">DESGLOSE DE NOMINA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</si>
  <si>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</si>
  <si>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</si>
  <si>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</si>
  <si>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</si>
  <si>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</si>
  <si>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</si>
  <si>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</si>
  <si>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</si>
  <si>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</si>
  <si>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</si>
  <si>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PERIODO 2DA QUINCENA</t>
  </si>
  <si>
    <t>NOMBRE</t>
  </si>
  <si>
    <t>NOMINA</t>
  </si>
  <si>
    <t>DISPERSIONES</t>
  </si>
  <si>
    <t>INGENIERIA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</si>
</sst>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31"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2"/>
      <color indexed="48"/>
      <name val="Calibri"/>
      <family val="2"/>
    </font>
    <font>
      <sz val="12"/>
      <name val="Calibri  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Calibri  "/>
    </font>
    <font>
      <b/>
      <sz val="12"/>
      <color indexed="4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8"/>
      <color rgb="FFFF9900"/>
      <name val="Arial"/>
      <family val="2"/>
    </font>
    <font>
      <sz val="8"/>
      <color theme="0" tint="-0.249977111117893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4" fillId="0" borderId="0"/>
  </cellStyleXfs>
  <cellXfs count="287">
    <xf numFmtId="0" fontId="0" fillId="0" borderId="0" xfId="0"/>
    <xf numFmtId="0" fontId="16" fillId="0" borderId="0" xfId="0" applyFont="1"/>
    <xf numFmtId="49" fontId="16" fillId="0" borderId="0" xfId="0" applyNumberFormat="1" applyFont="1"/>
    <xf numFmtId="49" fontId="17" fillId="0" borderId="0" xfId="0" applyNumberFormat="1" applyFont="1" applyAlignment="1">
      <alignment horizontal="centerContinuous"/>
    </xf>
    <xf numFmtId="49" fontId="18" fillId="0" borderId="0" xfId="0" applyNumberFormat="1" applyFont="1" applyAlignment="1">
      <alignment horizontal="centerContinuous"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49" fontId="19" fillId="0" borderId="0" xfId="0" applyNumberFormat="1" applyFont="1"/>
    <xf numFmtId="49" fontId="2" fillId="0" borderId="0" xfId="0" applyNumberFormat="1" applyFont="1"/>
    <xf numFmtId="164" fontId="16" fillId="0" borderId="0" xfId="0" applyNumberFormat="1" applyFont="1"/>
    <xf numFmtId="164" fontId="3" fillId="0" borderId="0" xfId="0" applyNumberFormat="1" applyFont="1"/>
    <xf numFmtId="49" fontId="16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left"/>
    </xf>
    <xf numFmtId="0" fontId="19" fillId="0" borderId="0" xfId="0" applyFont="1"/>
    <xf numFmtId="164" fontId="19" fillId="0" borderId="0" xfId="0" applyNumberFormat="1" applyFont="1"/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/>
    <xf numFmtId="0" fontId="0" fillId="0" borderId="0" xfId="0" applyAlignment="1"/>
    <xf numFmtId="0" fontId="22" fillId="0" borderId="0" xfId="0" applyFont="1" applyAlignment="1"/>
    <xf numFmtId="49" fontId="19" fillId="2" borderId="15" xfId="0" applyNumberFormat="1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right"/>
    </xf>
    <xf numFmtId="164" fontId="16" fillId="0" borderId="0" xfId="0" applyNumberFormat="1" applyFont="1"/>
    <xf numFmtId="0" fontId="19" fillId="0" borderId="0" xfId="0" applyFont="1"/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43" fontId="16" fillId="0" borderId="0" xfId="0" applyNumberFormat="1" applyFont="1"/>
    <xf numFmtId="43" fontId="16" fillId="0" borderId="0" xfId="1" applyFont="1"/>
    <xf numFmtId="43" fontId="7" fillId="3" borderId="1" xfId="1" applyFont="1" applyFill="1" applyBorder="1" applyAlignment="1">
      <alignment horizontal="center" wrapText="1"/>
    </xf>
    <xf numFmtId="43" fontId="7" fillId="3" borderId="2" xfId="1" applyFont="1" applyFill="1" applyBorder="1" applyAlignment="1">
      <alignment horizontal="center" wrapText="1"/>
    </xf>
    <xf numFmtId="0" fontId="6" fillId="10" borderId="3" xfId="1" applyNumberFormat="1" applyFont="1" applyFill="1" applyBorder="1" applyAlignment="1">
      <alignment horizontal="center"/>
    </xf>
    <xf numFmtId="0" fontId="16" fillId="0" borderId="0" xfId="0" applyFont="1"/>
    <xf numFmtId="43" fontId="7" fillId="10" borderId="3" xfId="1" applyFont="1" applyFill="1" applyBorder="1"/>
    <xf numFmtId="43" fontId="15" fillId="10" borderId="3" xfId="1" applyFont="1" applyFill="1" applyBorder="1"/>
    <xf numFmtId="4" fontId="10" fillId="10" borderId="3" xfId="0" applyNumberFormat="1" applyFont="1" applyFill="1" applyBorder="1" applyAlignment="1">
      <alignment wrapText="1"/>
    </xf>
    <xf numFmtId="0" fontId="13" fillId="10" borderId="3" xfId="0" applyFont="1" applyFill="1" applyBorder="1" applyAlignment="1">
      <alignment horizontal="right" wrapText="1"/>
    </xf>
    <xf numFmtId="43" fontId="10" fillId="10" borderId="3" xfId="0" applyNumberFormat="1" applyFont="1" applyFill="1" applyBorder="1"/>
    <xf numFmtId="0" fontId="6" fillId="10" borderId="0" xfId="0" applyFont="1" applyFill="1"/>
    <xf numFmtId="49" fontId="16" fillId="10" borderId="0" xfId="0" applyNumberFormat="1" applyFont="1" applyFill="1"/>
    <xf numFmtId="0" fontId="16" fillId="10" borderId="0" xfId="0" applyFont="1" applyFill="1"/>
    <xf numFmtId="43" fontId="6" fillId="10" borderId="0" xfId="0" applyNumberFormat="1" applyFont="1" applyFill="1"/>
    <xf numFmtId="0" fontId="16" fillId="0" borderId="0" xfId="0" applyFont="1" applyAlignment="1">
      <alignment horizontal="right"/>
    </xf>
    <xf numFmtId="0" fontId="19" fillId="2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3" fontId="16" fillId="0" borderId="0" xfId="0" applyNumberFormat="1" applyFont="1"/>
    <xf numFmtId="43" fontId="16" fillId="0" borderId="0" xfId="1" applyFont="1"/>
    <xf numFmtId="164" fontId="0" fillId="0" borderId="0" xfId="0" applyNumberFormat="1"/>
    <xf numFmtId="0" fontId="0" fillId="0" borderId="0" xfId="0"/>
    <xf numFmtId="0" fontId="5" fillId="0" borderId="0" xfId="4" applyFont="1" applyFill="1" applyAlignment="1" applyProtection="1">
      <alignment horizontal="left"/>
    </xf>
    <xf numFmtId="43" fontId="6" fillId="0" borderId="0" xfId="1" applyFont="1" applyFill="1" applyAlignment="1" applyProtection="1">
      <alignment horizontal="center"/>
    </xf>
    <xf numFmtId="43" fontId="7" fillId="0" borderId="0" xfId="1" applyFont="1" applyFill="1" applyAlignment="1" applyProtection="1">
      <alignment horizontal="center"/>
    </xf>
    <xf numFmtId="43" fontId="15" fillId="0" borderId="0" xfId="1" applyProtection="1"/>
    <xf numFmtId="0" fontId="6" fillId="0" borderId="0" xfId="0" applyFont="1" applyProtection="1"/>
    <xf numFmtId="0" fontId="8" fillId="0" borderId="0" xfId="0" applyFont="1"/>
    <xf numFmtId="0" fontId="9" fillId="0" borderId="0" xfId="4" applyFont="1" applyFill="1" applyAlignment="1" applyProtection="1">
      <alignment horizontal="left"/>
    </xf>
    <xf numFmtId="15" fontId="5" fillId="0" borderId="0" xfId="4" applyNumberFormat="1" applyFont="1" applyFill="1" applyAlignment="1" applyProtection="1">
      <alignment horizontal="left"/>
    </xf>
    <xf numFmtId="0" fontId="7" fillId="0" borderId="0" xfId="0" applyFont="1"/>
    <xf numFmtId="43" fontId="6" fillId="0" borderId="0" xfId="1" applyFont="1"/>
    <xf numFmtId="43" fontId="7" fillId="0" borderId="0" xfId="1" applyFont="1"/>
    <xf numFmtId="43" fontId="15" fillId="0" borderId="0" xfId="1"/>
    <xf numFmtId="0" fontId="6" fillId="0" borderId="0" xfId="0" applyFont="1"/>
    <xf numFmtId="0" fontId="6" fillId="0" borderId="0" xfId="0" applyFont="1" applyFill="1"/>
    <xf numFmtId="43" fontId="7" fillId="3" borderId="4" xfId="1" applyFont="1" applyFill="1" applyBorder="1" applyAlignment="1">
      <alignment horizontal="center" wrapText="1"/>
    </xf>
    <xf numFmtId="0" fontId="7" fillId="0" borderId="0" xfId="0" applyFont="1" applyFill="1"/>
    <xf numFmtId="0" fontId="8" fillId="0" borderId="0" xfId="0" applyFont="1" applyFill="1"/>
    <xf numFmtId="43" fontId="15" fillId="3" borderId="1" xfId="1" applyFill="1" applyBorder="1" applyAlignment="1">
      <alignment horizontal="center" wrapText="1"/>
    </xf>
    <xf numFmtId="0" fontId="6" fillId="0" borderId="3" xfId="0" applyFont="1" applyBorder="1"/>
    <xf numFmtId="0" fontId="6" fillId="10" borderId="3" xfId="0" applyFont="1" applyFill="1" applyBorder="1"/>
    <xf numFmtId="43" fontId="6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7" fillId="4" borderId="3" xfId="1" applyFont="1" applyFill="1" applyBorder="1"/>
    <xf numFmtId="43" fontId="6" fillId="0" borderId="3" xfId="1" applyFont="1" applyFill="1" applyBorder="1" applyAlignment="1">
      <alignment horizontal="center"/>
    </xf>
    <xf numFmtId="43" fontId="6" fillId="5" borderId="3" xfId="1" applyFont="1" applyFill="1" applyBorder="1" applyAlignment="1">
      <alignment horizontal="center"/>
    </xf>
    <xf numFmtId="4" fontId="10" fillId="0" borderId="3" xfId="0" applyNumberFormat="1" applyFont="1" applyBorder="1" applyAlignment="1">
      <alignment wrapText="1"/>
    </xf>
    <xf numFmtId="0" fontId="13" fillId="6" borderId="3" xfId="0" applyFont="1" applyFill="1" applyBorder="1" applyAlignment="1">
      <alignment horizontal="right" wrapText="1"/>
    </xf>
    <xf numFmtId="43" fontId="10" fillId="0" borderId="3" xfId="0" applyNumberFormat="1" applyFont="1" applyFill="1" applyBorder="1"/>
    <xf numFmtId="0" fontId="8" fillId="10" borderId="0" xfId="0" applyFont="1" applyFill="1"/>
    <xf numFmtId="43" fontId="6" fillId="7" borderId="3" xfId="1" applyFont="1" applyFill="1" applyBorder="1"/>
    <xf numFmtId="0" fontId="6" fillId="0" borderId="3" xfId="0" applyFont="1" applyFill="1" applyBorder="1"/>
    <xf numFmtId="4" fontId="13" fillId="6" borderId="3" xfId="0" applyNumberFormat="1" applyFont="1" applyFill="1" applyBorder="1" applyAlignment="1">
      <alignment horizontal="right" wrapText="1"/>
    </xf>
    <xf numFmtId="0" fontId="7" fillId="0" borderId="3" xfId="0" applyFont="1" applyFill="1" applyBorder="1" applyAlignment="1"/>
    <xf numFmtId="0" fontId="7" fillId="0" borderId="3" xfId="0" applyFont="1" applyFill="1" applyBorder="1"/>
    <xf numFmtId="43" fontId="12" fillId="0" borderId="3" xfId="1" applyFont="1" applyFill="1" applyBorder="1"/>
    <xf numFmtId="4" fontId="10" fillId="0" borderId="3" xfId="0" applyNumberFormat="1" applyFont="1" applyFill="1" applyBorder="1"/>
    <xf numFmtId="4" fontId="13" fillId="0" borderId="3" xfId="0" applyNumberFormat="1" applyFont="1" applyFill="1" applyBorder="1"/>
    <xf numFmtId="0" fontId="11" fillId="0" borderId="3" xfId="0" applyNumberFormat="1" applyFont="1" applyFill="1" applyBorder="1"/>
    <xf numFmtId="0" fontId="7" fillId="0" borderId="3" xfId="0" applyFont="1" applyFill="1" applyBorder="1" applyAlignment="1">
      <alignment horizontal="center"/>
    </xf>
    <xf numFmtId="4" fontId="13" fillId="0" borderId="3" xfId="0" applyNumberFormat="1" applyFont="1" applyBorder="1"/>
    <xf numFmtId="0" fontId="11" fillId="10" borderId="0" xfId="0" applyFont="1" applyFill="1"/>
    <xf numFmtId="0" fontId="24" fillId="10" borderId="0" xfId="0" applyFont="1" applyFill="1"/>
    <xf numFmtId="0" fontId="6" fillId="8" borderId="0" xfId="0" applyFont="1" applyFill="1"/>
    <xf numFmtId="49" fontId="10" fillId="0" borderId="3" xfId="0" applyNumberFormat="1" applyFont="1" applyFill="1" applyBorder="1"/>
    <xf numFmtId="0" fontId="7" fillId="0" borderId="5" xfId="0" applyFont="1" applyFill="1" applyBorder="1"/>
    <xf numFmtId="43" fontId="6" fillId="0" borderId="5" xfId="1" applyFont="1" applyFill="1" applyBorder="1" applyAlignment="1">
      <alignment horizontal="center"/>
    </xf>
    <xf numFmtId="43" fontId="15" fillId="0" borderId="0" xfId="1" applyFill="1"/>
    <xf numFmtId="43" fontId="7" fillId="0" borderId="3" xfId="1" applyFont="1" applyBorder="1"/>
    <xf numFmtId="43" fontId="15" fillId="0" borderId="3" xfId="1" applyBorder="1"/>
    <xf numFmtId="0" fontId="6" fillId="6" borderId="5" xfId="0" applyFont="1" applyFill="1" applyBorder="1"/>
    <xf numFmtId="43" fontId="7" fillId="4" borderId="5" xfId="1" applyFont="1" applyFill="1" applyBorder="1"/>
    <xf numFmtId="43" fontId="6" fillId="7" borderId="5" xfId="1" applyFont="1" applyFill="1" applyBorder="1"/>
    <xf numFmtId="43" fontId="6" fillId="9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/>
    </xf>
    <xf numFmtId="0" fontId="14" fillId="0" borderId="0" xfId="0" applyFont="1"/>
    <xf numFmtId="43" fontId="6" fillId="0" borderId="0" xfId="1" applyFont="1" applyAlignment="1">
      <alignment horizontal="center"/>
    </xf>
    <xf numFmtId="0" fontId="6" fillId="7" borderId="3" xfId="1" applyNumberFormat="1" applyFont="1" applyFill="1" applyBorder="1" applyAlignment="1">
      <alignment horizontal="center"/>
    </xf>
    <xf numFmtId="0" fontId="7" fillId="7" borderId="3" xfId="1" applyNumberFormat="1" applyFont="1" applyFill="1" applyBorder="1" applyAlignment="1">
      <alignment horizontal="center"/>
    </xf>
    <xf numFmtId="43" fontId="6" fillId="0" borderId="3" xfId="1" applyFont="1" applyBorder="1" applyAlignment="1">
      <alignment horizontal="center"/>
    </xf>
    <xf numFmtId="43" fontId="6" fillId="7" borderId="3" xfId="1" applyFont="1" applyFill="1" applyBorder="1" applyAlignment="1">
      <alignment horizontal="center"/>
    </xf>
    <xf numFmtId="43" fontId="6" fillId="7" borderId="5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11" borderId="0" xfId="0" applyFont="1" applyFill="1"/>
    <xf numFmtId="44" fontId="6" fillId="0" borderId="0" xfId="2" applyFont="1" applyFill="1" applyAlignment="1" applyProtection="1">
      <alignment horizontal="center"/>
    </xf>
    <xf numFmtId="44" fontId="6" fillId="0" borderId="0" xfId="2" applyFont="1"/>
    <xf numFmtId="44" fontId="7" fillId="3" borderId="1" xfId="2" applyFont="1" applyFill="1" applyBorder="1" applyAlignment="1">
      <alignment horizontal="center" wrapText="1"/>
    </xf>
    <xf numFmtId="44" fontId="7" fillId="3" borderId="2" xfId="2" applyFont="1" applyFill="1" applyBorder="1" applyAlignment="1">
      <alignment horizontal="center" wrapText="1"/>
    </xf>
    <xf numFmtId="44" fontId="6" fillId="0" borderId="3" xfId="2" applyFont="1" applyBorder="1"/>
    <xf numFmtId="44" fontId="6" fillId="0" borderId="3" xfId="2" applyFont="1" applyFill="1" applyBorder="1"/>
    <xf numFmtId="44" fontId="6" fillId="6" borderId="5" xfId="2" applyFont="1" applyFill="1" applyBorder="1"/>
    <xf numFmtId="0" fontId="6" fillId="12" borderId="3" xfId="0" applyFont="1" applyFill="1" applyBorder="1"/>
    <xf numFmtId="43" fontId="15" fillId="0" borderId="3" xfId="1" applyFont="1" applyBorder="1"/>
    <xf numFmtId="0" fontId="10" fillId="0" borderId="3" xfId="0" applyNumberFormat="1" applyFont="1" applyFill="1" applyBorder="1"/>
    <xf numFmtId="0" fontId="6" fillId="13" borderId="3" xfId="0" applyFont="1" applyFill="1" applyBorder="1"/>
    <xf numFmtId="44" fontId="6" fillId="13" borderId="3" xfId="2" applyFont="1" applyFill="1" applyBorder="1"/>
    <xf numFmtId="43" fontId="6" fillId="13" borderId="3" xfId="1" applyFont="1" applyFill="1" applyBorder="1"/>
    <xf numFmtId="43" fontId="7" fillId="13" borderId="3" xfId="1" applyFont="1" applyFill="1" applyBorder="1"/>
    <xf numFmtId="43" fontId="6" fillId="13" borderId="3" xfId="1" applyFont="1" applyFill="1" applyBorder="1" applyAlignment="1">
      <alignment horizontal="center"/>
    </xf>
    <xf numFmtId="43" fontId="15" fillId="13" borderId="3" xfId="1" applyFont="1" applyFill="1" applyBorder="1"/>
    <xf numFmtId="43" fontId="12" fillId="13" borderId="3" xfId="1" applyFont="1" applyFill="1" applyBorder="1"/>
    <xf numFmtId="4" fontId="10" fillId="13" borderId="3" xfId="0" applyNumberFormat="1" applyFont="1" applyFill="1" applyBorder="1" applyAlignment="1">
      <alignment wrapText="1"/>
    </xf>
    <xf numFmtId="4" fontId="13" fillId="13" borderId="3" xfId="0" applyNumberFormat="1" applyFont="1" applyFill="1" applyBorder="1" applyAlignment="1">
      <alignment horizontal="right" wrapText="1"/>
    </xf>
    <xf numFmtId="43" fontId="10" fillId="13" borderId="3" xfId="0" applyNumberFormat="1" applyFont="1" applyFill="1" applyBorder="1"/>
    <xf numFmtId="0" fontId="7" fillId="13" borderId="3" xfId="0" applyFont="1" applyFill="1" applyBorder="1" applyAlignment="1"/>
    <xf numFmtId="0" fontId="6" fillId="13" borderId="0" xfId="0" applyFont="1" applyFill="1"/>
    <xf numFmtId="0" fontId="8" fillId="13" borderId="0" xfId="0" applyFont="1" applyFill="1"/>
    <xf numFmtId="0" fontId="7" fillId="13" borderId="3" xfId="1" applyNumberFormat="1" applyFont="1" applyFill="1" applyBorder="1" applyAlignment="1">
      <alignment horizontal="center"/>
    </xf>
    <xf numFmtId="44" fontId="6" fillId="10" borderId="3" xfId="2" applyFont="1" applyFill="1" applyBorder="1"/>
    <xf numFmtId="43" fontId="6" fillId="10" borderId="3" xfId="1" applyFont="1" applyFill="1" applyBorder="1"/>
    <xf numFmtId="43" fontId="6" fillId="10" borderId="3" xfId="1" applyFont="1" applyFill="1" applyBorder="1" applyAlignment="1">
      <alignment horizontal="center"/>
    </xf>
    <xf numFmtId="43" fontId="12" fillId="10" borderId="3" xfId="1" applyFont="1" applyFill="1" applyBorder="1"/>
    <xf numFmtId="8" fontId="25" fillId="10" borderId="3" xfId="0" applyNumberFormat="1" applyFont="1" applyFill="1" applyBorder="1" applyAlignment="1">
      <alignment wrapText="1"/>
    </xf>
    <xf numFmtId="0" fontId="6" fillId="11" borderId="3" xfId="0" applyFont="1" applyFill="1" applyBorder="1"/>
    <xf numFmtId="44" fontId="6" fillId="11" borderId="3" xfId="2" applyFont="1" applyFill="1" applyBorder="1"/>
    <xf numFmtId="0" fontId="7" fillId="11" borderId="3" xfId="0" applyFont="1" applyFill="1" applyBorder="1"/>
    <xf numFmtId="0" fontId="7" fillId="10" borderId="3" xfId="1" applyNumberFormat="1" applyFont="1" applyFill="1" applyBorder="1" applyAlignment="1">
      <alignment horizontal="center"/>
    </xf>
    <xf numFmtId="0" fontId="10" fillId="11" borderId="3" xfId="0" applyNumberFormat="1" applyFont="1" applyFill="1" applyBorder="1"/>
    <xf numFmtId="0" fontId="16" fillId="0" borderId="0" xfId="0" applyFont="1"/>
    <xf numFmtId="49" fontId="16" fillId="0" borderId="0" xfId="0" applyNumberFormat="1" applyFont="1"/>
    <xf numFmtId="0" fontId="16" fillId="0" borderId="0" xfId="0" applyFont="1" applyAlignment="1">
      <alignment horizontal="right"/>
    </xf>
    <xf numFmtId="49" fontId="19" fillId="0" borderId="0" xfId="0" applyNumberFormat="1" applyFont="1"/>
    <xf numFmtId="164" fontId="16" fillId="0" borderId="0" xfId="0" applyNumberFormat="1" applyFont="1"/>
    <xf numFmtId="49" fontId="19" fillId="0" borderId="0" xfId="0" applyNumberFormat="1" applyFont="1" applyAlignment="1">
      <alignment horizontal="left"/>
    </xf>
    <xf numFmtId="164" fontId="19" fillId="0" borderId="0" xfId="0" applyNumberFormat="1" applyFont="1"/>
    <xf numFmtId="0" fontId="6" fillId="0" borderId="0" xfId="0" applyFont="1" applyBorder="1"/>
    <xf numFmtId="0" fontId="7" fillId="3" borderId="3" xfId="0" applyFont="1" applyFill="1" applyBorder="1" applyAlignment="1"/>
    <xf numFmtId="0" fontId="6" fillId="0" borderId="6" xfId="0" applyFont="1" applyBorder="1"/>
    <xf numFmtId="0" fontId="7" fillId="0" borderId="0" xfId="0" applyFont="1" applyFill="1" applyBorder="1"/>
    <xf numFmtId="0" fontId="6" fillId="0" borderId="5" xfId="0" applyFont="1" applyBorder="1"/>
    <xf numFmtId="0" fontId="6" fillId="0" borderId="0" xfId="0" applyFont="1" applyFill="1" applyBorder="1"/>
    <xf numFmtId="0" fontId="6" fillId="0" borderId="7" xfId="0" applyFont="1" applyBorder="1"/>
    <xf numFmtId="0" fontId="6" fillId="0" borderId="2" xfId="0" applyFont="1" applyBorder="1"/>
    <xf numFmtId="0" fontId="6" fillId="0" borderId="8" xfId="0" applyFont="1" applyBorder="1"/>
    <xf numFmtId="44" fontId="6" fillId="0" borderId="0" xfId="2" applyFont="1" applyBorder="1"/>
    <xf numFmtId="44" fontId="6" fillId="0" borderId="0" xfId="2" applyFont="1" applyFill="1" applyBorder="1"/>
    <xf numFmtId="44" fontId="6" fillId="0" borderId="2" xfId="2" applyFont="1" applyBorder="1"/>
    <xf numFmtId="44" fontId="6" fillId="0" borderId="8" xfId="2" applyFont="1" applyBorder="1"/>
    <xf numFmtId="43" fontId="6" fillId="7" borderId="0" xfId="1" applyFont="1" applyFill="1" applyBorder="1"/>
    <xf numFmtId="43" fontId="6" fillId="0" borderId="0" xfId="1" applyFont="1" applyFill="1" applyBorder="1"/>
    <xf numFmtId="43" fontId="6" fillId="0" borderId="2" xfId="1" applyFont="1" applyBorder="1"/>
    <xf numFmtId="43" fontId="6" fillId="7" borderId="8" xfId="1" applyFont="1" applyFill="1" applyBorder="1"/>
    <xf numFmtId="0" fontId="7" fillId="7" borderId="0" xfId="1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43" fontId="6" fillId="0" borderId="2" xfId="1" applyFont="1" applyBorder="1" applyAlignment="1">
      <alignment horizontal="center"/>
    </xf>
    <xf numFmtId="0" fontId="6" fillId="7" borderId="8" xfId="1" applyNumberFormat="1" applyFont="1" applyFill="1" applyBorder="1" applyAlignment="1">
      <alignment horizontal="center"/>
    </xf>
    <xf numFmtId="43" fontId="15" fillId="0" borderId="0" xfId="1" applyFont="1" applyBorder="1"/>
    <xf numFmtId="43" fontId="6" fillId="0" borderId="5" xfId="1" applyFont="1" applyBorder="1"/>
    <xf numFmtId="43" fontId="6" fillId="0" borderId="8" xfId="1" applyFont="1" applyFill="1" applyBorder="1" applyAlignment="1">
      <alignment horizontal="center"/>
    </xf>
    <xf numFmtId="43" fontId="12" fillId="0" borderId="0" xfId="1" applyFont="1" applyBorder="1"/>
    <xf numFmtId="43" fontId="6" fillId="5" borderId="0" xfId="1" applyFont="1" applyFill="1" applyBorder="1" applyAlignment="1">
      <alignment horizontal="center"/>
    </xf>
    <xf numFmtId="43" fontId="6" fillId="5" borderId="8" xfId="1" applyFont="1" applyFill="1" applyBorder="1" applyAlignment="1">
      <alignment horizontal="center"/>
    </xf>
    <xf numFmtId="43" fontId="7" fillId="4" borderId="0" xfId="1" applyFont="1" applyFill="1" applyBorder="1"/>
    <xf numFmtId="43" fontId="7" fillId="0" borderId="0" xfId="1" applyFont="1" applyFill="1" applyBorder="1"/>
    <xf numFmtId="43" fontId="7" fillId="0" borderId="5" xfId="1" applyFont="1" applyBorder="1"/>
    <xf numFmtId="43" fontId="7" fillId="4" borderId="8" xfId="1" applyFont="1" applyFill="1" applyBorder="1"/>
    <xf numFmtId="4" fontId="10" fillId="0" borderId="0" xfId="0" applyNumberFormat="1" applyFont="1" applyBorder="1" applyAlignment="1">
      <alignment wrapText="1"/>
    </xf>
    <xf numFmtId="43" fontId="15" fillId="0" borderId="3" xfId="1" applyFill="1" applyBorder="1"/>
    <xf numFmtId="43" fontId="10" fillId="0" borderId="0" xfId="1" applyFont="1" applyFill="1" applyBorder="1"/>
    <xf numFmtId="43" fontId="10" fillId="0" borderId="0" xfId="0" applyNumberFormat="1" applyFont="1" applyFill="1" applyBorder="1"/>
    <xf numFmtId="0" fontId="11" fillId="0" borderId="3" xfId="3" applyFont="1" applyFill="1" applyBorder="1"/>
    <xf numFmtId="43" fontId="10" fillId="0" borderId="9" xfId="0" applyNumberFormat="1" applyFont="1" applyFill="1" applyBorder="1"/>
    <xf numFmtId="44" fontId="6" fillId="0" borderId="0" xfId="0" applyNumberFormat="1" applyFont="1" applyFill="1"/>
    <xf numFmtId="43" fontId="6" fillId="0" borderId="0" xfId="1" applyFont="1" applyFill="1"/>
    <xf numFmtId="0" fontId="13" fillId="6" borderId="0" xfId="0" applyFont="1" applyFill="1" applyBorder="1" applyAlignment="1">
      <alignment horizontal="right" wrapText="1"/>
    </xf>
    <xf numFmtId="43" fontId="6" fillId="0" borderId="0" xfId="0" applyNumberFormat="1" applyFont="1" applyFill="1"/>
    <xf numFmtId="0" fontId="10" fillId="10" borderId="3" xfId="0" applyNumberFormat="1" applyFont="1" applyFill="1" applyBorder="1"/>
    <xf numFmtId="0" fontId="7" fillId="10" borderId="3" xfId="0" applyFont="1" applyFill="1" applyBorder="1"/>
    <xf numFmtId="164" fontId="16" fillId="10" borderId="0" xfId="0" applyNumberFormat="1" applyFont="1" applyFill="1"/>
    <xf numFmtId="49" fontId="19" fillId="10" borderId="0" xfId="0" applyNumberFormat="1" applyFont="1" applyFill="1"/>
    <xf numFmtId="43" fontId="6" fillId="10" borderId="0" xfId="1" applyFont="1" applyFill="1"/>
    <xf numFmtId="0" fontId="0" fillId="10" borderId="0" xfId="0" applyFill="1"/>
    <xf numFmtId="0" fontId="0" fillId="0" borderId="0" xfId="0"/>
    <xf numFmtId="0" fontId="16" fillId="0" borderId="0" xfId="0" applyFont="1"/>
    <xf numFmtId="49" fontId="16" fillId="0" borderId="0" xfId="0" applyNumberFormat="1" applyFont="1"/>
    <xf numFmtId="0" fontId="0" fillId="0" borderId="0" xfId="0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49" fontId="19" fillId="0" borderId="0" xfId="0" applyNumberFormat="1" applyFont="1"/>
    <xf numFmtId="49" fontId="16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left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/>
    <xf numFmtId="0" fontId="22" fillId="0" borderId="0" xfId="0" applyFont="1" applyAlignment="1"/>
    <xf numFmtId="49" fontId="19" fillId="2" borderId="15" xfId="0" applyNumberFormat="1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 vertical="top"/>
    </xf>
    <xf numFmtId="0" fontId="23" fillId="0" borderId="0" xfId="0" applyFont="1" applyAlignment="1">
      <alignment horizontal="center"/>
    </xf>
    <xf numFmtId="43" fontId="16" fillId="0" borderId="0" xfId="0" applyNumberFormat="1" applyFont="1"/>
    <xf numFmtId="0" fontId="2" fillId="2" borderId="15" xfId="0" applyFont="1" applyFill="1" applyBorder="1" applyAlignment="1">
      <alignment horizontal="center" vertical="center" wrapText="1"/>
    </xf>
    <xf numFmtId="43" fontId="15" fillId="0" borderId="0" xfId="1" applyFont="1"/>
    <xf numFmtId="43" fontId="0" fillId="0" borderId="0" xfId="0" applyNumberFormat="1"/>
    <xf numFmtId="43" fontId="26" fillId="0" borderId="10" xfId="0" applyNumberFormat="1" applyFont="1" applyBorder="1"/>
    <xf numFmtId="49" fontId="16" fillId="14" borderId="0" xfId="0" applyNumberFormat="1" applyFont="1" applyFill="1"/>
    <xf numFmtId="0" fontId="16" fillId="14" borderId="0" xfId="0" applyFont="1" applyFill="1"/>
    <xf numFmtId="164" fontId="16" fillId="14" borderId="0" xfId="0" applyNumberFormat="1" applyFont="1" applyFill="1"/>
    <xf numFmtId="164" fontId="3" fillId="14" borderId="0" xfId="0" applyNumberFormat="1" applyFont="1" applyFill="1"/>
    <xf numFmtId="43" fontId="16" fillId="14" borderId="0" xfId="0" applyNumberFormat="1" applyFont="1" applyFill="1"/>
    <xf numFmtId="0" fontId="0" fillId="14" borderId="0" xfId="0" applyFill="1"/>
    <xf numFmtId="43" fontId="16" fillId="14" borderId="0" xfId="1" applyFont="1" applyFill="1"/>
    <xf numFmtId="43" fontId="6" fillId="14" borderId="0" xfId="0" applyNumberFormat="1" applyFont="1" applyFill="1"/>
    <xf numFmtId="49" fontId="16" fillId="15" borderId="0" xfId="0" applyNumberFormat="1" applyFont="1" applyFill="1"/>
    <xf numFmtId="0" fontId="16" fillId="0" borderId="0" xfId="0" applyFont="1"/>
    <xf numFmtId="0" fontId="0" fillId="0" borderId="0" xfId="0"/>
    <xf numFmtId="0" fontId="16" fillId="0" borderId="0" xfId="0" applyFont="1"/>
    <xf numFmtId="49" fontId="16" fillId="0" borderId="0" xfId="0" applyNumberFormat="1" applyFont="1"/>
    <xf numFmtId="0" fontId="16" fillId="0" borderId="0" xfId="0" applyFont="1" applyAlignment="1">
      <alignment horizontal="right"/>
    </xf>
    <xf numFmtId="49" fontId="19" fillId="0" borderId="0" xfId="0" applyNumberFormat="1" applyFont="1"/>
    <xf numFmtId="164" fontId="16" fillId="0" borderId="0" xfId="0" applyNumberFormat="1" applyFont="1"/>
    <xf numFmtId="49" fontId="19" fillId="0" borderId="0" xfId="0" applyNumberFormat="1" applyFont="1" applyAlignment="1">
      <alignment horizontal="left"/>
    </xf>
    <xf numFmtId="164" fontId="19" fillId="0" borderId="0" xfId="0" applyNumberFormat="1" applyFont="1"/>
    <xf numFmtId="49" fontId="16" fillId="0" borderId="0" xfId="0" applyNumberFormat="1" applyFont="1" applyFill="1"/>
    <xf numFmtId="0" fontId="16" fillId="0" borderId="0" xfId="0" applyFont="1" applyFill="1"/>
    <xf numFmtId="164" fontId="16" fillId="0" borderId="0" xfId="0" applyNumberFormat="1" applyFont="1" applyFill="1"/>
    <xf numFmtId="43" fontId="16" fillId="0" borderId="0" xfId="0" applyNumberFormat="1" applyFont="1" applyFill="1"/>
    <xf numFmtId="0" fontId="0" fillId="0" borderId="0" xfId="0" applyFill="1"/>
    <xf numFmtId="43" fontId="16" fillId="0" borderId="0" xfId="1" applyFont="1" applyFill="1"/>
    <xf numFmtId="0" fontId="16" fillId="0" borderId="0" xfId="0" applyFont="1" applyFill="1" applyAlignment="1">
      <alignment horizontal="right"/>
    </xf>
    <xf numFmtId="0" fontId="30" fillId="0" borderId="17" xfId="0" applyFont="1" applyBorder="1"/>
    <xf numFmtId="0" fontId="29" fillId="0" borderId="17" xfId="0" applyFont="1" applyBorder="1"/>
    <xf numFmtId="0" fontId="0" fillId="0" borderId="17" xfId="0" applyFont="1" applyBorder="1"/>
    <xf numFmtId="14" fontId="30" fillId="0" borderId="17" xfId="0" applyNumberFormat="1" applyFont="1" applyBorder="1"/>
    <xf numFmtId="43" fontId="15" fillId="0" borderId="17" xfId="1" applyFont="1" applyBorder="1"/>
    <xf numFmtId="0" fontId="0" fillId="0" borderId="17" xfId="0" applyBorder="1"/>
    <xf numFmtId="43" fontId="15" fillId="0" borderId="18" xfId="1" applyFont="1" applyBorder="1"/>
    <xf numFmtId="43" fontId="15" fillId="0" borderId="19" xfId="1" applyFont="1" applyBorder="1"/>
    <xf numFmtId="43" fontId="15" fillId="0" borderId="20" xfId="1" applyFont="1" applyBorder="1"/>
    <xf numFmtId="43" fontId="15" fillId="0" borderId="21" xfId="1" applyFont="1" applyBorder="1"/>
    <xf numFmtId="43" fontId="29" fillId="0" borderId="20" xfId="1" applyFont="1" applyBorder="1"/>
    <xf numFmtId="0" fontId="27" fillId="0" borderId="0" xfId="0" applyFont="1" applyAlignment="1">
      <alignment horizontal="center" vertical="center"/>
    </xf>
    <xf numFmtId="0" fontId="28" fillId="0" borderId="6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/>
    <xf numFmtId="43" fontId="7" fillId="3" borderId="1" xfId="1" applyFont="1" applyFill="1" applyBorder="1" applyAlignment="1">
      <alignment horizontal="center" wrapText="1"/>
    </xf>
    <xf numFmtId="43" fontId="7" fillId="3" borderId="2" xfId="1" applyFont="1" applyFill="1" applyBorder="1" applyAlignment="1">
      <alignment horizontal="center" wrapText="1"/>
    </xf>
    <xf numFmtId="3" fontId="7" fillId="3" borderId="14" xfId="0" applyNumberFormat="1" applyFont="1" applyFill="1" applyBorder="1"/>
    <xf numFmtId="3" fontId="7" fillId="3" borderId="1" xfId="0" applyNumberFormat="1" applyFont="1" applyFill="1" applyBorder="1"/>
    <xf numFmtId="43" fontId="15" fillId="3" borderId="12" xfId="1" applyFill="1" applyBorder="1" applyAlignment="1">
      <alignment horizontal="center" wrapText="1"/>
    </xf>
    <xf numFmtId="43" fontId="15" fillId="3" borderId="13" xfId="1" applyFill="1" applyBorder="1" applyAlignment="1">
      <alignment horizontal="center" wrapText="1"/>
    </xf>
    <xf numFmtId="43" fontId="7" fillId="3" borderId="14" xfId="1" applyFont="1" applyFill="1" applyBorder="1" applyAlignment="1">
      <alignment horizont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/>
    </xf>
    <xf numFmtId="0" fontId="0" fillId="12" borderId="3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/>
    </xf>
    <xf numFmtId="0" fontId="0" fillId="0" borderId="3" xfId="0" applyBorder="1"/>
    <xf numFmtId="43" fontId="0" fillId="0" borderId="3" xfId="0" applyNumberFormat="1" applyBorder="1"/>
    <xf numFmtId="4" fontId="0" fillId="0" borderId="3" xfId="0" applyNumberFormat="1" applyBorder="1"/>
  </cellXfs>
  <cellStyles count="5">
    <cellStyle name="Millares" xfId="1" builtinId="3"/>
    <cellStyle name="Moneda" xfId="2" builtinId="4"/>
    <cellStyle name="Normal" xfId="0" builtinId="0"/>
    <cellStyle name="Normal 2 2" xfId="3"/>
    <cellStyle name="Normal_Hoja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5"/>
  <sheetViews>
    <sheetView workbookViewId="0">
      <pane xSplit="2" ySplit="11" topLeftCell="G12" activePane="bottomRight" state="frozen"/>
      <selection pane="topRight" activeCell="C1" sqref="C1"/>
      <selection pane="bottomLeft" activeCell="A12" sqref="A12"/>
      <selection pane="bottomRight" activeCell="B20" sqref="B20"/>
    </sheetView>
  </sheetViews>
  <sheetFormatPr baseColWidth="10" defaultRowHeight="11.25"/>
  <cols>
    <col min="1" max="1" width="12.28515625" style="2" customWidth="1"/>
    <col min="2" max="2" width="30.7109375" style="1" customWidth="1"/>
    <col min="3" max="3" width="15.7109375" style="1" customWidth="1"/>
    <col min="4" max="4" width="10.5703125" style="1" customWidth="1"/>
    <col min="5" max="5" width="10.5703125" style="26" customWidth="1"/>
    <col min="6" max="6" width="11.42578125" style="1"/>
    <col min="7" max="7" width="5" style="38" customWidth="1"/>
    <col min="8" max="8" width="11.42578125" style="1"/>
    <col min="9" max="9" width="8.7109375" style="1" customWidth="1"/>
    <col min="10" max="10" width="8.140625" style="1" customWidth="1"/>
    <col min="11" max="11" width="10" style="1" customWidth="1"/>
    <col min="12" max="12" width="10.140625" style="1" customWidth="1"/>
    <col min="13" max="13" width="9.42578125" style="1" customWidth="1"/>
    <col min="14" max="14" width="9.7109375" style="1" customWidth="1"/>
    <col min="15" max="15" width="4.85546875" style="1" customWidth="1"/>
    <col min="16" max="20" width="11.42578125" style="1"/>
    <col min="21" max="21" width="31.140625" style="1" bestFit="1" customWidth="1"/>
    <col min="22" max="16384" width="11.42578125" style="1"/>
  </cols>
  <sheetData>
    <row r="1" spans="1:22" ht="18" customHeight="1">
      <c r="A1" s="3" t="s">
        <v>0</v>
      </c>
      <c r="B1" s="31" t="s">
        <v>136</v>
      </c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22" ht="24.95" customHeight="1">
      <c r="A2" s="4" t="s">
        <v>1</v>
      </c>
      <c r="B2" s="15" t="s">
        <v>2</v>
      </c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22" ht="15.75">
      <c r="B3" s="17" t="s">
        <v>3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22" ht="15">
      <c r="B4" s="19" t="s">
        <v>4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22" ht="15">
      <c r="B5" s="5" t="s">
        <v>264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22">
      <c r="B6" s="5" t="s">
        <v>6</v>
      </c>
      <c r="H6" s="267" t="s">
        <v>137</v>
      </c>
      <c r="I6" s="267"/>
      <c r="J6" s="267"/>
      <c r="K6" s="267"/>
      <c r="L6" s="267"/>
      <c r="M6" s="267"/>
      <c r="N6" s="267"/>
      <c r="O6" s="267"/>
      <c r="P6" s="267"/>
      <c r="Q6" s="267"/>
      <c r="R6" s="267"/>
    </row>
    <row r="7" spans="1:22" ht="15">
      <c r="H7" s="268" t="s">
        <v>138</v>
      </c>
      <c r="I7" s="269"/>
      <c r="J7" s="269"/>
      <c r="K7" s="269"/>
      <c r="L7" s="269"/>
      <c r="M7" s="269"/>
      <c r="N7" s="270"/>
      <c r="O7" s="25"/>
      <c r="P7" s="268" t="s">
        <v>139</v>
      </c>
      <c r="Q7" s="269"/>
      <c r="R7" s="270"/>
    </row>
    <row r="8" spans="1:22" s="24" customFormat="1" ht="34.5" thickBot="1">
      <c r="A8" s="20" t="s">
        <v>7</v>
      </c>
      <c r="B8" s="21" t="s">
        <v>8</v>
      </c>
      <c r="C8" s="22" t="s">
        <v>11</v>
      </c>
      <c r="D8" s="49" t="s">
        <v>147</v>
      </c>
      <c r="E8" s="49" t="s">
        <v>148</v>
      </c>
      <c r="F8" s="50" t="s">
        <v>11</v>
      </c>
      <c r="G8" s="38"/>
      <c r="H8" s="32" t="s">
        <v>11</v>
      </c>
      <c r="I8" s="32" t="s">
        <v>140</v>
      </c>
      <c r="J8" s="32" t="s">
        <v>141</v>
      </c>
      <c r="K8" s="32" t="s">
        <v>142</v>
      </c>
      <c r="L8" s="32" t="s">
        <v>143</v>
      </c>
      <c r="M8" s="32" t="s">
        <v>144</v>
      </c>
      <c r="N8" s="32" t="s">
        <v>145</v>
      </c>
      <c r="O8" s="30"/>
      <c r="P8" s="32" t="s">
        <v>146</v>
      </c>
      <c r="Q8" s="32" t="s">
        <v>144</v>
      </c>
      <c r="R8" s="32" t="s">
        <v>145</v>
      </c>
    </row>
    <row r="9" spans="1:22" ht="15.75" thickTop="1">
      <c r="A9" s="8" t="s">
        <v>21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22" ht="15"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22" ht="15">
      <c r="A11" s="7" t="s">
        <v>22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22" ht="15.75">
      <c r="A12" s="2" t="s">
        <v>23</v>
      </c>
      <c r="B12" s="1" t="s">
        <v>24</v>
      </c>
      <c r="C12" s="9">
        <f>+INGENIERIA!E12</f>
        <v>2200.08</v>
      </c>
      <c r="D12" s="9">
        <v>0</v>
      </c>
      <c r="E12" s="28">
        <f>+V12</f>
        <v>0</v>
      </c>
      <c r="F12" s="157">
        <f>SUM(C12:E12)</f>
        <v>2200.08</v>
      </c>
      <c r="H12" s="28">
        <f>+C12</f>
        <v>2200.08</v>
      </c>
      <c r="I12" s="33">
        <v>0</v>
      </c>
      <c r="J12" s="33">
        <f>+H12*0.02</f>
        <v>44.001599999999996</v>
      </c>
      <c r="K12" s="33">
        <f>+H12*7.5%</f>
        <v>165.006</v>
      </c>
      <c r="L12" s="28">
        <f>SUM(H12:K12)</f>
        <v>2409.0875999999998</v>
      </c>
      <c r="M12" s="33">
        <f>+L12*0.16</f>
        <v>385.45401599999997</v>
      </c>
      <c r="N12" s="33">
        <f>+L12+M12</f>
        <v>2794.541616</v>
      </c>
      <c r="O12" s="25"/>
      <c r="P12" s="28">
        <f>+E12</f>
        <v>0</v>
      </c>
      <c r="Q12" s="34">
        <f>+P12*0.16</f>
        <v>0</v>
      </c>
      <c r="R12" s="34">
        <f>+P12+Q12</f>
        <v>0</v>
      </c>
      <c r="T12" s="154" t="s">
        <v>23</v>
      </c>
      <c r="U12" s="153" t="s">
        <v>24</v>
      </c>
      <c r="V12" s="200">
        <v>0</v>
      </c>
    </row>
    <row r="13" spans="1:22" ht="15.75">
      <c r="A13" s="2" t="s">
        <v>25</v>
      </c>
      <c r="B13" s="1" t="s">
        <v>26</v>
      </c>
      <c r="C13" s="246">
        <f>+INGENIERIA!E13</f>
        <v>3250.05</v>
      </c>
      <c r="D13" s="157">
        <v>0</v>
      </c>
      <c r="E13" s="157">
        <f t="shared" ref="E13:E52" si="0">+V13</f>
        <v>0</v>
      </c>
      <c r="F13" s="157">
        <f t="shared" ref="F13:F52" si="1">SUM(C13:E13)</f>
        <v>3250.05</v>
      </c>
      <c r="H13" s="246">
        <f t="shared" ref="H13:H52" si="2">+C13</f>
        <v>3250.05</v>
      </c>
      <c r="I13" s="51">
        <v>0</v>
      </c>
      <c r="J13" s="226">
        <f t="shared" ref="J13:J52" si="3">+H13*0.02</f>
        <v>65.001000000000005</v>
      </c>
      <c r="K13" s="51">
        <f t="shared" ref="K13:K52" si="4">+H13*7.5%</f>
        <v>243.75375</v>
      </c>
      <c r="L13" s="157">
        <f t="shared" ref="L13:L52" si="5">SUM(H13:K13)</f>
        <v>3558.8047500000002</v>
      </c>
      <c r="M13" s="51">
        <f t="shared" ref="M13:M52" si="6">+L13*0.16</f>
        <v>569.40876000000003</v>
      </c>
      <c r="N13" s="51">
        <f t="shared" ref="N13:N52" si="7">+L13+M13</f>
        <v>4128.2135100000005</v>
      </c>
      <c r="O13" s="54"/>
      <c r="P13" s="157">
        <f t="shared" ref="P13:P48" si="8">+E13</f>
        <v>0</v>
      </c>
      <c r="Q13" s="52">
        <f t="shared" ref="Q13:Q52" si="9">+P13*0.16</f>
        <v>0</v>
      </c>
      <c r="R13" s="52">
        <f t="shared" ref="R13:R48" si="10">+P13+Q13</f>
        <v>0</v>
      </c>
      <c r="T13" s="154" t="s">
        <v>25</v>
      </c>
      <c r="U13" s="153" t="s">
        <v>26</v>
      </c>
      <c r="V13" s="200">
        <v>0</v>
      </c>
    </row>
    <row r="14" spans="1:22" ht="15.75">
      <c r="A14" s="2" t="s">
        <v>27</v>
      </c>
      <c r="B14" s="1" t="s">
        <v>28</v>
      </c>
      <c r="C14" s="246">
        <f>+INGENIERIA!E14</f>
        <v>2333.38</v>
      </c>
      <c r="D14" s="157">
        <v>0</v>
      </c>
      <c r="E14" s="157">
        <f t="shared" si="0"/>
        <v>0</v>
      </c>
      <c r="F14" s="157">
        <f t="shared" si="1"/>
        <v>2333.38</v>
      </c>
      <c r="H14" s="246">
        <f t="shared" si="2"/>
        <v>2333.38</v>
      </c>
      <c r="I14" s="51">
        <v>0</v>
      </c>
      <c r="J14" s="226">
        <f t="shared" si="3"/>
        <v>46.6676</v>
      </c>
      <c r="K14" s="51">
        <f t="shared" si="4"/>
        <v>175.0035</v>
      </c>
      <c r="L14" s="157">
        <f t="shared" si="5"/>
        <v>2555.0511000000001</v>
      </c>
      <c r="M14" s="51">
        <f t="shared" si="6"/>
        <v>408.808176</v>
      </c>
      <c r="N14" s="51">
        <f t="shared" si="7"/>
        <v>2963.8592760000001</v>
      </c>
      <c r="O14" s="54"/>
      <c r="P14" s="157">
        <f t="shared" si="8"/>
        <v>0</v>
      </c>
      <c r="Q14" s="52">
        <f t="shared" si="9"/>
        <v>0</v>
      </c>
      <c r="R14" s="52">
        <f t="shared" si="10"/>
        <v>0</v>
      </c>
      <c r="T14" s="154" t="s">
        <v>27</v>
      </c>
      <c r="U14" s="153" t="s">
        <v>28</v>
      </c>
      <c r="V14" s="200">
        <v>0</v>
      </c>
    </row>
    <row r="15" spans="1:22" ht="15.75">
      <c r="A15" s="2" t="s">
        <v>29</v>
      </c>
      <c r="B15" s="1" t="s">
        <v>30</v>
      </c>
      <c r="C15" s="246">
        <f>+INGENIERIA!E15</f>
        <v>2800</v>
      </c>
      <c r="D15" s="157">
        <v>0</v>
      </c>
      <c r="E15" s="157">
        <f t="shared" si="0"/>
        <v>0</v>
      </c>
      <c r="F15" s="157">
        <f t="shared" si="1"/>
        <v>2800</v>
      </c>
      <c r="H15" s="246">
        <f t="shared" si="2"/>
        <v>2800</v>
      </c>
      <c r="I15" s="51">
        <v>0</v>
      </c>
      <c r="J15" s="226">
        <f t="shared" si="3"/>
        <v>56</v>
      </c>
      <c r="K15" s="51">
        <f t="shared" si="4"/>
        <v>210</v>
      </c>
      <c r="L15" s="157">
        <f t="shared" si="5"/>
        <v>3066</v>
      </c>
      <c r="M15" s="51">
        <f t="shared" si="6"/>
        <v>490.56</v>
      </c>
      <c r="N15" s="51">
        <f t="shared" si="7"/>
        <v>3556.56</v>
      </c>
      <c r="O15" s="54"/>
      <c r="P15" s="157">
        <f t="shared" si="8"/>
        <v>0</v>
      </c>
      <c r="Q15" s="52">
        <f t="shared" si="9"/>
        <v>0</v>
      </c>
      <c r="R15" s="52">
        <f t="shared" si="10"/>
        <v>0</v>
      </c>
      <c r="T15" s="154" t="s">
        <v>29</v>
      </c>
      <c r="U15" s="153" t="s">
        <v>30</v>
      </c>
      <c r="V15" s="200">
        <v>0</v>
      </c>
    </row>
    <row r="16" spans="1:22" ht="15.75">
      <c r="A16" s="2" t="s">
        <v>31</v>
      </c>
      <c r="B16" s="1" t="s">
        <v>32</v>
      </c>
      <c r="C16" s="246">
        <f>+INGENIERIA!E16</f>
        <v>2500.0500000000002</v>
      </c>
      <c r="D16" s="157">
        <v>0</v>
      </c>
      <c r="E16" s="157">
        <f t="shared" si="0"/>
        <v>0</v>
      </c>
      <c r="F16" s="157">
        <f t="shared" si="1"/>
        <v>2500.0500000000002</v>
      </c>
      <c r="H16" s="246">
        <f t="shared" si="2"/>
        <v>2500.0500000000002</v>
      </c>
      <c r="I16" s="51">
        <v>0</v>
      </c>
      <c r="J16" s="226">
        <f t="shared" si="3"/>
        <v>50.001000000000005</v>
      </c>
      <c r="K16" s="51">
        <f t="shared" si="4"/>
        <v>187.50375</v>
      </c>
      <c r="L16" s="157">
        <f t="shared" si="5"/>
        <v>2737.5547500000002</v>
      </c>
      <c r="M16" s="51">
        <f t="shared" si="6"/>
        <v>438.00876000000005</v>
      </c>
      <c r="N16" s="51">
        <f t="shared" si="7"/>
        <v>3175.5635100000004</v>
      </c>
      <c r="O16" s="54"/>
      <c r="P16" s="157">
        <f t="shared" si="8"/>
        <v>0</v>
      </c>
      <c r="Q16" s="52">
        <f t="shared" si="9"/>
        <v>0</v>
      </c>
      <c r="R16" s="52">
        <f t="shared" si="10"/>
        <v>0</v>
      </c>
      <c r="T16" s="154" t="s">
        <v>31</v>
      </c>
      <c r="U16" s="153" t="s">
        <v>32</v>
      </c>
      <c r="V16" s="200">
        <v>0</v>
      </c>
    </row>
    <row r="17" spans="1:22" ht="15.75">
      <c r="A17" s="2" t="s">
        <v>33</v>
      </c>
      <c r="B17" s="1" t="s">
        <v>34</v>
      </c>
      <c r="C17" s="246">
        <f>+INGENIERIA!E17</f>
        <v>6500.1</v>
      </c>
      <c r="D17" s="157">
        <v>0</v>
      </c>
      <c r="E17" s="157">
        <f t="shared" si="0"/>
        <v>0</v>
      </c>
      <c r="F17" s="157">
        <f t="shared" si="1"/>
        <v>6500.1</v>
      </c>
      <c r="H17" s="246">
        <f t="shared" si="2"/>
        <v>6500.1</v>
      </c>
      <c r="I17" s="51">
        <v>0</v>
      </c>
      <c r="J17" s="226">
        <f t="shared" si="3"/>
        <v>130.00200000000001</v>
      </c>
      <c r="K17" s="51">
        <f t="shared" si="4"/>
        <v>487.50749999999999</v>
      </c>
      <c r="L17" s="157">
        <f t="shared" si="5"/>
        <v>7117.6095000000005</v>
      </c>
      <c r="M17" s="51">
        <f t="shared" si="6"/>
        <v>1138.8175200000001</v>
      </c>
      <c r="N17" s="51">
        <f t="shared" si="7"/>
        <v>8256.427020000001</v>
      </c>
      <c r="O17" s="54"/>
      <c r="P17" s="157">
        <f t="shared" si="8"/>
        <v>0</v>
      </c>
      <c r="Q17" s="52">
        <f t="shared" si="9"/>
        <v>0</v>
      </c>
      <c r="R17" s="52">
        <f t="shared" si="10"/>
        <v>0</v>
      </c>
      <c r="T17" s="154" t="s">
        <v>33</v>
      </c>
      <c r="U17" s="153" t="s">
        <v>34</v>
      </c>
      <c r="V17" s="200">
        <v>0</v>
      </c>
    </row>
    <row r="18" spans="1:22" ht="15.75">
      <c r="A18" s="2" t="s">
        <v>35</v>
      </c>
      <c r="B18" s="1" t="s">
        <v>36</v>
      </c>
      <c r="C18" s="246">
        <f>+INGENIERIA!E18</f>
        <v>2800.05</v>
      </c>
      <c r="D18" s="157">
        <v>0</v>
      </c>
      <c r="E18" s="157">
        <f t="shared" si="0"/>
        <v>0</v>
      </c>
      <c r="F18" s="157">
        <f t="shared" si="1"/>
        <v>2800.05</v>
      </c>
      <c r="H18" s="246">
        <f t="shared" si="2"/>
        <v>2800.05</v>
      </c>
      <c r="I18" s="51">
        <v>0</v>
      </c>
      <c r="J18" s="226">
        <f t="shared" si="3"/>
        <v>56.001000000000005</v>
      </c>
      <c r="K18" s="51">
        <f t="shared" si="4"/>
        <v>210.00375</v>
      </c>
      <c r="L18" s="157">
        <f t="shared" si="5"/>
        <v>3066.0547500000002</v>
      </c>
      <c r="M18" s="51">
        <f t="shared" si="6"/>
        <v>490.56876000000005</v>
      </c>
      <c r="N18" s="51">
        <f t="shared" si="7"/>
        <v>3556.6235100000004</v>
      </c>
      <c r="O18" s="54"/>
      <c r="P18" s="157">
        <f t="shared" si="8"/>
        <v>0</v>
      </c>
      <c r="Q18" s="52">
        <f t="shared" si="9"/>
        <v>0</v>
      </c>
      <c r="R18" s="52">
        <f t="shared" si="10"/>
        <v>0</v>
      </c>
      <c r="T18" s="154" t="s">
        <v>35</v>
      </c>
      <c r="U18" s="153" t="s">
        <v>36</v>
      </c>
      <c r="V18" s="200">
        <v>0</v>
      </c>
    </row>
    <row r="19" spans="1:22" ht="15.75">
      <c r="A19" s="2" t="s">
        <v>37</v>
      </c>
      <c r="B19" s="1" t="s">
        <v>38</v>
      </c>
      <c r="C19" s="246">
        <f>+INGENIERIA!E19</f>
        <v>5868.75</v>
      </c>
      <c r="D19" s="157">
        <v>0</v>
      </c>
      <c r="E19" s="157">
        <f t="shared" si="0"/>
        <v>0</v>
      </c>
      <c r="F19" s="157">
        <f t="shared" si="1"/>
        <v>5868.75</v>
      </c>
      <c r="H19" s="246">
        <f t="shared" si="2"/>
        <v>5868.75</v>
      </c>
      <c r="I19" s="51">
        <v>0</v>
      </c>
      <c r="J19" s="226">
        <f t="shared" si="3"/>
        <v>117.375</v>
      </c>
      <c r="K19" s="51">
        <f t="shared" si="4"/>
        <v>440.15625</v>
      </c>
      <c r="L19" s="157">
        <f t="shared" si="5"/>
        <v>6426.28125</v>
      </c>
      <c r="M19" s="51">
        <f t="shared" si="6"/>
        <v>1028.2049999999999</v>
      </c>
      <c r="N19" s="51">
        <f t="shared" si="7"/>
        <v>7454.4862499999999</v>
      </c>
      <c r="O19" s="54"/>
      <c r="P19" s="157">
        <f t="shared" si="8"/>
        <v>0</v>
      </c>
      <c r="Q19" s="52">
        <f t="shared" si="9"/>
        <v>0</v>
      </c>
      <c r="R19" s="52">
        <f t="shared" si="10"/>
        <v>0</v>
      </c>
      <c r="T19" s="154" t="s">
        <v>37</v>
      </c>
      <c r="U19" s="153" t="s">
        <v>38</v>
      </c>
      <c r="V19" s="200">
        <v>0</v>
      </c>
    </row>
    <row r="20" spans="1:22" ht="15.75">
      <c r="A20" s="2" t="s">
        <v>39</v>
      </c>
      <c r="B20" s="1" t="s">
        <v>40</v>
      </c>
      <c r="C20" s="246">
        <f>+INGENIERIA!E20</f>
        <v>2800.05</v>
      </c>
      <c r="D20" s="157">
        <v>0</v>
      </c>
      <c r="E20" s="157">
        <f t="shared" si="0"/>
        <v>0</v>
      </c>
      <c r="F20" s="157">
        <f t="shared" si="1"/>
        <v>2800.05</v>
      </c>
      <c r="H20" s="246">
        <f t="shared" si="2"/>
        <v>2800.05</v>
      </c>
      <c r="I20" s="51">
        <v>0</v>
      </c>
      <c r="J20" s="226">
        <f t="shared" si="3"/>
        <v>56.001000000000005</v>
      </c>
      <c r="K20" s="51">
        <f t="shared" si="4"/>
        <v>210.00375</v>
      </c>
      <c r="L20" s="157">
        <f t="shared" si="5"/>
        <v>3066.0547500000002</v>
      </c>
      <c r="M20" s="51">
        <f t="shared" si="6"/>
        <v>490.56876000000005</v>
      </c>
      <c r="N20" s="51">
        <f t="shared" si="7"/>
        <v>3556.6235100000004</v>
      </c>
      <c r="O20" s="54"/>
      <c r="P20" s="157">
        <f t="shared" si="8"/>
        <v>0</v>
      </c>
      <c r="Q20" s="52">
        <f t="shared" si="9"/>
        <v>0</v>
      </c>
      <c r="R20" s="52">
        <f t="shared" si="10"/>
        <v>0</v>
      </c>
      <c r="T20" s="154" t="s">
        <v>39</v>
      </c>
      <c r="U20" s="153" t="s">
        <v>40</v>
      </c>
      <c r="V20" s="200">
        <v>0</v>
      </c>
    </row>
    <row r="21" spans="1:22" ht="15.75">
      <c r="A21" s="2" t="s">
        <v>41</v>
      </c>
      <c r="B21" s="1" t="s">
        <v>42</v>
      </c>
      <c r="C21" s="246">
        <f>+INGENIERIA!E21</f>
        <v>9333.3799999999992</v>
      </c>
      <c r="D21" s="157">
        <v>0</v>
      </c>
      <c r="E21" s="157">
        <f t="shared" si="0"/>
        <v>0</v>
      </c>
      <c r="F21" s="157">
        <f t="shared" si="1"/>
        <v>9333.3799999999992</v>
      </c>
      <c r="H21" s="246">
        <f t="shared" si="2"/>
        <v>9333.3799999999992</v>
      </c>
      <c r="I21" s="51">
        <v>0</v>
      </c>
      <c r="J21" s="226">
        <f t="shared" si="3"/>
        <v>186.66759999999999</v>
      </c>
      <c r="K21" s="51">
        <f t="shared" si="4"/>
        <v>700.00349999999992</v>
      </c>
      <c r="L21" s="157">
        <f t="shared" si="5"/>
        <v>10220.051100000001</v>
      </c>
      <c r="M21" s="51">
        <f t="shared" si="6"/>
        <v>1635.2081760000001</v>
      </c>
      <c r="N21" s="51">
        <f t="shared" si="7"/>
        <v>11855.259276000001</v>
      </c>
      <c r="O21" s="54"/>
      <c r="P21" s="157">
        <f t="shared" si="8"/>
        <v>0</v>
      </c>
      <c r="Q21" s="52">
        <f t="shared" si="9"/>
        <v>0</v>
      </c>
      <c r="R21" s="52">
        <f t="shared" si="10"/>
        <v>0</v>
      </c>
      <c r="T21" s="154" t="s">
        <v>41</v>
      </c>
      <c r="U21" s="153" t="s">
        <v>42</v>
      </c>
      <c r="V21" s="200">
        <v>0</v>
      </c>
    </row>
    <row r="22" spans="1:22" ht="15.75">
      <c r="A22" s="2" t="s">
        <v>43</v>
      </c>
      <c r="B22" s="1" t="s">
        <v>44</v>
      </c>
      <c r="C22" s="246">
        <f>+INGENIERIA!E22</f>
        <v>3033.38</v>
      </c>
      <c r="D22" s="157">
        <v>0</v>
      </c>
      <c r="E22" s="157">
        <f t="shared" si="0"/>
        <v>0</v>
      </c>
      <c r="F22" s="157">
        <f t="shared" si="1"/>
        <v>3033.38</v>
      </c>
      <c r="H22" s="246">
        <f t="shared" si="2"/>
        <v>3033.38</v>
      </c>
      <c r="I22" s="51">
        <v>0</v>
      </c>
      <c r="J22" s="226">
        <f t="shared" si="3"/>
        <v>60.6676</v>
      </c>
      <c r="K22" s="51">
        <f t="shared" si="4"/>
        <v>227.5035</v>
      </c>
      <c r="L22" s="157">
        <f t="shared" si="5"/>
        <v>3321.5511000000001</v>
      </c>
      <c r="M22" s="51">
        <f t="shared" si="6"/>
        <v>531.44817599999999</v>
      </c>
      <c r="N22" s="51">
        <f t="shared" si="7"/>
        <v>3852.999276</v>
      </c>
      <c r="O22" s="54"/>
      <c r="P22" s="157">
        <f t="shared" si="8"/>
        <v>0</v>
      </c>
      <c r="Q22" s="52">
        <f t="shared" si="9"/>
        <v>0</v>
      </c>
      <c r="R22" s="52">
        <f t="shared" si="10"/>
        <v>0</v>
      </c>
      <c r="T22" s="154" t="s">
        <v>43</v>
      </c>
      <c r="U22" s="153" t="s">
        <v>44</v>
      </c>
      <c r="V22" s="200">
        <v>0</v>
      </c>
    </row>
    <row r="23" spans="1:22" ht="15.75">
      <c r="A23" s="2" t="s">
        <v>45</v>
      </c>
      <c r="B23" s="1" t="s">
        <v>46</v>
      </c>
      <c r="C23" s="246">
        <f>+INGENIERIA!E23</f>
        <v>3250.05</v>
      </c>
      <c r="D23" s="157">
        <v>0</v>
      </c>
      <c r="E23" s="157">
        <f t="shared" si="0"/>
        <v>0</v>
      </c>
      <c r="F23" s="157">
        <f t="shared" si="1"/>
        <v>3250.05</v>
      </c>
      <c r="H23" s="246">
        <f t="shared" si="2"/>
        <v>3250.05</v>
      </c>
      <c r="I23" s="51">
        <v>0</v>
      </c>
      <c r="J23" s="226">
        <f t="shared" si="3"/>
        <v>65.001000000000005</v>
      </c>
      <c r="K23" s="51">
        <f t="shared" si="4"/>
        <v>243.75375</v>
      </c>
      <c r="L23" s="157">
        <f t="shared" si="5"/>
        <v>3558.8047500000002</v>
      </c>
      <c r="M23" s="51">
        <f t="shared" si="6"/>
        <v>569.40876000000003</v>
      </c>
      <c r="N23" s="51">
        <f t="shared" si="7"/>
        <v>4128.2135100000005</v>
      </c>
      <c r="O23" s="54"/>
      <c r="P23" s="157">
        <f t="shared" si="8"/>
        <v>0</v>
      </c>
      <c r="Q23" s="52">
        <f t="shared" si="9"/>
        <v>0</v>
      </c>
      <c r="R23" s="52">
        <f t="shared" si="10"/>
        <v>0</v>
      </c>
      <c r="T23" s="154" t="s">
        <v>45</v>
      </c>
      <c r="U23" s="153" t="s">
        <v>46</v>
      </c>
      <c r="V23" s="200">
        <v>0</v>
      </c>
    </row>
    <row r="24" spans="1:22" ht="15.75">
      <c r="A24" s="2" t="s">
        <v>47</v>
      </c>
      <c r="B24" s="1" t="s">
        <v>48</v>
      </c>
      <c r="C24" s="246">
        <f>+INGENIERIA!E24</f>
        <v>15000</v>
      </c>
      <c r="D24" s="157">
        <v>0</v>
      </c>
      <c r="E24" s="157">
        <f t="shared" si="0"/>
        <v>0</v>
      </c>
      <c r="F24" s="157">
        <f t="shared" si="1"/>
        <v>15000</v>
      </c>
      <c r="H24" s="246">
        <f t="shared" si="2"/>
        <v>15000</v>
      </c>
      <c r="I24" s="51">
        <v>0</v>
      </c>
      <c r="J24" s="226">
        <f t="shared" si="3"/>
        <v>300</v>
      </c>
      <c r="K24" s="51">
        <f t="shared" si="4"/>
        <v>1125</v>
      </c>
      <c r="L24" s="157">
        <f t="shared" si="5"/>
        <v>16425</v>
      </c>
      <c r="M24" s="51">
        <f t="shared" si="6"/>
        <v>2628</v>
      </c>
      <c r="N24" s="51">
        <f t="shared" si="7"/>
        <v>19053</v>
      </c>
      <c r="O24" s="54"/>
      <c r="P24" s="157">
        <f t="shared" si="8"/>
        <v>0</v>
      </c>
      <c r="Q24" s="52">
        <f t="shared" si="9"/>
        <v>0</v>
      </c>
      <c r="R24" s="52">
        <f t="shared" si="10"/>
        <v>0</v>
      </c>
      <c r="T24" s="154" t="s">
        <v>47</v>
      </c>
      <c r="U24" s="153" t="s">
        <v>48</v>
      </c>
      <c r="V24" s="200">
        <v>0</v>
      </c>
    </row>
    <row r="25" spans="1:22" ht="15.75">
      <c r="A25" s="2" t="s">
        <v>49</v>
      </c>
      <c r="B25" s="1" t="s">
        <v>50</v>
      </c>
      <c r="C25" s="246">
        <f>+INGENIERIA!E25</f>
        <v>3250.05</v>
      </c>
      <c r="D25" s="157">
        <v>0</v>
      </c>
      <c r="E25" s="157">
        <f t="shared" si="0"/>
        <v>0</v>
      </c>
      <c r="F25" s="157">
        <f t="shared" si="1"/>
        <v>3250.05</v>
      </c>
      <c r="H25" s="246">
        <f t="shared" si="2"/>
        <v>3250.05</v>
      </c>
      <c r="I25" s="51">
        <v>0</v>
      </c>
      <c r="J25" s="226">
        <f t="shared" si="3"/>
        <v>65.001000000000005</v>
      </c>
      <c r="K25" s="51">
        <f t="shared" si="4"/>
        <v>243.75375</v>
      </c>
      <c r="L25" s="157">
        <f t="shared" si="5"/>
        <v>3558.8047500000002</v>
      </c>
      <c r="M25" s="51">
        <f t="shared" si="6"/>
        <v>569.40876000000003</v>
      </c>
      <c r="N25" s="51">
        <f t="shared" si="7"/>
        <v>4128.2135100000005</v>
      </c>
      <c r="O25" s="54"/>
      <c r="P25" s="157">
        <f t="shared" si="8"/>
        <v>0</v>
      </c>
      <c r="Q25" s="52">
        <f t="shared" si="9"/>
        <v>0</v>
      </c>
      <c r="R25" s="52">
        <f t="shared" si="10"/>
        <v>0</v>
      </c>
      <c r="T25" s="154" t="s">
        <v>49</v>
      </c>
      <c r="U25" s="153" t="s">
        <v>50</v>
      </c>
      <c r="V25" s="200">
        <v>0</v>
      </c>
    </row>
    <row r="26" spans="1:22" ht="15.75">
      <c r="A26" s="2" t="s">
        <v>51</v>
      </c>
      <c r="B26" s="1" t="s">
        <v>52</v>
      </c>
      <c r="C26" s="246">
        <f>+INGENIERIA!E26</f>
        <v>2500.0500000000002</v>
      </c>
      <c r="D26" s="157">
        <v>0</v>
      </c>
      <c r="E26" s="157">
        <f t="shared" si="0"/>
        <v>0</v>
      </c>
      <c r="F26" s="157">
        <f t="shared" si="1"/>
        <v>2500.0500000000002</v>
      </c>
      <c r="H26" s="246">
        <f t="shared" si="2"/>
        <v>2500.0500000000002</v>
      </c>
      <c r="I26" s="51">
        <v>0</v>
      </c>
      <c r="J26" s="226">
        <f t="shared" si="3"/>
        <v>50.001000000000005</v>
      </c>
      <c r="K26" s="51">
        <f t="shared" si="4"/>
        <v>187.50375</v>
      </c>
      <c r="L26" s="157">
        <f t="shared" si="5"/>
        <v>2737.5547500000002</v>
      </c>
      <c r="M26" s="51">
        <f t="shared" si="6"/>
        <v>438.00876000000005</v>
      </c>
      <c r="N26" s="51">
        <f t="shared" si="7"/>
        <v>3175.5635100000004</v>
      </c>
      <c r="O26" s="54"/>
      <c r="P26" s="157">
        <f t="shared" si="8"/>
        <v>0</v>
      </c>
      <c r="Q26" s="52">
        <f t="shared" si="9"/>
        <v>0</v>
      </c>
      <c r="R26" s="52">
        <f t="shared" si="10"/>
        <v>0</v>
      </c>
      <c r="T26" s="154" t="s">
        <v>51</v>
      </c>
      <c r="U26" s="153" t="s">
        <v>52</v>
      </c>
      <c r="V26" s="200">
        <v>0</v>
      </c>
    </row>
    <row r="27" spans="1:22" ht="15.75">
      <c r="A27" s="2" t="s">
        <v>55</v>
      </c>
      <c r="B27" s="1" t="s">
        <v>56</v>
      </c>
      <c r="C27" s="246">
        <f>+INGENIERIA!E27</f>
        <v>2500.0500000000002</v>
      </c>
      <c r="D27" s="157">
        <v>0</v>
      </c>
      <c r="E27" s="157">
        <f t="shared" si="0"/>
        <v>0</v>
      </c>
      <c r="F27" s="157">
        <f t="shared" si="1"/>
        <v>2500.0500000000002</v>
      </c>
      <c r="H27" s="246">
        <f t="shared" si="2"/>
        <v>2500.0500000000002</v>
      </c>
      <c r="I27" s="51">
        <v>0</v>
      </c>
      <c r="J27" s="226">
        <f t="shared" si="3"/>
        <v>50.001000000000005</v>
      </c>
      <c r="K27" s="51">
        <f t="shared" si="4"/>
        <v>187.50375</v>
      </c>
      <c r="L27" s="157">
        <f t="shared" si="5"/>
        <v>2737.5547500000002</v>
      </c>
      <c r="M27" s="51">
        <f t="shared" si="6"/>
        <v>438.00876000000005</v>
      </c>
      <c r="N27" s="51">
        <f t="shared" si="7"/>
        <v>3175.5635100000004</v>
      </c>
      <c r="O27" s="54"/>
      <c r="P27" s="157">
        <f t="shared" si="8"/>
        <v>0</v>
      </c>
      <c r="Q27" s="52">
        <f t="shared" si="9"/>
        <v>0</v>
      </c>
      <c r="R27" s="52">
        <f t="shared" si="10"/>
        <v>0</v>
      </c>
      <c r="T27" s="154" t="s">
        <v>55</v>
      </c>
      <c r="U27" s="153" t="s">
        <v>56</v>
      </c>
      <c r="V27" s="200">
        <v>0</v>
      </c>
    </row>
    <row r="28" spans="1:22" ht="15.75">
      <c r="A28" s="2" t="s">
        <v>57</v>
      </c>
      <c r="B28" s="1" t="s">
        <v>58</v>
      </c>
      <c r="C28" s="246">
        <f>+INGENIERIA!E28</f>
        <v>20000.099999999999</v>
      </c>
      <c r="D28" s="157">
        <v>0</v>
      </c>
      <c r="E28" s="157">
        <f t="shared" si="0"/>
        <v>0</v>
      </c>
      <c r="F28" s="157">
        <f t="shared" si="1"/>
        <v>20000.099999999999</v>
      </c>
      <c r="H28" s="246">
        <f t="shared" si="2"/>
        <v>20000.099999999999</v>
      </c>
      <c r="I28" s="51">
        <v>0</v>
      </c>
      <c r="J28" s="226">
        <f t="shared" si="3"/>
        <v>400.00199999999995</v>
      </c>
      <c r="K28" s="51">
        <f t="shared" si="4"/>
        <v>1500.0074999999999</v>
      </c>
      <c r="L28" s="157">
        <f t="shared" si="5"/>
        <v>21900.109499999999</v>
      </c>
      <c r="M28" s="51">
        <f t="shared" si="6"/>
        <v>3504.0175199999999</v>
      </c>
      <c r="N28" s="51">
        <f t="shared" si="7"/>
        <v>25404.12702</v>
      </c>
      <c r="O28" s="54"/>
      <c r="P28" s="157">
        <f t="shared" si="8"/>
        <v>0</v>
      </c>
      <c r="Q28" s="52">
        <f t="shared" si="9"/>
        <v>0</v>
      </c>
      <c r="R28" s="52">
        <f t="shared" si="10"/>
        <v>0</v>
      </c>
      <c r="T28" s="154" t="s">
        <v>57</v>
      </c>
      <c r="U28" s="153" t="s">
        <v>199</v>
      </c>
      <c r="V28" s="200">
        <v>0</v>
      </c>
    </row>
    <row r="29" spans="1:22" ht="15.75">
      <c r="A29" s="2" t="s">
        <v>59</v>
      </c>
      <c r="B29" s="1" t="s">
        <v>60</v>
      </c>
      <c r="C29" s="246">
        <f>+INGENIERIA!E29</f>
        <v>2500.0500000000002</v>
      </c>
      <c r="D29" s="157">
        <v>0</v>
      </c>
      <c r="E29" s="157">
        <f t="shared" si="0"/>
        <v>0</v>
      </c>
      <c r="F29" s="157">
        <f t="shared" si="1"/>
        <v>2500.0500000000002</v>
      </c>
      <c r="H29" s="246">
        <f t="shared" si="2"/>
        <v>2500.0500000000002</v>
      </c>
      <c r="I29" s="51">
        <v>0</v>
      </c>
      <c r="J29" s="226">
        <f t="shared" si="3"/>
        <v>50.001000000000005</v>
      </c>
      <c r="K29" s="51">
        <f t="shared" si="4"/>
        <v>187.50375</v>
      </c>
      <c r="L29" s="157">
        <f t="shared" si="5"/>
        <v>2737.5547500000002</v>
      </c>
      <c r="M29" s="51">
        <f t="shared" si="6"/>
        <v>438.00876000000005</v>
      </c>
      <c r="N29" s="51">
        <f t="shared" si="7"/>
        <v>3175.5635100000004</v>
      </c>
      <c r="O29" s="54"/>
      <c r="P29" s="157">
        <f t="shared" si="8"/>
        <v>0</v>
      </c>
      <c r="Q29" s="52">
        <f t="shared" si="9"/>
        <v>0</v>
      </c>
      <c r="R29" s="52">
        <f t="shared" si="10"/>
        <v>0</v>
      </c>
      <c r="T29" s="154" t="s">
        <v>59</v>
      </c>
      <c r="U29" s="153" t="s">
        <v>60</v>
      </c>
      <c r="V29" s="200">
        <v>0</v>
      </c>
    </row>
    <row r="30" spans="1:22" ht="15.75">
      <c r="A30" s="2" t="s">
        <v>61</v>
      </c>
      <c r="B30" s="1" t="s">
        <v>62</v>
      </c>
      <c r="C30" s="246">
        <f>+INGENIERIA!E30</f>
        <v>10000.049999999999</v>
      </c>
      <c r="D30" s="157">
        <v>0</v>
      </c>
      <c r="E30" s="157">
        <f t="shared" si="0"/>
        <v>15000</v>
      </c>
      <c r="F30" s="157">
        <f t="shared" si="1"/>
        <v>25000.05</v>
      </c>
      <c r="H30" s="246">
        <f t="shared" si="2"/>
        <v>10000.049999999999</v>
      </c>
      <c r="I30" s="51">
        <v>0</v>
      </c>
      <c r="J30" s="226">
        <f t="shared" si="3"/>
        <v>200.00099999999998</v>
      </c>
      <c r="K30" s="51">
        <f t="shared" si="4"/>
        <v>750.00374999999997</v>
      </c>
      <c r="L30" s="157">
        <f t="shared" si="5"/>
        <v>10950.054749999999</v>
      </c>
      <c r="M30" s="51">
        <f t="shared" si="6"/>
        <v>1752.0087599999999</v>
      </c>
      <c r="N30" s="51">
        <f t="shared" si="7"/>
        <v>12702.06351</v>
      </c>
      <c r="O30" s="54"/>
      <c r="P30" s="157">
        <f>+E30</f>
        <v>15000</v>
      </c>
      <c r="Q30" s="52">
        <f>+P30*0.16</f>
        <v>2400</v>
      </c>
      <c r="R30" s="52">
        <f t="shared" si="10"/>
        <v>17400</v>
      </c>
      <c r="T30" s="154" t="s">
        <v>61</v>
      </c>
      <c r="U30" s="153" t="s">
        <v>62</v>
      </c>
      <c r="V30" s="200">
        <v>15000</v>
      </c>
    </row>
    <row r="31" spans="1:22" ht="15.75">
      <c r="A31" s="2" t="s">
        <v>63</v>
      </c>
      <c r="B31" s="1" t="s">
        <v>64</v>
      </c>
      <c r="C31" s="246">
        <f>+INGENIERIA!E31</f>
        <v>7500</v>
      </c>
      <c r="D31" s="157">
        <v>0</v>
      </c>
      <c r="E31" s="157">
        <f t="shared" si="0"/>
        <v>0</v>
      </c>
      <c r="F31" s="157">
        <f t="shared" si="1"/>
        <v>7500</v>
      </c>
      <c r="H31" s="246">
        <f t="shared" si="2"/>
        <v>7500</v>
      </c>
      <c r="I31" s="51">
        <v>0</v>
      </c>
      <c r="J31" s="226">
        <f t="shared" si="3"/>
        <v>150</v>
      </c>
      <c r="K31" s="51">
        <f t="shared" si="4"/>
        <v>562.5</v>
      </c>
      <c r="L31" s="157">
        <f t="shared" si="5"/>
        <v>8212.5</v>
      </c>
      <c r="M31" s="51">
        <f t="shared" si="6"/>
        <v>1314</v>
      </c>
      <c r="N31" s="51">
        <f t="shared" si="7"/>
        <v>9526.5</v>
      </c>
      <c r="O31" s="54"/>
      <c r="P31" s="157">
        <f t="shared" si="8"/>
        <v>0</v>
      </c>
      <c r="Q31" s="52">
        <f t="shared" si="9"/>
        <v>0</v>
      </c>
      <c r="R31" s="52">
        <f t="shared" si="10"/>
        <v>0</v>
      </c>
      <c r="T31" s="154" t="s">
        <v>63</v>
      </c>
      <c r="U31" s="153" t="s">
        <v>64</v>
      </c>
      <c r="V31" s="200">
        <v>0</v>
      </c>
    </row>
    <row r="32" spans="1:22" ht="15.75">
      <c r="A32" s="2" t="s">
        <v>65</v>
      </c>
      <c r="B32" s="1" t="s">
        <v>66</v>
      </c>
      <c r="C32" s="246">
        <f>+INGENIERIA!E32</f>
        <v>3750</v>
      </c>
      <c r="D32" s="157">
        <v>0</v>
      </c>
      <c r="E32" s="157">
        <f t="shared" si="0"/>
        <v>0</v>
      </c>
      <c r="F32" s="157">
        <f t="shared" si="1"/>
        <v>3750</v>
      </c>
      <c r="H32" s="246">
        <f t="shared" si="2"/>
        <v>3750</v>
      </c>
      <c r="I32" s="51">
        <v>0</v>
      </c>
      <c r="J32" s="226">
        <f t="shared" si="3"/>
        <v>75</v>
      </c>
      <c r="K32" s="51">
        <f t="shared" si="4"/>
        <v>281.25</v>
      </c>
      <c r="L32" s="157">
        <f t="shared" si="5"/>
        <v>4106.25</v>
      </c>
      <c r="M32" s="51">
        <f t="shared" si="6"/>
        <v>657</v>
      </c>
      <c r="N32" s="51">
        <f t="shared" si="7"/>
        <v>4763.25</v>
      </c>
      <c r="O32" s="54"/>
      <c r="P32" s="157">
        <f t="shared" si="8"/>
        <v>0</v>
      </c>
      <c r="Q32" s="52">
        <f t="shared" si="9"/>
        <v>0</v>
      </c>
      <c r="R32" s="52">
        <f t="shared" si="10"/>
        <v>0</v>
      </c>
      <c r="T32" s="154" t="s">
        <v>65</v>
      </c>
      <c r="U32" s="153" t="s">
        <v>66</v>
      </c>
      <c r="V32" s="200">
        <v>0</v>
      </c>
    </row>
    <row r="33" spans="1:22" ht="15.75">
      <c r="A33" s="2" t="s">
        <v>67</v>
      </c>
      <c r="B33" s="1" t="s">
        <v>68</v>
      </c>
      <c r="C33" s="246">
        <f>+INGENIERIA!E33</f>
        <v>2500.0500000000002</v>
      </c>
      <c r="D33" s="157">
        <v>0</v>
      </c>
      <c r="E33" s="157">
        <f t="shared" si="0"/>
        <v>0</v>
      </c>
      <c r="F33" s="157">
        <f t="shared" si="1"/>
        <v>2500.0500000000002</v>
      </c>
      <c r="H33" s="246">
        <f t="shared" si="2"/>
        <v>2500.0500000000002</v>
      </c>
      <c r="I33" s="51">
        <v>0</v>
      </c>
      <c r="J33" s="226">
        <f t="shared" si="3"/>
        <v>50.001000000000005</v>
      </c>
      <c r="K33" s="51">
        <f t="shared" si="4"/>
        <v>187.50375</v>
      </c>
      <c r="L33" s="157">
        <f t="shared" si="5"/>
        <v>2737.5547500000002</v>
      </c>
      <c r="M33" s="51">
        <f t="shared" si="6"/>
        <v>438.00876000000005</v>
      </c>
      <c r="N33" s="51">
        <f t="shared" si="7"/>
        <v>3175.5635100000004</v>
      </c>
      <c r="O33" s="54"/>
      <c r="P33" s="157">
        <f t="shared" si="8"/>
        <v>0</v>
      </c>
      <c r="Q33" s="52">
        <f t="shared" si="9"/>
        <v>0</v>
      </c>
      <c r="R33" s="52">
        <f t="shared" si="10"/>
        <v>0</v>
      </c>
      <c r="T33" s="154" t="s">
        <v>67</v>
      </c>
      <c r="U33" s="153" t="s">
        <v>68</v>
      </c>
      <c r="V33" s="200">
        <v>0</v>
      </c>
    </row>
    <row r="34" spans="1:22" ht="15.75">
      <c r="A34" s="2" t="s">
        <v>69</v>
      </c>
      <c r="B34" s="1" t="s">
        <v>70</v>
      </c>
      <c r="C34" s="246">
        <f>+INGENIERIA!E34</f>
        <v>3000</v>
      </c>
      <c r="D34" s="157">
        <v>0</v>
      </c>
      <c r="E34" s="157">
        <f t="shared" si="0"/>
        <v>0</v>
      </c>
      <c r="F34" s="157">
        <f t="shared" si="1"/>
        <v>3000</v>
      </c>
      <c r="H34" s="246">
        <f t="shared" si="2"/>
        <v>3000</v>
      </c>
      <c r="I34" s="51">
        <v>0</v>
      </c>
      <c r="J34" s="226">
        <f t="shared" si="3"/>
        <v>60</v>
      </c>
      <c r="K34" s="51">
        <f t="shared" si="4"/>
        <v>225</v>
      </c>
      <c r="L34" s="157">
        <f t="shared" si="5"/>
        <v>3285</v>
      </c>
      <c r="M34" s="51">
        <f t="shared" si="6"/>
        <v>525.6</v>
      </c>
      <c r="N34" s="51">
        <f t="shared" si="7"/>
        <v>3810.6</v>
      </c>
      <c r="O34" s="54"/>
      <c r="P34" s="157">
        <f t="shared" si="8"/>
        <v>0</v>
      </c>
      <c r="Q34" s="52">
        <f t="shared" si="9"/>
        <v>0</v>
      </c>
      <c r="R34" s="52">
        <f t="shared" si="10"/>
        <v>0</v>
      </c>
      <c r="T34" s="154" t="s">
        <v>69</v>
      </c>
      <c r="U34" s="153" t="s">
        <v>70</v>
      </c>
      <c r="V34" s="200">
        <v>0</v>
      </c>
    </row>
    <row r="35" spans="1:22" ht="15.75">
      <c r="A35" s="2" t="s">
        <v>71</v>
      </c>
      <c r="B35" s="1" t="s">
        <v>72</v>
      </c>
      <c r="C35" s="246">
        <f>+INGENIERIA!E35</f>
        <v>2100</v>
      </c>
      <c r="D35" s="157">
        <v>0</v>
      </c>
      <c r="E35" s="157">
        <f t="shared" si="0"/>
        <v>16440</v>
      </c>
      <c r="F35" s="157">
        <f t="shared" si="1"/>
        <v>18540</v>
      </c>
      <c r="H35" s="246">
        <f t="shared" si="2"/>
        <v>2100</v>
      </c>
      <c r="I35" s="51">
        <v>0</v>
      </c>
      <c r="J35" s="226">
        <f t="shared" si="3"/>
        <v>42</v>
      </c>
      <c r="K35" s="51">
        <f t="shared" si="4"/>
        <v>157.5</v>
      </c>
      <c r="L35" s="157">
        <f t="shared" si="5"/>
        <v>2299.5</v>
      </c>
      <c r="M35" s="51">
        <f t="shared" si="6"/>
        <v>367.92</v>
      </c>
      <c r="N35" s="51">
        <f t="shared" si="7"/>
        <v>2667.42</v>
      </c>
      <c r="O35" s="54"/>
      <c r="P35" s="157">
        <f t="shared" si="8"/>
        <v>16440</v>
      </c>
      <c r="Q35" s="52">
        <f t="shared" si="9"/>
        <v>2630.4</v>
      </c>
      <c r="R35" s="52">
        <f t="shared" si="10"/>
        <v>19070.400000000001</v>
      </c>
      <c r="T35" s="154" t="s">
        <v>71</v>
      </c>
      <c r="U35" s="153" t="s">
        <v>72</v>
      </c>
      <c r="V35" s="200">
        <f>2935+13505</f>
        <v>16440</v>
      </c>
    </row>
    <row r="36" spans="1:22" ht="15.75">
      <c r="A36" s="2" t="s">
        <v>73</v>
      </c>
      <c r="B36" s="1" t="s">
        <v>74</v>
      </c>
      <c r="C36" s="246">
        <f>+INGENIERIA!E36</f>
        <v>2500.0500000000002</v>
      </c>
      <c r="D36" s="157">
        <v>0</v>
      </c>
      <c r="E36" s="157">
        <f t="shared" si="0"/>
        <v>0</v>
      </c>
      <c r="F36" s="157">
        <f t="shared" si="1"/>
        <v>2500.0500000000002</v>
      </c>
      <c r="H36" s="246">
        <f t="shared" si="2"/>
        <v>2500.0500000000002</v>
      </c>
      <c r="I36" s="51">
        <v>0</v>
      </c>
      <c r="J36" s="226">
        <f t="shared" si="3"/>
        <v>50.001000000000005</v>
      </c>
      <c r="K36" s="51">
        <f t="shared" si="4"/>
        <v>187.50375</v>
      </c>
      <c r="L36" s="157">
        <f t="shared" si="5"/>
        <v>2737.5547500000002</v>
      </c>
      <c r="M36" s="51">
        <f t="shared" si="6"/>
        <v>438.00876000000005</v>
      </c>
      <c r="N36" s="51">
        <f t="shared" si="7"/>
        <v>3175.5635100000004</v>
      </c>
      <c r="O36" s="54"/>
      <c r="P36" s="157">
        <f t="shared" si="8"/>
        <v>0</v>
      </c>
      <c r="Q36" s="52">
        <f t="shared" si="9"/>
        <v>0</v>
      </c>
      <c r="R36" s="52">
        <f t="shared" si="10"/>
        <v>0</v>
      </c>
      <c r="T36" s="154" t="s">
        <v>73</v>
      </c>
      <c r="U36" s="153" t="s">
        <v>74</v>
      </c>
      <c r="V36" s="200">
        <v>0</v>
      </c>
    </row>
    <row r="37" spans="1:22" ht="15.75">
      <c r="A37" s="2" t="s">
        <v>75</v>
      </c>
      <c r="B37" s="1" t="s">
        <v>76</v>
      </c>
      <c r="C37" s="246">
        <f>+INGENIERIA!E37</f>
        <v>1750.05</v>
      </c>
      <c r="D37" s="157">
        <v>0</v>
      </c>
      <c r="E37" s="157">
        <f t="shared" si="0"/>
        <v>0</v>
      </c>
      <c r="F37" s="157">
        <f t="shared" si="1"/>
        <v>1750.05</v>
      </c>
      <c r="H37" s="246">
        <f t="shared" si="2"/>
        <v>1750.05</v>
      </c>
      <c r="I37" s="51">
        <v>0</v>
      </c>
      <c r="J37" s="226">
        <f t="shared" si="3"/>
        <v>35.000999999999998</v>
      </c>
      <c r="K37" s="51">
        <f t="shared" si="4"/>
        <v>131.25375</v>
      </c>
      <c r="L37" s="157">
        <f t="shared" si="5"/>
        <v>1916.30475</v>
      </c>
      <c r="M37" s="51">
        <f t="shared" si="6"/>
        <v>306.60876000000002</v>
      </c>
      <c r="N37" s="51">
        <f t="shared" si="7"/>
        <v>2222.9135099999999</v>
      </c>
      <c r="O37" s="54"/>
      <c r="P37" s="157">
        <f t="shared" si="8"/>
        <v>0</v>
      </c>
      <c r="Q37" s="52">
        <f t="shared" si="9"/>
        <v>0</v>
      </c>
      <c r="R37" s="52">
        <f t="shared" si="10"/>
        <v>0</v>
      </c>
      <c r="T37" s="154" t="s">
        <v>75</v>
      </c>
      <c r="U37" s="153" t="s">
        <v>76</v>
      </c>
      <c r="V37" s="200">
        <v>0</v>
      </c>
    </row>
    <row r="38" spans="1:22" ht="15.75">
      <c r="A38" s="2" t="s">
        <v>77</v>
      </c>
      <c r="B38" s="1" t="s">
        <v>78</v>
      </c>
      <c r="C38" s="246">
        <f>+INGENIERIA!E38</f>
        <v>3000</v>
      </c>
      <c r="D38" s="157">
        <v>0</v>
      </c>
      <c r="E38" s="157">
        <f t="shared" si="0"/>
        <v>0</v>
      </c>
      <c r="F38" s="157">
        <f t="shared" si="1"/>
        <v>3000</v>
      </c>
      <c r="H38" s="246">
        <f t="shared" si="2"/>
        <v>3000</v>
      </c>
      <c r="I38" s="51">
        <v>0</v>
      </c>
      <c r="J38" s="226">
        <f t="shared" si="3"/>
        <v>60</v>
      </c>
      <c r="K38" s="51">
        <f t="shared" si="4"/>
        <v>225</v>
      </c>
      <c r="L38" s="157">
        <f t="shared" si="5"/>
        <v>3285</v>
      </c>
      <c r="M38" s="51">
        <f t="shared" si="6"/>
        <v>525.6</v>
      </c>
      <c r="N38" s="51">
        <f t="shared" si="7"/>
        <v>3810.6</v>
      </c>
      <c r="O38" s="54"/>
      <c r="P38" s="157">
        <f t="shared" si="8"/>
        <v>0</v>
      </c>
      <c r="Q38" s="52">
        <f t="shared" si="9"/>
        <v>0</v>
      </c>
      <c r="R38" s="52">
        <f t="shared" si="10"/>
        <v>0</v>
      </c>
      <c r="T38" s="154" t="s">
        <v>77</v>
      </c>
      <c r="U38" s="153" t="s">
        <v>78</v>
      </c>
      <c r="V38" s="200">
        <v>0</v>
      </c>
    </row>
    <row r="39" spans="1:22" ht="15.75">
      <c r="A39" s="2" t="s">
        <v>79</v>
      </c>
      <c r="B39" s="1" t="s">
        <v>80</v>
      </c>
      <c r="C39" s="246">
        <f>+INGENIERIA!E39</f>
        <v>2750.1</v>
      </c>
      <c r="D39" s="157">
        <v>0</v>
      </c>
      <c r="E39" s="157">
        <f t="shared" si="0"/>
        <v>0</v>
      </c>
      <c r="F39" s="157">
        <f t="shared" si="1"/>
        <v>2750.1</v>
      </c>
      <c r="H39" s="246">
        <f t="shared" si="2"/>
        <v>2750.1</v>
      </c>
      <c r="I39" s="51">
        <v>0</v>
      </c>
      <c r="J39" s="226">
        <f t="shared" si="3"/>
        <v>55.002000000000002</v>
      </c>
      <c r="K39" s="51">
        <f t="shared" si="4"/>
        <v>206.25749999999999</v>
      </c>
      <c r="L39" s="157">
        <f t="shared" si="5"/>
        <v>3011.3595</v>
      </c>
      <c r="M39" s="51">
        <f t="shared" si="6"/>
        <v>481.81752</v>
      </c>
      <c r="N39" s="51">
        <f t="shared" si="7"/>
        <v>3493.1770200000001</v>
      </c>
      <c r="O39" s="54"/>
      <c r="P39" s="157">
        <f t="shared" si="8"/>
        <v>0</v>
      </c>
      <c r="Q39" s="52">
        <f t="shared" si="9"/>
        <v>0</v>
      </c>
      <c r="R39" s="52">
        <f t="shared" si="10"/>
        <v>0</v>
      </c>
      <c r="T39" s="154" t="s">
        <v>79</v>
      </c>
      <c r="U39" s="153" t="s">
        <v>80</v>
      </c>
      <c r="V39" s="200">
        <v>0</v>
      </c>
    </row>
    <row r="40" spans="1:22" ht="15.75">
      <c r="A40" s="2" t="s">
        <v>81</v>
      </c>
      <c r="B40" s="1" t="s">
        <v>82</v>
      </c>
      <c r="C40" s="246">
        <f>+INGENIERIA!E40</f>
        <v>3750</v>
      </c>
      <c r="D40" s="157">
        <v>0</v>
      </c>
      <c r="E40" s="157">
        <f t="shared" si="0"/>
        <v>0</v>
      </c>
      <c r="F40" s="157">
        <f t="shared" si="1"/>
        <v>3750</v>
      </c>
      <c r="H40" s="246">
        <f t="shared" si="2"/>
        <v>3750</v>
      </c>
      <c r="I40" s="51">
        <v>0</v>
      </c>
      <c r="J40" s="226">
        <f t="shared" si="3"/>
        <v>75</v>
      </c>
      <c r="K40" s="51">
        <f t="shared" si="4"/>
        <v>281.25</v>
      </c>
      <c r="L40" s="157">
        <f t="shared" si="5"/>
        <v>4106.25</v>
      </c>
      <c r="M40" s="51">
        <f t="shared" si="6"/>
        <v>657</v>
      </c>
      <c r="N40" s="51">
        <f t="shared" si="7"/>
        <v>4763.25</v>
      </c>
      <c r="O40" s="54"/>
      <c r="P40" s="157">
        <f t="shared" si="8"/>
        <v>0</v>
      </c>
      <c r="Q40" s="52">
        <f t="shared" si="9"/>
        <v>0</v>
      </c>
      <c r="R40" s="52">
        <f t="shared" si="10"/>
        <v>0</v>
      </c>
      <c r="T40" s="154" t="s">
        <v>81</v>
      </c>
      <c r="U40" s="153" t="s">
        <v>82</v>
      </c>
      <c r="V40" s="200">
        <v>0</v>
      </c>
    </row>
    <row r="41" spans="1:22" ht="15.75">
      <c r="A41" s="2" t="s">
        <v>83</v>
      </c>
      <c r="B41" s="1" t="s">
        <v>84</v>
      </c>
      <c r="C41" s="246">
        <f>+INGENIERIA!E41</f>
        <v>5500.05</v>
      </c>
      <c r="D41" s="157">
        <v>0</v>
      </c>
      <c r="E41" s="157">
        <f t="shared" si="0"/>
        <v>0</v>
      </c>
      <c r="F41" s="157">
        <f t="shared" si="1"/>
        <v>5500.05</v>
      </c>
      <c r="H41" s="246">
        <f t="shared" si="2"/>
        <v>5500.05</v>
      </c>
      <c r="I41" s="51">
        <v>0</v>
      </c>
      <c r="J41" s="226">
        <f t="shared" si="3"/>
        <v>110.001</v>
      </c>
      <c r="K41" s="51">
        <f t="shared" si="4"/>
        <v>412.50375000000003</v>
      </c>
      <c r="L41" s="157">
        <f t="shared" si="5"/>
        <v>6022.5547500000002</v>
      </c>
      <c r="M41" s="51">
        <f t="shared" si="6"/>
        <v>963.60876000000007</v>
      </c>
      <c r="N41" s="51">
        <f t="shared" si="7"/>
        <v>6986.1635100000003</v>
      </c>
      <c r="O41" s="54"/>
      <c r="P41" s="157">
        <f t="shared" si="8"/>
        <v>0</v>
      </c>
      <c r="Q41" s="52">
        <f t="shared" si="9"/>
        <v>0</v>
      </c>
      <c r="R41" s="52">
        <f t="shared" si="10"/>
        <v>0</v>
      </c>
      <c r="T41" s="154" t="s">
        <v>83</v>
      </c>
      <c r="U41" s="153" t="s">
        <v>219</v>
      </c>
      <c r="V41" s="200">
        <v>0</v>
      </c>
    </row>
    <row r="42" spans="1:22" ht="15.75">
      <c r="A42" s="2" t="s">
        <v>85</v>
      </c>
      <c r="B42" s="1" t="s">
        <v>86</v>
      </c>
      <c r="C42" s="246">
        <f>+INGENIERIA!E42</f>
        <v>7500</v>
      </c>
      <c r="D42" s="157">
        <v>0</v>
      </c>
      <c r="E42" s="157">
        <f t="shared" si="0"/>
        <v>0</v>
      </c>
      <c r="F42" s="157">
        <f t="shared" si="1"/>
        <v>7500</v>
      </c>
      <c r="H42" s="246">
        <f t="shared" si="2"/>
        <v>7500</v>
      </c>
      <c r="I42" s="51">
        <v>0</v>
      </c>
      <c r="J42" s="226">
        <f t="shared" si="3"/>
        <v>150</v>
      </c>
      <c r="K42" s="51">
        <f t="shared" si="4"/>
        <v>562.5</v>
      </c>
      <c r="L42" s="157">
        <f t="shared" si="5"/>
        <v>8212.5</v>
      </c>
      <c r="M42" s="51">
        <f t="shared" si="6"/>
        <v>1314</v>
      </c>
      <c r="N42" s="51">
        <f t="shared" si="7"/>
        <v>9526.5</v>
      </c>
      <c r="O42" s="54"/>
      <c r="P42" s="157">
        <f t="shared" si="8"/>
        <v>0</v>
      </c>
      <c r="Q42" s="52">
        <f t="shared" si="9"/>
        <v>0</v>
      </c>
      <c r="R42" s="52">
        <f t="shared" si="10"/>
        <v>0</v>
      </c>
      <c r="T42" s="154" t="s">
        <v>85</v>
      </c>
      <c r="U42" s="153" t="s">
        <v>86</v>
      </c>
      <c r="V42" s="200">
        <v>0</v>
      </c>
    </row>
    <row r="43" spans="1:22" ht="15.75">
      <c r="A43" s="2" t="s">
        <v>87</v>
      </c>
      <c r="B43" s="1" t="s">
        <v>88</v>
      </c>
      <c r="C43" s="246">
        <f>+INGENIERIA!E43</f>
        <v>3000</v>
      </c>
      <c r="D43" s="157">
        <v>0</v>
      </c>
      <c r="E43" s="157">
        <f t="shared" si="0"/>
        <v>0</v>
      </c>
      <c r="F43" s="157">
        <f t="shared" si="1"/>
        <v>3000</v>
      </c>
      <c r="H43" s="246">
        <f t="shared" si="2"/>
        <v>3000</v>
      </c>
      <c r="I43" s="51">
        <v>0</v>
      </c>
      <c r="J43" s="226">
        <f t="shared" si="3"/>
        <v>60</v>
      </c>
      <c r="K43" s="51">
        <f t="shared" si="4"/>
        <v>225</v>
      </c>
      <c r="L43" s="157">
        <f t="shared" si="5"/>
        <v>3285</v>
      </c>
      <c r="M43" s="51">
        <f t="shared" si="6"/>
        <v>525.6</v>
      </c>
      <c r="N43" s="51">
        <f t="shared" si="7"/>
        <v>3810.6</v>
      </c>
      <c r="O43" s="54"/>
      <c r="P43" s="157">
        <f t="shared" si="8"/>
        <v>0</v>
      </c>
      <c r="Q43" s="52">
        <f t="shared" si="9"/>
        <v>0</v>
      </c>
      <c r="R43" s="52">
        <f t="shared" si="10"/>
        <v>0</v>
      </c>
      <c r="T43" s="154" t="s">
        <v>87</v>
      </c>
      <c r="U43" s="153" t="s">
        <v>88</v>
      </c>
      <c r="V43" s="200">
        <v>0</v>
      </c>
    </row>
    <row r="44" spans="1:22" ht="15.75">
      <c r="A44" s="2" t="s">
        <v>89</v>
      </c>
      <c r="B44" s="1" t="s">
        <v>90</v>
      </c>
      <c r="C44" s="246">
        <f>+INGENIERIA!E44</f>
        <v>1733.42</v>
      </c>
      <c r="D44" s="157">
        <v>0</v>
      </c>
      <c r="E44" s="157">
        <f t="shared" si="0"/>
        <v>0</v>
      </c>
      <c r="F44" s="157">
        <f t="shared" si="1"/>
        <v>1733.42</v>
      </c>
      <c r="H44" s="246">
        <f t="shared" si="2"/>
        <v>1733.42</v>
      </c>
      <c r="I44" s="51">
        <v>0</v>
      </c>
      <c r="J44" s="226">
        <f t="shared" si="3"/>
        <v>34.668400000000005</v>
      </c>
      <c r="K44" s="51">
        <f t="shared" si="4"/>
        <v>130.00649999999999</v>
      </c>
      <c r="L44" s="157">
        <f t="shared" si="5"/>
        <v>1898.0949000000001</v>
      </c>
      <c r="M44" s="51">
        <f t="shared" si="6"/>
        <v>303.69518400000004</v>
      </c>
      <c r="N44" s="51">
        <f t="shared" si="7"/>
        <v>2201.7900840000002</v>
      </c>
      <c r="O44" s="54"/>
      <c r="P44" s="157">
        <f t="shared" si="8"/>
        <v>0</v>
      </c>
      <c r="Q44" s="52">
        <f t="shared" si="9"/>
        <v>0</v>
      </c>
      <c r="R44" s="52">
        <f t="shared" si="10"/>
        <v>0</v>
      </c>
      <c r="T44" s="154" t="s">
        <v>89</v>
      </c>
      <c r="U44" s="153" t="s">
        <v>90</v>
      </c>
      <c r="V44" s="200">
        <v>0</v>
      </c>
    </row>
    <row r="45" spans="1:22" ht="15.75">
      <c r="A45" s="2" t="s">
        <v>91</v>
      </c>
      <c r="B45" s="1" t="s">
        <v>92</v>
      </c>
      <c r="C45" s="246">
        <f>+INGENIERIA!E45</f>
        <v>6000</v>
      </c>
      <c r="D45" s="157">
        <v>0</v>
      </c>
      <c r="E45" s="157">
        <f t="shared" si="0"/>
        <v>0</v>
      </c>
      <c r="F45" s="157">
        <f t="shared" si="1"/>
        <v>6000</v>
      </c>
      <c r="H45" s="246">
        <f t="shared" si="2"/>
        <v>6000</v>
      </c>
      <c r="I45" s="51">
        <v>0</v>
      </c>
      <c r="J45" s="226">
        <f t="shared" si="3"/>
        <v>120</v>
      </c>
      <c r="K45" s="51">
        <f t="shared" si="4"/>
        <v>450</v>
      </c>
      <c r="L45" s="157">
        <f t="shared" si="5"/>
        <v>6570</v>
      </c>
      <c r="M45" s="51">
        <f t="shared" si="6"/>
        <v>1051.2</v>
      </c>
      <c r="N45" s="51">
        <f t="shared" si="7"/>
        <v>7621.2</v>
      </c>
      <c r="O45" s="54"/>
      <c r="P45" s="157">
        <f t="shared" si="8"/>
        <v>0</v>
      </c>
      <c r="Q45" s="52">
        <f t="shared" si="9"/>
        <v>0</v>
      </c>
      <c r="R45" s="52">
        <f t="shared" si="10"/>
        <v>0</v>
      </c>
      <c r="T45" s="154" t="s">
        <v>91</v>
      </c>
      <c r="U45" s="153" t="s">
        <v>92</v>
      </c>
      <c r="V45" s="200">
        <v>0</v>
      </c>
    </row>
    <row r="46" spans="1:22" ht="15.75">
      <c r="A46" s="2" t="s">
        <v>93</v>
      </c>
      <c r="B46" s="1" t="s">
        <v>94</v>
      </c>
      <c r="C46" s="246">
        <f>+INGENIERIA!E46</f>
        <v>6250.05</v>
      </c>
      <c r="D46" s="157">
        <v>0</v>
      </c>
      <c r="E46" s="157">
        <f t="shared" si="0"/>
        <v>6250</v>
      </c>
      <c r="F46" s="157">
        <f t="shared" si="1"/>
        <v>12500.05</v>
      </c>
      <c r="H46" s="246">
        <f t="shared" si="2"/>
        <v>6250.05</v>
      </c>
      <c r="I46" s="51">
        <v>0</v>
      </c>
      <c r="J46" s="226">
        <f t="shared" si="3"/>
        <v>125.001</v>
      </c>
      <c r="K46" s="51">
        <f t="shared" si="4"/>
        <v>468.75374999999997</v>
      </c>
      <c r="L46" s="157">
        <f t="shared" si="5"/>
        <v>6843.8047500000002</v>
      </c>
      <c r="M46" s="51">
        <f t="shared" si="6"/>
        <v>1095.0087600000002</v>
      </c>
      <c r="N46" s="51">
        <f t="shared" si="7"/>
        <v>7938.81351</v>
      </c>
      <c r="O46" s="54"/>
      <c r="P46" s="157">
        <f t="shared" si="8"/>
        <v>6250</v>
      </c>
      <c r="Q46" s="52">
        <f t="shared" si="9"/>
        <v>1000</v>
      </c>
      <c r="R46" s="52">
        <f t="shared" si="10"/>
        <v>7250</v>
      </c>
      <c r="T46" s="154" t="s">
        <v>93</v>
      </c>
      <c r="U46" s="153" t="s">
        <v>94</v>
      </c>
      <c r="V46" s="200">
        <v>6250</v>
      </c>
    </row>
    <row r="47" spans="1:22" s="232" customFormat="1" ht="15.75">
      <c r="A47" s="231" t="s">
        <v>95</v>
      </c>
      <c r="B47" s="232" t="s">
        <v>96</v>
      </c>
      <c r="C47" s="233">
        <f>+INGENIERIA!E47</f>
        <v>2700</v>
      </c>
      <c r="D47" s="233">
        <v>0</v>
      </c>
      <c r="E47" s="233">
        <f t="shared" si="0"/>
        <v>0</v>
      </c>
      <c r="F47" s="233">
        <f t="shared" si="1"/>
        <v>2700</v>
      </c>
      <c r="H47" s="246">
        <f t="shared" si="2"/>
        <v>2700</v>
      </c>
      <c r="I47" s="235">
        <v>0</v>
      </c>
      <c r="J47" s="235">
        <f t="shared" si="3"/>
        <v>54</v>
      </c>
      <c r="K47" s="235">
        <f t="shared" si="4"/>
        <v>202.5</v>
      </c>
      <c r="L47" s="233">
        <f t="shared" si="5"/>
        <v>2956.5</v>
      </c>
      <c r="M47" s="235">
        <f t="shared" si="6"/>
        <v>473.04</v>
      </c>
      <c r="N47" s="235">
        <f t="shared" si="7"/>
        <v>3429.54</v>
      </c>
      <c r="O47" s="236"/>
      <c r="P47" s="233">
        <f t="shared" si="8"/>
        <v>0</v>
      </c>
      <c r="Q47" s="237">
        <f t="shared" si="9"/>
        <v>0</v>
      </c>
      <c r="R47" s="237">
        <f t="shared" si="10"/>
        <v>0</v>
      </c>
      <c r="T47" s="231" t="s">
        <v>95</v>
      </c>
      <c r="U47" s="232" t="s">
        <v>96</v>
      </c>
      <c r="V47" s="238">
        <v>0</v>
      </c>
    </row>
    <row r="48" spans="1:22" ht="15.75">
      <c r="A48" s="2" t="s">
        <v>97</v>
      </c>
      <c r="B48" s="1" t="s">
        <v>98</v>
      </c>
      <c r="C48" s="246">
        <f>+INGENIERIA!E48</f>
        <v>5868.75</v>
      </c>
      <c r="D48" s="157">
        <v>0</v>
      </c>
      <c r="E48" s="157">
        <f t="shared" si="0"/>
        <v>0</v>
      </c>
      <c r="F48" s="157">
        <f t="shared" si="1"/>
        <v>5868.75</v>
      </c>
      <c r="H48" s="246">
        <f t="shared" si="2"/>
        <v>5868.75</v>
      </c>
      <c r="I48" s="51">
        <v>0</v>
      </c>
      <c r="J48" s="226">
        <f t="shared" si="3"/>
        <v>117.375</v>
      </c>
      <c r="K48" s="51">
        <f t="shared" si="4"/>
        <v>440.15625</v>
      </c>
      <c r="L48" s="157">
        <f t="shared" si="5"/>
        <v>6426.28125</v>
      </c>
      <c r="M48" s="51">
        <f t="shared" si="6"/>
        <v>1028.2049999999999</v>
      </c>
      <c r="N48" s="51">
        <f t="shared" si="7"/>
        <v>7454.4862499999999</v>
      </c>
      <c r="O48" s="54"/>
      <c r="P48" s="157">
        <f t="shared" si="8"/>
        <v>0</v>
      </c>
      <c r="Q48" s="52">
        <f t="shared" si="9"/>
        <v>0</v>
      </c>
      <c r="R48" s="52">
        <f t="shared" si="10"/>
        <v>0</v>
      </c>
      <c r="T48" s="154" t="s">
        <v>97</v>
      </c>
      <c r="U48" s="153" t="s">
        <v>98</v>
      </c>
      <c r="V48" s="200">
        <v>0</v>
      </c>
    </row>
    <row r="49" spans="1:22" ht="15.75">
      <c r="A49" s="2" t="s">
        <v>99</v>
      </c>
      <c r="B49" s="1" t="s">
        <v>100</v>
      </c>
      <c r="C49" s="246">
        <f>+INGENIERIA!E49</f>
        <v>3500</v>
      </c>
      <c r="D49" s="157">
        <v>0</v>
      </c>
      <c r="E49" s="157">
        <f t="shared" si="0"/>
        <v>0</v>
      </c>
      <c r="F49" s="157">
        <f t="shared" si="1"/>
        <v>3500</v>
      </c>
      <c r="H49" s="246">
        <f t="shared" si="2"/>
        <v>3500</v>
      </c>
      <c r="I49" s="51">
        <v>0</v>
      </c>
      <c r="J49" s="226">
        <f t="shared" si="3"/>
        <v>70</v>
      </c>
      <c r="K49" s="51">
        <f t="shared" si="4"/>
        <v>262.5</v>
      </c>
      <c r="L49" s="157">
        <f t="shared" si="5"/>
        <v>3832.5</v>
      </c>
      <c r="M49" s="51">
        <f t="shared" si="6"/>
        <v>613.20000000000005</v>
      </c>
      <c r="N49" s="51">
        <f t="shared" si="7"/>
        <v>4445.7</v>
      </c>
      <c r="O49" s="54"/>
      <c r="P49" s="157">
        <f>+E49</f>
        <v>0</v>
      </c>
      <c r="Q49" s="52">
        <f>+P49*0.16</f>
        <v>0</v>
      </c>
      <c r="R49" s="52">
        <f>+P49+Q49</f>
        <v>0</v>
      </c>
      <c r="T49" s="154" t="s">
        <v>99</v>
      </c>
      <c r="U49" s="153" t="s">
        <v>100</v>
      </c>
      <c r="V49" s="200">
        <v>0</v>
      </c>
    </row>
    <row r="50" spans="1:22" ht="15.75">
      <c r="A50" s="2" t="s">
        <v>101</v>
      </c>
      <c r="B50" s="1" t="s">
        <v>102</v>
      </c>
      <c r="C50" s="246">
        <f>+INGENIERIA!E50</f>
        <v>5868.6</v>
      </c>
      <c r="D50" s="157">
        <v>0</v>
      </c>
      <c r="E50" s="157">
        <f t="shared" si="0"/>
        <v>0</v>
      </c>
      <c r="F50" s="157">
        <f t="shared" si="1"/>
        <v>5868.6</v>
      </c>
      <c r="H50" s="246">
        <f t="shared" si="2"/>
        <v>5868.6</v>
      </c>
      <c r="I50" s="51">
        <v>0</v>
      </c>
      <c r="J50" s="226">
        <f t="shared" si="3"/>
        <v>117.37200000000001</v>
      </c>
      <c r="K50" s="51">
        <f t="shared" si="4"/>
        <v>440.14500000000004</v>
      </c>
      <c r="L50" s="157">
        <f t="shared" si="5"/>
        <v>6426.1170000000011</v>
      </c>
      <c r="M50" s="51">
        <f t="shared" si="6"/>
        <v>1028.1787200000001</v>
      </c>
      <c r="N50" s="51">
        <f t="shared" si="7"/>
        <v>7454.295720000001</v>
      </c>
      <c r="O50" s="54"/>
      <c r="P50" s="157">
        <f>+E50</f>
        <v>0</v>
      </c>
      <c r="Q50" s="52">
        <f t="shared" si="9"/>
        <v>0</v>
      </c>
      <c r="R50" s="52">
        <f>+P50+Q50</f>
        <v>0</v>
      </c>
      <c r="T50" s="154" t="s">
        <v>101</v>
      </c>
      <c r="U50" s="153" t="s">
        <v>102</v>
      </c>
      <c r="V50" s="200">
        <v>0</v>
      </c>
    </row>
    <row r="51" spans="1:22" ht="15.75">
      <c r="A51" s="2" t="s">
        <v>103</v>
      </c>
      <c r="B51" s="1" t="s">
        <v>104</v>
      </c>
      <c r="C51" s="246">
        <f>+INGENIERIA!E51</f>
        <v>3750</v>
      </c>
      <c r="D51" s="157">
        <v>0</v>
      </c>
      <c r="E51" s="157">
        <f t="shared" si="0"/>
        <v>0</v>
      </c>
      <c r="F51" s="157">
        <f t="shared" si="1"/>
        <v>3750</v>
      </c>
      <c r="H51" s="246">
        <f t="shared" si="2"/>
        <v>3750</v>
      </c>
      <c r="I51" s="51">
        <v>0</v>
      </c>
      <c r="J51" s="226">
        <f t="shared" si="3"/>
        <v>75</v>
      </c>
      <c r="K51" s="51">
        <f t="shared" si="4"/>
        <v>281.25</v>
      </c>
      <c r="L51" s="157">
        <f t="shared" si="5"/>
        <v>4106.25</v>
      </c>
      <c r="M51" s="51">
        <f t="shared" si="6"/>
        <v>657</v>
      </c>
      <c r="N51" s="51">
        <f t="shared" si="7"/>
        <v>4763.25</v>
      </c>
      <c r="O51" s="54"/>
      <c r="P51" s="157">
        <f>+E51</f>
        <v>0</v>
      </c>
      <c r="Q51" s="52">
        <f t="shared" si="9"/>
        <v>0</v>
      </c>
      <c r="R51" s="52">
        <f>+P51+Q51</f>
        <v>0</v>
      </c>
      <c r="T51" s="154" t="s">
        <v>103</v>
      </c>
      <c r="U51" s="153" t="s">
        <v>104</v>
      </c>
      <c r="V51" s="200">
        <v>0</v>
      </c>
    </row>
    <row r="52" spans="1:22" ht="15.75">
      <c r="A52" s="2" t="s">
        <v>107</v>
      </c>
      <c r="B52" s="1" t="s">
        <v>108</v>
      </c>
      <c r="C52" s="246">
        <f>+INGENIERIA!E52</f>
        <v>3250.05</v>
      </c>
      <c r="D52" s="157">
        <v>0</v>
      </c>
      <c r="E52" s="157">
        <f t="shared" si="0"/>
        <v>0</v>
      </c>
      <c r="F52" s="157">
        <f t="shared" si="1"/>
        <v>3250.05</v>
      </c>
      <c r="H52" s="246">
        <f t="shared" si="2"/>
        <v>3250.05</v>
      </c>
      <c r="I52" s="51">
        <v>0</v>
      </c>
      <c r="J52" s="226">
        <f t="shared" si="3"/>
        <v>65.001000000000005</v>
      </c>
      <c r="K52" s="51">
        <f t="shared" si="4"/>
        <v>243.75375</v>
      </c>
      <c r="L52" s="157">
        <f t="shared" si="5"/>
        <v>3558.8047500000002</v>
      </c>
      <c r="M52" s="51">
        <f t="shared" si="6"/>
        <v>569.40876000000003</v>
      </c>
      <c r="N52" s="51">
        <f t="shared" si="7"/>
        <v>4128.2135100000005</v>
      </c>
      <c r="O52" s="54"/>
      <c r="P52" s="157">
        <f>+E52</f>
        <v>0</v>
      </c>
      <c r="Q52" s="52">
        <f t="shared" si="9"/>
        <v>0</v>
      </c>
      <c r="R52" s="52">
        <f>+P52+Q52</f>
        <v>0</v>
      </c>
      <c r="T52" s="154" t="s">
        <v>107</v>
      </c>
      <c r="U52" s="153" t="s">
        <v>108</v>
      </c>
      <c r="V52" s="200">
        <v>0</v>
      </c>
    </row>
    <row r="53" spans="1:22" s="6" customFormat="1" ht="15">
      <c r="A53" s="12" t="s">
        <v>109</v>
      </c>
      <c r="C53" s="6" t="s">
        <v>110</v>
      </c>
      <c r="D53" s="155" t="s">
        <v>110</v>
      </c>
      <c r="E53" s="155" t="s">
        <v>110</v>
      </c>
      <c r="F53" s="155" t="s">
        <v>110</v>
      </c>
      <c r="G53" s="48"/>
      <c r="H53" s="27" t="s">
        <v>110</v>
      </c>
      <c r="I53" s="27" t="s">
        <v>110</v>
      </c>
      <c r="J53" s="27" t="s">
        <v>110</v>
      </c>
      <c r="K53" s="27" t="s">
        <v>110</v>
      </c>
      <c r="L53" s="27" t="s">
        <v>110</v>
      </c>
      <c r="M53" s="27" t="s">
        <v>110</v>
      </c>
      <c r="N53" s="27" t="s">
        <v>110</v>
      </c>
      <c r="O53" s="54"/>
      <c r="P53" s="27" t="s">
        <v>110</v>
      </c>
      <c r="Q53" s="27" t="s">
        <v>110</v>
      </c>
      <c r="R53" s="27" t="s">
        <v>110</v>
      </c>
      <c r="T53" s="1"/>
      <c r="U53" s="1"/>
      <c r="V53" s="1"/>
    </row>
    <row r="54" spans="1:22" ht="15">
      <c r="A54" s="239" t="s">
        <v>265</v>
      </c>
      <c r="C54" s="14">
        <f>SUM(C12:C53)</f>
        <v>189940.84</v>
      </c>
      <c r="D54" s="159">
        <f>SUM(D12:D53)</f>
        <v>0</v>
      </c>
      <c r="E54" s="159">
        <f>SUM(E12:E53)</f>
        <v>37690</v>
      </c>
      <c r="F54" s="159">
        <f>SUM(F12:F53)</f>
        <v>227630.83999999997</v>
      </c>
      <c r="H54" s="159">
        <f t="shared" ref="H54:N54" si="11">SUM(H12:H53)</f>
        <v>189940.84</v>
      </c>
      <c r="I54" s="159">
        <f t="shared" si="11"/>
        <v>0</v>
      </c>
      <c r="J54" s="159">
        <f t="shared" si="11"/>
        <v>3798.816800000001</v>
      </c>
      <c r="K54" s="159">
        <f t="shared" si="11"/>
        <v>14245.562999999998</v>
      </c>
      <c r="L54" s="159">
        <f t="shared" si="11"/>
        <v>207985.21979999999</v>
      </c>
      <c r="M54" s="159">
        <f t="shared" si="11"/>
        <v>33277.635168000001</v>
      </c>
      <c r="N54" s="159">
        <f t="shared" si="11"/>
        <v>241262.85496800012</v>
      </c>
      <c r="O54" s="54"/>
      <c r="P54" s="159">
        <f>SUM(P12:P53)</f>
        <v>37690</v>
      </c>
      <c r="Q54" s="159">
        <f>SUM(Q12:Q53)</f>
        <v>6030.4</v>
      </c>
      <c r="R54" s="159">
        <f>SUM(R12:R53)</f>
        <v>43720.4</v>
      </c>
    </row>
    <row r="55" spans="1:22" ht="15"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spans="1:22" ht="15">
      <c r="A56" s="7" t="s">
        <v>111</v>
      </c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spans="1:22" ht="15">
      <c r="A57" s="2" t="s">
        <v>112</v>
      </c>
      <c r="B57" s="1" t="s">
        <v>113</v>
      </c>
      <c r="C57" s="9">
        <f>+INGENIERIA!C57</f>
        <v>1200</v>
      </c>
      <c r="D57" s="9">
        <f>+INGENIERIA!D57</f>
        <v>2640</v>
      </c>
      <c r="E57" s="157">
        <f t="shared" ref="E57:E67" si="12">+V57</f>
        <v>0</v>
      </c>
      <c r="F57" s="157">
        <f>SUM(C57:E57)</f>
        <v>3840</v>
      </c>
      <c r="H57" s="28">
        <f>+INGENIERIA!E57</f>
        <v>3840</v>
      </c>
      <c r="I57" s="33">
        <v>0</v>
      </c>
      <c r="J57" s="51">
        <f>+H57*0.02</f>
        <v>76.8</v>
      </c>
      <c r="K57" s="51">
        <f t="shared" ref="K57:K66" si="13">+H57*7.5%</f>
        <v>288</v>
      </c>
      <c r="L57" s="157">
        <f t="shared" ref="L57:L66" si="14">SUM(H57:K57)</f>
        <v>4204.8</v>
      </c>
      <c r="M57" s="51">
        <f t="shared" ref="M57:M67" si="15">+L57*0.16</f>
        <v>672.76800000000003</v>
      </c>
      <c r="N57" s="51">
        <f t="shared" ref="N57:N66" si="16">+L57+M57</f>
        <v>4877.5680000000002</v>
      </c>
      <c r="O57" s="25"/>
      <c r="P57" s="157">
        <f t="shared" ref="P57:P67" si="17">+E57</f>
        <v>0</v>
      </c>
      <c r="Q57" s="52">
        <f t="shared" ref="Q57:Q67" si="18">+P57*0.16</f>
        <v>0</v>
      </c>
      <c r="R57" s="52">
        <f t="shared" ref="R57:R67" si="19">+P57+Q57</f>
        <v>0</v>
      </c>
    </row>
    <row r="58" spans="1:22" ht="15">
      <c r="A58" s="2" t="s">
        <v>114</v>
      </c>
      <c r="B58" s="1" t="s">
        <v>115</v>
      </c>
      <c r="C58" s="157">
        <f>+INGENIERIA!C58</f>
        <v>1200</v>
      </c>
      <c r="D58" s="157">
        <f>+INGENIERIA!D58</f>
        <v>1800</v>
      </c>
      <c r="E58" s="157">
        <f t="shared" si="12"/>
        <v>0</v>
      </c>
      <c r="F58" s="157">
        <f t="shared" ref="F58:F69" si="20">SUM(C58:E58)</f>
        <v>3000</v>
      </c>
      <c r="H58" s="246">
        <f>+INGENIERIA!E58</f>
        <v>3000</v>
      </c>
      <c r="I58" s="51">
        <v>0</v>
      </c>
      <c r="J58" s="51">
        <f t="shared" ref="J58:J66" si="21">+H58*0.02</f>
        <v>60</v>
      </c>
      <c r="K58" s="51">
        <f t="shared" si="13"/>
        <v>225</v>
      </c>
      <c r="L58" s="157">
        <f t="shared" si="14"/>
        <v>3285</v>
      </c>
      <c r="M58" s="51">
        <f t="shared" si="15"/>
        <v>525.6</v>
      </c>
      <c r="N58" s="51">
        <f t="shared" si="16"/>
        <v>3810.6</v>
      </c>
      <c r="O58" s="25"/>
      <c r="P58" s="157">
        <f t="shared" si="17"/>
        <v>0</v>
      </c>
      <c r="Q58" s="52">
        <f t="shared" si="18"/>
        <v>0</v>
      </c>
      <c r="R58" s="52">
        <f t="shared" si="19"/>
        <v>0</v>
      </c>
    </row>
    <row r="59" spans="1:22" ht="15">
      <c r="A59" s="2" t="s">
        <v>116</v>
      </c>
      <c r="B59" s="1" t="s">
        <v>117</v>
      </c>
      <c r="C59" s="157">
        <f>+INGENIERIA!C59</f>
        <v>1200</v>
      </c>
      <c r="D59" s="157">
        <f>+INGENIERIA!D59</f>
        <v>2109</v>
      </c>
      <c r="E59" s="157">
        <f t="shared" si="12"/>
        <v>0</v>
      </c>
      <c r="F59" s="157">
        <f t="shared" si="20"/>
        <v>3309</v>
      </c>
      <c r="H59" s="246">
        <f>+INGENIERIA!E59</f>
        <v>3309</v>
      </c>
      <c r="I59" s="51">
        <v>0</v>
      </c>
      <c r="J59" s="51">
        <f t="shared" si="21"/>
        <v>66.180000000000007</v>
      </c>
      <c r="K59" s="51">
        <f t="shared" si="13"/>
        <v>248.17499999999998</v>
      </c>
      <c r="L59" s="157">
        <f t="shared" si="14"/>
        <v>3623.355</v>
      </c>
      <c r="M59" s="51">
        <f t="shared" si="15"/>
        <v>579.73680000000002</v>
      </c>
      <c r="N59" s="51">
        <f t="shared" si="16"/>
        <v>4203.0918000000001</v>
      </c>
      <c r="O59" s="25"/>
      <c r="P59" s="157">
        <f t="shared" si="17"/>
        <v>0</v>
      </c>
      <c r="Q59" s="52">
        <f t="shared" si="18"/>
        <v>0</v>
      </c>
      <c r="R59" s="52">
        <f t="shared" si="19"/>
        <v>0</v>
      </c>
    </row>
    <row r="60" spans="1:22" ht="15">
      <c r="A60" s="2" t="s">
        <v>118</v>
      </c>
      <c r="B60" s="1" t="s">
        <v>119</v>
      </c>
      <c r="C60" s="157">
        <f>+INGENIERIA!C60</f>
        <v>1200</v>
      </c>
      <c r="D60" s="157">
        <f>+INGENIERIA!D60</f>
        <v>4488</v>
      </c>
      <c r="E60" s="157">
        <f t="shared" si="12"/>
        <v>0</v>
      </c>
      <c r="F60" s="157">
        <f t="shared" si="20"/>
        <v>5688</v>
      </c>
      <c r="H60" s="246">
        <f>+INGENIERIA!E60</f>
        <v>5688</v>
      </c>
      <c r="I60" s="51">
        <v>0</v>
      </c>
      <c r="J60" s="51">
        <f t="shared" si="21"/>
        <v>113.76</v>
      </c>
      <c r="K60" s="51">
        <f t="shared" si="13"/>
        <v>426.59999999999997</v>
      </c>
      <c r="L60" s="157">
        <f t="shared" si="14"/>
        <v>6228.3600000000006</v>
      </c>
      <c r="M60" s="51">
        <f t="shared" si="15"/>
        <v>996.53760000000011</v>
      </c>
      <c r="N60" s="51">
        <f t="shared" si="16"/>
        <v>7224.8976000000002</v>
      </c>
      <c r="O60" s="25"/>
      <c r="P60" s="157">
        <f t="shared" si="17"/>
        <v>0</v>
      </c>
      <c r="Q60" s="52">
        <f t="shared" si="18"/>
        <v>0</v>
      </c>
      <c r="R60" s="52">
        <f t="shared" si="19"/>
        <v>0</v>
      </c>
    </row>
    <row r="61" spans="1:22" ht="15">
      <c r="A61" s="2" t="s">
        <v>120</v>
      </c>
      <c r="B61" s="1" t="s">
        <v>121</v>
      </c>
      <c r="C61" s="157">
        <f>+INGENIERIA!C61</f>
        <v>1200</v>
      </c>
      <c r="D61" s="157">
        <f>+INGENIERIA!D61</f>
        <v>4690</v>
      </c>
      <c r="E61" s="157">
        <f t="shared" si="12"/>
        <v>0</v>
      </c>
      <c r="F61" s="157">
        <f t="shared" si="20"/>
        <v>5890</v>
      </c>
      <c r="H61" s="246">
        <f>+INGENIERIA!E61</f>
        <v>5890</v>
      </c>
      <c r="I61" s="51">
        <v>0</v>
      </c>
      <c r="J61" s="51">
        <f t="shared" si="21"/>
        <v>117.8</v>
      </c>
      <c r="K61" s="51">
        <f t="shared" si="13"/>
        <v>441.75</v>
      </c>
      <c r="L61" s="157">
        <f t="shared" si="14"/>
        <v>6449.55</v>
      </c>
      <c r="M61" s="51">
        <f t="shared" si="15"/>
        <v>1031.9280000000001</v>
      </c>
      <c r="N61" s="51">
        <f t="shared" si="16"/>
        <v>7481.4780000000001</v>
      </c>
      <c r="O61" s="25"/>
      <c r="P61" s="157">
        <f t="shared" si="17"/>
        <v>0</v>
      </c>
      <c r="Q61" s="52">
        <f t="shared" si="18"/>
        <v>0</v>
      </c>
      <c r="R61" s="52">
        <f t="shared" si="19"/>
        <v>0</v>
      </c>
    </row>
    <row r="62" spans="1:22" ht="15">
      <c r="A62" s="2" t="s">
        <v>122</v>
      </c>
      <c r="B62" s="1" t="s">
        <v>123</v>
      </c>
      <c r="C62" s="157">
        <f>+INGENIERIA!C62</f>
        <v>1200</v>
      </c>
      <c r="D62" s="157">
        <f>+INGENIERIA!D62</f>
        <v>1209</v>
      </c>
      <c r="E62" s="157">
        <f t="shared" si="12"/>
        <v>0</v>
      </c>
      <c r="F62" s="157">
        <f t="shared" si="20"/>
        <v>2409</v>
      </c>
      <c r="H62" s="246">
        <f>+INGENIERIA!E62</f>
        <v>2409</v>
      </c>
      <c r="I62" s="51">
        <v>0</v>
      </c>
      <c r="J62" s="51">
        <f t="shared" si="21"/>
        <v>48.18</v>
      </c>
      <c r="K62" s="51">
        <f t="shared" si="13"/>
        <v>180.67499999999998</v>
      </c>
      <c r="L62" s="157">
        <f t="shared" si="14"/>
        <v>2637.855</v>
      </c>
      <c r="M62" s="51">
        <f t="shared" si="15"/>
        <v>422.05680000000001</v>
      </c>
      <c r="N62" s="51">
        <f t="shared" si="16"/>
        <v>3059.9117999999999</v>
      </c>
      <c r="O62" s="25"/>
      <c r="P62" s="157">
        <f t="shared" si="17"/>
        <v>0</v>
      </c>
      <c r="Q62" s="52">
        <f t="shared" si="18"/>
        <v>0</v>
      </c>
      <c r="R62" s="52">
        <f t="shared" si="19"/>
        <v>0</v>
      </c>
    </row>
    <row r="63" spans="1:22" ht="15">
      <c r="A63" s="2" t="s">
        <v>124</v>
      </c>
      <c r="B63" s="1" t="s">
        <v>125</v>
      </c>
      <c r="C63" s="157">
        <f>+INGENIERIA!C63</f>
        <v>1750.05</v>
      </c>
      <c r="D63" s="157">
        <f>+INGENIERIA!D63</f>
        <v>0</v>
      </c>
      <c r="E63" s="157">
        <f t="shared" si="12"/>
        <v>0</v>
      </c>
      <c r="F63" s="157">
        <f t="shared" si="20"/>
        <v>1750.05</v>
      </c>
      <c r="H63" s="246">
        <f>+INGENIERIA!E63</f>
        <v>1750.05</v>
      </c>
      <c r="I63" s="51">
        <v>0</v>
      </c>
      <c r="J63" s="51">
        <f t="shared" si="21"/>
        <v>35.000999999999998</v>
      </c>
      <c r="K63" s="51">
        <f t="shared" si="13"/>
        <v>131.25375</v>
      </c>
      <c r="L63" s="157">
        <f t="shared" si="14"/>
        <v>1916.30475</v>
      </c>
      <c r="M63" s="51">
        <f t="shared" si="15"/>
        <v>306.60876000000002</v>
      </c>
      <c r="N63" s="51">
        <f t="shared" si="16"/>
        <v>2222.9135099999999</v>
      </c>
      <c r="O63" s="25"/>
      <c r="P63" s="157">
        <f t="shared" si="17"/>
        <v>0</v>
      </c>
      <c r="Q63" s="52">
        <f t="shared" si="18"/>
        <v>0</v>
      </c>
      <c r="R63" s="52">
        <f t="shared" si="19"/>
        <v>0</v>
      </c>
    </row>
    <row r="64" spans="1:22" ht="15">
      <c r="A64" s="2" t="s">
        <v>126</v>
      </c>
      <c r="B64" s="1" t="s">
        <v>127</v>
      </c>
      <c r="C64" s="157">
        <f>+INGENIERIA!C64</f>
        <v>1200</v>
      </c>
      <c r="D64" s="157">
        <f>+INGENIERIA!D64</f>
        <v>3300</v>
      </c>
      <c r="E64" s="157">
        <f t="shared" si="12"/>
        <v>0</v>
      </c>
      <c r="F64" s="157">
        <f t="shared" si="20"/>
        <v>4500</v>
      </c>
      <c r="H64" s="246">
        <f>+INGENIERIA!E64</f>
        <v>4500</v>
      </c>
      <c r="I64" s="51">
        <v>0</v>
      </c>
      <c r="J64" s="51">
        <f t="shared" si="21"/>
        <v>90</v>
      </c>
      <c r="K64" s="51">
        <f t="shared" si="13"/>
        <v>337.5</v>
      </c>
      <c r="L64" s="157">
        <f t="shared" si="14"/>
        <v>4927.5</v>
      </c>
      <c r="M64" s="51">
        <f t="shared" si="15"/>
        <v>788.4</v>
      </c>
      <c r="N64" s="51">
        <f t="shared" si="16"/>
        <v>5715.9</v>
      </c>
      <c r="O64" s="25"/>
      <c r="P64" s="157">
        <f t="shared" si="17"/>
        <v>0</v>
      </c>
      <c r="Q64" s="52">
        <f t="shared" si="18"/>
        <v>0</v>
      </c>
      <c r="R64" s="52">
        <f t="shared" si="19"/>
        <v>0</v>
      </c>
    </row>
    <row r="65" spans="1:22" ht="15">
      <c r="A65" s="2" t="s">
        <v>128</v>
      </c>
      <c r="B65" s="1" t="s">
        <v>129</v>
      </c>
      <c r="C65" s="157">
        <f>+INGENIERIA!C65</f>
        <v>1200</v>
      </c>
      <c r="D65" s="157">
        <f>+INGENIERIA!D65</f>
        <v>4556</v>
      </c>
      <c r="E65" s="157">
        <f t="shared" si="12"/>
        <v>0</v>
      </c>
      <c r="F65" s="157">
        <f t="shared" si="20"/>
        <v>5756</v>
      </c>
      <c r="H65" s="246">
        <f>+INGENIERIA!E65</f>
        <v>5756</v>
      </c>
      <c r="I65" s="51">
        <v>0</v>
      </c>
      <c r="J65" s="51">
        <f t="shared" si="21"/>
        <v>115.12</v>
      </c>
      <c r="K65" s="51">
        <f t="shared" si="13"/>
        <v>431.7</v>
      </c>
      <c r="L65" s="157">
        <f t="shared" si="14"/>
        <v>6302.82</v>
      </c>
      <c r="M65" s="51">
        <f t="shared" si="15"/>
        <v>1008.4512</v>
      </c>
      <c r="N65" s="51">
        <f t="shared" si="16"/>
        <v>7311.2711999999992</v>
      </c>
      <c r="O65" s="25"/>
      <c r="P65" s="157">
        <f t="shared" si="17"/>
        <v>0</v>
      </c>
      <c r="Q65" s="52">
        <f t="shared" si="18"/>
        <v>0</v>
      </c>
      <c r="R65" s="52">
        <f t="shared" si="19"/>
        <v>0</v>
      </c>
    </row>
    <row r="66" spans="1:22" ht="15">
      <c r="A66" s="2" t="s">
        <v>130</v>
      </c>
      <c r="B66" s="1" t="s">
        <v>131</v>
      </c>
      <c r="C66" s="157">
        <f>+INGENIERIA!C66</f>
        <v>1200</v>
      </c>
      <c r="D66" s="157">
        <f>+INGENIERIA!D66</f>
        <v>1200</v>
      </c>
      <c r="E66" s="157">
        <f t="shared" si="12"/>
        <v>0</v>
      </c>
      <c r="F66" s="157">
        <f t="shared" si="20"/>
        <v>2400</v>
      </c>
      <c r="H66" s="246">
        <f>+INGENIERIA!E66</f>
        <v>2400</v>
      </c>
      <c r="I66" s="51">
        <v>0</v>
      </c>
      <c r="J66" s="51">
        <f t="shared" si="21"/>
        <v>48</v>
      </c>
      <c r="K66" s="51">
        <f t="shared" si="13"/>
        <v>180</v>
      </c>
      <c r="L66" s="157">
        <f t="shared" si="14"/>
        <v>2628</v>
      </c>
      <c r="M66" s="51">
        <f t="shared" si="15"/>
        <v>420.48</v>
      </c>
      <c r="N66" s="51">
        <f t="shared" si="16"/>
        <v>3048.48</v>
      </c>
      <c r="O66" s="25"/>
      <c r="P66" s="157">
        <f t="shared" si="17"/>
        <v>0</v>
      </c>
      <c r="Q66" s="52">
        <f t="shared" si="18"/>
        <v>0</v>
      </c>
      <c r="R66" s="52">
        <f t="shared" si="19"/>
        <v>0</v>
      </c>
    </row>
    <row r="67" spans="1:22" s="250" customFormat="1" ht="15">
      <c r="A67" s="249" t="s">
        <v>132</v>
      </c>
      <c r="B67" s="250" t="s">
        <v>133</v>
      </c>
      <c r="C67" s="251">
        <f>+INGENIERIA!C67</f>
        <v>1200</v>
      </c>
      <c r="D67" s="251">
        <f>+INGENIERIA!D67</f>
        <v>1664</v>
      </c>
      <c r="E67" s="251">
        <f t="shared" si="12"/>
        <v>0</v>
      </c>
      <c r="F67" s="251">
        <f t="shared" si="20"/>
        <v>2864</v>
      </c>
      <c r="H67" s="251">
        <f>+INGENIERIA!E67</f>
        <v>2864</v>
      </c>
      <c r="I67" s="252">
        <v>0</v>
      </c>
      <c r="J67" s="252">
        <f>+H67*0.02</f>
        <v>57.28</v>
      </c>
      <c r="K67" s="252">
        <f>+H67*7.5%</f>
        <v>214.79999999999998</v>
      </c>
      <c r="L67" s="251">
        <f>SUM(H67:K67)</f>
        <v>3136.0800000000004</v>
      </c>
      <c r="M67" s="252">
        <f t="shared" si="15"/>
        <v>501.77280000000007</v>
      </c>
      <c r="N67" s="252">
        <f>+L67+M67</f>
        <v>3637.8528000000006</v>
      </c>
      <c r="O67" s="253"/>
      <c r="P67" s="251">
        <f t="shared" si="17"/>
        <v>0</v>
      </c>
      <c r="Q67" s="254">
        <f t="shared" si="18"/>
        <v>0</v>
      </c>
      <c r="R67" s="254">
        <f t="shared" si="19"/>
        <v>0</v>
      </c>
      <c r="T67" s="255"/>
      <c r="U67" s="255"/>
      <c r="V67" s="255"/>
    </row>
    <row r="68" spans="1:22" s="250" customFormat="1" ht="15.75">
      <c r="A68" s="249" t="s">
        <v>53</v>
      </c>
      <c r="B68" s="250" t="s">
        <v>54</v>
      </c>
      <c r="C68" s="251">
        <v>720</v>
      </c>
      <c r="D68" s="251">
        <v>312</v>
      </c>
      <c r="E68" s="251">
        <v>0</v>
      </c>
      <c r="F68" s="251">
        <f t="shared" si="20"/>
        <v>1032</v>
      </c>
      <c r="H68" s="251">
        <f>+INGENIERIA!E68</f>
        <v>1032</v>
      </c>
      <c r="I68" s="252">
        <v>0</v>
      </c>
      <c r="J68" s="252">
        <f>+H68*0.02</f>
        <v>20.64</v>
      </c>
      <c r="K68" s="252">
        <f>+H68*7.5%</f>
        <v>77.399999999999991</v>
      </c>
      <c r="L68" s="251">
        <f>SUM(H68:K68)</f>
        <v>1130.0400000000002</v>
      </c>
      <c r="M68" s="252">
        <f>+L68*0.16</f>
        <v>180.80640000000002</v>
      </c>
      <c r="N68" s="252">
        <f>+L68+M68</f>
        <v>1310.8464000000001</v>
      </c>
      <c r="O68" s="253"/>
      <c r="P68" s="251">
        <f>+E68</f>
        <v>0</v>
      </c>
      <c r="Q68" s="254">
        <f>+P68*0.16</f>
        <v>0</v>
      </c>
      <c r="R68" s="254">
        <f>+P68+Q68</f>
        <v>0</v>
      </c>
      <c r="T68" s="249" t="s">
        <v>53</v>
      </c>
      <c r="U68" s="250" t="s">
        <v>195</v>
      </c>
      <c r="V68" s="200">
        <v>312</v>
      </c>
    </row>
    <row r="69" spans="1:22" s="250" customFormat="1" ht="15.75">
      <c r="A69" s="249" t="s">
        <v>105</v>
      </c>
      <c r="B69" s="250" t="s">
        <v>106</v>
      </c>
      <c r="C69" s="251">
        <v>960</v>
      </c>
      <c r="D69" s="251">
        <v>1175</v>
      </c>
      <c r="E69" s="251">
        <v>0</v>
      </c>
      <c r="F69" s="251">
        <f t="shared" si="20"/>
        <v>2135</v>
      </c>
      <c r="H69" s="251">
        <f>+INGENIERIA!E69</f>
        <v>2135</v>
      </c>
      <c r="I69" s="252">
        <v>0</v>
      </c>
      <c r="J69" s="252">
        <f>+H69*0.02</f>
        <v>42.7</v>
      </c>
      <c r="K69" s="252">
        <f>+H69*7.5%</f>
        <v>160.125</v>
      </c>
      <c r="L69" s="251">
        <f>SUM(H69:K69)</f>
        <v>2337.8249999999998</v>
      </c>
      <c r="M69" s="252">
        <f>+L69*0.16</f>
        <v>374.05199999999996</v>
      </c>
      <c r="N69" s="252">
        <f>+L69+M69</f>
        <v>2711.877</v>
      </c>
      <c r="O69" s="253"/>
      <c r="P69" s="251">
        <f>+E69</f>
        <v>0</v>
      </c>
      <c r="Q69" s="254">
        <f>+P69*0.16</f>
        <v>0</v>
      </c>
      <c r="R69" s="254">
        <f>+P69+Q69</f>
        <v>0</v>
      </c>
      <c r="T69" s="249" t="s">
        <v>105</v>
      </c>
      <c r="U69" s="250" t="s">
        <v>106</v>
      </c>
      <c r="V69" s="200">
        <v>1175</v>
      </c>
    </row>
    <row r="70" spans="1:22" s="250" customFormat="1" ht="15">
      <c r="A70" s="249"/>
      <c r="C70" s="251"/>
      <c r="D70" s="251"/>
      <c r="E70" s="251"/>
      <c r="F70" s="251"/>
      <c r="H70" s="251"/>
      <c r="I70" s="252"/>
      <c r="J70" s="252"/>
      <c r="K70" s="252"/>
      <c r="L70" s="251"/>
      <c r="M70" s="252"/>
      <c r="N70" s="252"/>
      <c r="O70" s="253"/>
      <c r="P70" s="251"/>
      <c r="Q70" s="254"/>
      <c r="R70" s="254"/>
      <c r="T70" s="255"/>
      <c r="U70" s="255"/>
      <c r="V70" s="255"/>
    </row>
    <row r="71" spans="1:22" s="6" customFormat="1" ht="15">
      <c r="A71" s="12" t="s">
        <v>109</v>
      </c>
      <c r="C71" s="6" t="s">
        <v>110</v>
      </c>
      <c r="D71" s="6" t="s">
        <v>110</v>
      </c>
      <c r="E71" s="155" t="s">
        <v>110</v>
      </c>
      <c r="F71" s="155" t="s">
        <v>110</v>
      </c>
      <c r="G71" s="48"/>
      <c r="H71" s="27" t="s">
        <v>110</v>
      </c>
      <c r="I71" s="27" t="s">
        <v>110</v>
      </c>
      <c r="J71" s="27" t="s">
        <v>110</v>
      </c>
      <c r="K71" s="27" t="s">
        <v>110</v>
      </c>
      <c r="L71" s="27" t="s">
        <v>110</v>
      </c>
      <c r="M71" s="27" t="s">
        <v>110</v>
      </c>
      <c r="N71" s="27" t="s">
        <v>110</v>
      </c>
      <c r="O71" s="25"/>
      <c r="P71" s="27" t="s">
        <v>110</v>
      </c>
      <c r="Q71" s="27" t="s">
        <v>110</v>
      </c>
      <c r="R71" s="27" t="s">
        <v>110</v>
      </c>
      <c r="T71" s="1"/>
      <c r="U71" s="1"/>
      <c r="V71" s="1"/>
    </row>
    <row r="72" spans="1:22" ht="15">
      <c r="C72" s="14">
        <f>SUM(C57:C71)</f>
        <v>15430.05</v>
      </c>
      <c r="D72" s="159">
        <f t="shared" ref="D72:N72" si="22">SUM(D57:D71)</f>
        <v>29143</v>
      </c>
      <c r="E72" s="159">
        <f t="shared" si="22"/>
        <v>0</v>
      </c>
      <c r="F72" s="159">
        <f t="shared" si="22"/>
        <v>44573.05</v>
      </c>
      <c r="G72" s="159"/>
      <c r="H72" s="159">
        <f t="shared" si="22"/>
        <v>44573.05</v>
      </c>
      <c r="I72" s="159">
        <f t="shared" si="22"/>
        <v>0</v>
      </c>
      <c r="J72" s="159">
        <f t="shared" si="22"/>
        <v>891.46100000000001</v>
      </c>
      <c r="K72" s="159">
        <f t="shared" si="22"/>
        <v>3342.9787499999998</v>
      </c>
      <c r="L72" s="159">
        <f t="shared" si="22"/>
        <v>48807.489749999993</v>
      </c>
      <c r="M72" s="159">
        <f t="shared" si="22"/>
        <v>7809.1983600000003</v>
      </c>
      <c r="N72" s="159">
        <f t="shared" si="22"/>
        <v>56616.688110000003</v>
      </c>
      <c r="O72" s="25"/>
      <c r="P72" s="159">
        <f>SUM(P57:P71)</f>
        <v>0</v>
      </c>
      <c r="Q72" s="159">
        <f>SUM(Q57:Q71)</f>
        <v>0</v>
      </c>
      <c r="R72" s="159">
        <f>SUM(R57:R71)</f>
        <v>0</v>
      </c>
    </row>
    <row r="73" spans="1:22" ht="15">
      <c r="H73" s="33"/>
      <c r="I73" s="33"/>
      <c r="J73" s="33"/>
      <c r="K73" s="33"/>
      <c r="L73" s="33"/>
      <c r="M73" s="33"/>
      <c r="N73" s="33"/>
      <c r="O73" s="25"/>
      <c r="P73" s="25"/>
      <c r="Q73" s="25"/>
      <c r="R73" s="25"/>
      <c r="T73" s="6"/>
      <c r="U73" s="6"/>
      <c r="V73" s="6"/>
    </row>
    <row r="74" spans="1:22" s="6" customFormat="1" ht="15">
      <c r="A74" s="11"/>
      <c r="C74" s="6" t="s">
        <v>134</v>
      </c>
      <c r="D74" s="6" t="s">
        <v>134</v>
      </c>
      <c r="E74" s="155" t="s">
        <v>134</v>
      </c>
      <c r="F74" s="155" t="s">
        <v>134</v>
      </c>
      <c r="G74" s="48"/>
      <c r="H74" s="27" t="s">
        <v>134</v>
      </c>
      <c r="I74" s="27" t="s">
        <v>134</v>
      </c>
      <c r="J74" s="27" t="s">
        <v>134</v>
      </c>
      <c r="K74" s="27" t="s">
        <v>134</v>
      </c>
      <c r="L74" s="27" t="s">
        <v>134</v>
      </c>
      <c r="M74" s="27" t="s">
        <v>134</v>
      </c>
      <c r="N74" s="27" t="s">
        <v>134</v>
      </c>
      <c r="O74" s="25"/>
      <c r="P74" s="27" t="s">
        <v>134</v>
      </c>
      <c r="Q74" s="27" t="s">
        <v>134</v>
      </c>
      <c r="R74" s="27" t="s">
        <v>134</v>
      </c>
      <c r="T74" s="1"/>
      <c r="U74" s="1"/>
      <c r="V74" s="1"/>
    </row>
    <row r="75" spans="1:22" ht="15">
      <c r="A75" s="12" t="s">
        <v>135</v>
      </c>
      <c r="B75" s="1" t="s">
        <v>136</v>
      </c>
      <c r="C75" s="14">
        <f>+C72+C54</f>
        <v>205370.88999999998</v>
      </c>
      <c r="D75" s="159">
        <f>+D72+D54</f>
        <v>29143</v>
      </c>
      <c r="E75" s="159">
        <f t="shared" ref="E75:R75" si="23">+E72+E54</f>
        <v>37690</v>
      </c>
      <c r="F75" s="159">
        <f t="shared" si="23"/>
        <v>272203.88999999996</v>
      </c>
      <c r="G75" s="159"/>
      <c r="H75" s="159">
        <f>+H72+H54</f>
        <v>234513.89</v>
      </c>
      <c r="I75" s="159">
        <f t="shared" si="23"/>
        <v>0</v>
      </c>
      <c r="J75" s="159">
        <f t="shared" si="23"/>
        <v>4690.2778000000008</v>
      </c>
      <c r="K75" s="159">
        <f t="shared" si="23"/>
        <v>17588.541749999997</v>
      </c>
      <c r="L75" s="159">
        <f t="shared" si="23"/>
        <v>256792.70954999997</v>
      </c>
      <c r="M75" s="159">
        <f t="shared" si="23"/>
        <v>41086.833528000003</v>
      </c>
      <c r="N75" s="159">
        <f t="shared" si="23"/>
        <v>297879.54307800013</v>
      </c>
      <c r="O75" s="25"/>
      <c r="P75" s="159">
        <f>+P72+P54</f>
        <v>37690</v>
      </c>
      <c r="Q75" s="159">
        <f t="shared" si="23"/>
        <v>6030.4</v>
      </c>
      <c r="R75" s="159">
        <f t="shared" si="23"/>
        <v>43720.4</v>
      </c>
    </row>
    <row r="76" spans="1:22" ht="15">
      <c r="H76" s="53"/>
      <c r="I76" s="25"/>
      <c r="J76" s="25"/>
      <c r="K76" s="25"/>
      <c r="L76" s="25"/>
      <c r="M76" s="25"/>
      <c r="N76" s="25"/>
      <c r="O76" s="27"/>
      <c r="P76" s="25"/>
      <c r="Q76" s="25"/>
      <c r="R76" s="25"/>
    </row>
    <row r="77" spans="1:22" ht="15">
      <c r="C77" s="1" t="s">
        <v>136</v>
      </c>
      <c r="D77" s="1" t="s">
        <v>136</v>
      </c>
      <c r="H77" s="26">
        <f>+INGENIERIA!E75</f>
        <v>234513.89</v>
      </c>
      <c r="I77" s="26" t="s">
        <v>136</v>
      </c>
      <c r="J77" s="26" t="s">
        <v>136</v>
      </c>
      <c r="K77" s="26" t="s">
        <v>136</v>
      </c>
      <c r="L77" s="26" t="s">
        <v>136</v>
      </c>
      <c r="M77" s="26" t="s">
        <v>136</v>
      </c>
      <c r="N77" s="26" t="s">
        <v>136</v>
      </c>
      <c r="O77" s="25"/>
      <c r="P77" s="26" t="s">
        <v>136</v>
      </c>
      <c r="Q77" s="26" t="s">
        <v>136</v>
      </c>
      <c r="R77" s="26" t="s">
        <v>136</v>
      </c>
    </row>
    <row r="78" spans="1:22" ht="15">
      <c r="A78" s="2" t="s">
        <v>136</v>
      </c>
      <c r="B78" s="1" t="s">
        <v>136</v>
      </c>
      <c r="C78" s="13"/>
      <c r="D78" s="13"/>
      <c r="E78" s="29"/>
      <c r="H78" s="248">
        <f>+H75-H77</f>
        <v>0</v>
      </c>
      <c r="I78" s="29"/>
      <c r="J78" s="29"/>
      <c r="K78" s="29"/>
      <c r="L78" s="29"/>
      <c r="M78" s="29"/>
      <c r="N78" s="29"/>
      <c r="O78" s="25"/>
      <c r="P78" s="29"/>
      <c r="Q78" s="29"/>
      <c r="R78" s="29"/>
    </row>
    <row r="79" spans="1:22" ht="15">
      <c r="H79" s="25"/>
      <c r="I79" s="25"/>
      <c r="J79" s="25"/>
      <c r="K79" s="25"/>
      <c r="L79" s="25"/>
      <c r="M79" s="25"/>
      <c r="N79" s="25"/>
      <c r="O79" s="27"/>
      <c r="P79" s="25"/>
      <c r="Q79" s="25"/>
      <c r="R79" s="25"/>
    </row>
    <row r="80" spans="1:22" ht="15"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8:18" ht="15"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</row>
    <row r="82" spans="8:18" ht="15"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</row>
    <row r="83" spans="8:18" ht="15"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</row>
    <row r="84" spans="8:18" ht="15"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</row>
    <row r="85" spans="8:18" ht="15">
      <c r="O85" s="25"/>
    </row>
  </sheetData>
  <autoFilter ref="A11:V54"/>
  <mergeCells count="3">
    <mergeCell ref="H6:R6"/>
    <mergeCell ref="H7:N7"/>
    <mergeCell ref="P7:R7"/>
  </mergeCells>
  <pageMargins left="0.7" right="0.7" top="0.75" bottom="0.75" header="0.3" footer="0.3"/>
  <pageSetup scale="41" orientation="portrait" verticalDpi="0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79"/>
  <sheetViews>
    <sheetView workbookViewId="0">
      <pane xSplit="2" ySplit="11" topLeftCell="E33" activePane="bottomRight" state="frozen"/>
      <selection pane="topRight" activeCell="C1" sqref="C1"/>
      <selection pane="bottomLeft" activeCell="A12" sqref="A12"/>
      <selection pane="bottomRight" activeCell="C12" sqref="C12"/>
    </sheetView>
  </sheetViews>
  <sheetFormatPr baseColWidth="10" defaultRowHeight="11.25"/>
  <cols>
    <col min="1" max="1" width="12.28515625" style="2" customWidth="1"/>
    <col min="2" max="2" width="30.7109375" style="1" customWidth="1"/>
    <col min="3" max="3" width="11.140625" style="1" customWidth="1"/>
    <col min="4" max="4" width="14.140625" style="1" customWidth="1"/>
    <col min="5" max="5" width="15.7109375" style="1" customWidth="1"/>
    <col min="6" max="6" width="10.42578125" style="1" customWidth="1"/>
    <col min="7" max="7" width="10.28515625" style="1" customWidth="1"/>
    <col min="8" max="8" width="10.5703125" style="1" customWidth="1"/>
    <col min="9" max="9" width="10.7109375" style="1" customWidth="1"/>
    <col min="10" max="10" width="8.7109375" style="1" customWidth="1"/>
    <col min="11" max="12" width="9.42578125" style="1" customWidth="1"/>
    <col min="13" max="13" width="14.140625" style="1" customWidth="1"/>
    <col min="14" max="14" width="12.28515625" style="1" customWidth="1"/>
    <col min="15" max="16" width="11.42578125" style="1"/>
    <col min="17" max="17" width="31.140625" style="1" bestFit="1" customWidth="1"/>
    <col min="18" max="16384" width="11.42578125" style="1"/>
  </cols>
  <sheetData>
    <row r="1" spans="1:18" ht="18" customHeight="1">
      <c r="A1" s="3" t="s">
        <v>0</v>
      </c>
      <c r="B1" s="271" t="s">
        <v>136</v>
      </c>
      <c r="C1" s="272"/>
    </row>
    <row r="2" spans="1:18" ht="24.95" customHeight="1">
      <c r="A2" s="4" t="s">
        <v>1</v>
      </c>
      <c r="B2" s="15" t="s">
        <v>2</v>
      </c>
      <c r="C2" s="16"/>
    </row>
    <row r="3" spans="1:18" ht="15.75">
      <c r="B3" s="17" t="s">
        <v>3</v>
      </c>
      <c r="C3" s="18"/>
      <c r="D3" s="6"/>
    </row>
    <row r="4" spans="1:18" ht="15">
      <c r="B4" s="19" t="s">
        <v>4</v>
      </c>
      <c r="C4" s="18"/>
      <c r="D4" s="6"/>
    </row>
    <row r="5" spans="1:18">
      <c r="B5" s="5" t="s">
        <v>5</v>
      </c>
    </row>
    <row r="6" spans="1:18">
      <c r="B6" s="5" t="s">
        <v>6</v>
      </c>
    </row>
    <row r="8" spans="1:18" s="24" customFormat="1" ht="23.25" thickBot="1">
      <c r="A8" s="20" t="s">
        <v>7</v>
      </c>
      <c r="B8" s="21" t="s">
        <v>8</v>
      </c>
      <c r="C8" s="21" t="s">
        <v>9</v>
      </c>
      <c r="D8" s="21" t="s">
        <v>10</v>
      </c>
      <c r="E8" s="22" t="s">
        <v>11</v>
      </c>
      <c r="F8" s="21" t="s">
        <v>12</v>
      </c>
      <c r="G8" s="21" t="s">
        <v>13</v>
      </c>
      <c r="H8" s="21" t="s">
        <v>14</v>
      </c>
      <c r="I8" s="21" t="s">
        <v>15</v>
      </c>
      <c r="J8" s="21" t="s">
        <v>16</v>
      </c>
      <c r="K8" s="21" t="s">
        <v>17</v>
      </c>
      <c r="L8" s="21" t="s">
        <v>18</v>
      </c>
      <c r="M8" s="22" t="s">
        <v>19</v>
      </c>
      <c r="N8" s="23" t="s">
        <v>20</v>
      </c>
    </row>
    <row r="9" spans="1:18" ht="12" thickTop="1">
      <c r="A9" s="8" t="s">
        <v>21</v>
      </c>
    </row>
    <row r="11" spans="1:18">
      <c r="A11" s="7" t="s">
        <v>22</v>
      </c>
    </row>
    <row r="12" spans="1:18">
      <c r="A12" s="2" t="s">
        <v>23</v>
      </c>
      <c r="B12" s="1" t="s">
        <v>24</v>
      </c>
      <c r="C12" s="9">
        <v>2200.08</v>
      </c>
      <c r="D12" s="9">
        <v>0</v>
      </c>
      <c r="E12" s="9">
        <v>2200.08</v>
      </c>
      <c r="F12" s="10">
        <v>-39.46</v>
      </c>
      <c r="G12" s="9">
        <v>0</v>
      </c>
      <c r="H12" s="9">
        <v>54.61</v>
      </c>
      <c r="I12" s="9">
        <v>0</v>
      </c>
      <c r="J12" s="10">
        <v>-7.0000000000000007E-2</v>
      </c>
      <c r="K12" s="9">
        <v>0</v>
      </c>
      <c r="L12" s="9">
        <v>0</v>
      </c>
      <c r="M12" s="157">
        <f t="shared" ref="M12:M52" si="0">SUM(F12:L12)</f>
        <v>15.079999999999998</v>
      </c>
      <c r="N12" s="157">
        <f t="shared" ref="N12:N52" si="1">+E12-M12</f>
        <v>2185</v>
      </c>
      <c r="O12" s="157">
        <f>+N12-R12</f>
        <v>0</v>
      </c>
      <c r="P12" s="243" t="s">
        <v>23</v>
      </c>
      <c r="Q12" s="242" t="s">
        <v>24</v>
      </c>
      <c r="R12" s="246">
        <v>2185</v>
      </c>
    </row>
    <row r="13" spans="1:18">
      <c r="A13" s="2" t="s">
        <v>25</v>
      </c>
      <c r="B13" s="1" t="s">
        <v>26</v>
      </c>
      <c r="C13" s="9">
        <v>3250.05</v>
      </c>
      <c r="D13" s="9">
        <v>0</v>
      </c>
      <c r="E13" s="9">
        <v>3250.05</v>
      </c>
      <c r="F13" s="9">
        <v>0</v>
      </c>
      <c r="G13" s="9">
        <v>124.46</v>
      </c>
      <c r="H13" s="9">
        <v>81.62</v>
      </c>
      <c r="I13" s="9">
        <v>0</v>
      </c>
      <c r="J13" s="10">
        <v>-0.03</v>
      </c>
      <c r="K13" s="9">
        <v>0</v>
      </c>
      <c r="L13" s="9">
        <v>0</v>
      </c>
      <c r="M13" s="157">
        <f t="shared" si="0"/>
        <v>206.04999999999998</v>
      </c>
      <c r="N13" s="157">
        <f t="shared" si="1"/>
        <v>3044</v>
      </c>
      <c r="O13" s="246">
        <f t="shared" ref="O13:O53" si="2">+N13-R13</f>
        <v>0</v>
      </c>
      <c r="P13" s="243" t="s">
        <v>25</v>
      </c>
      <c r="Q13" s="242" t="s">
        <v>26</v>
      </c>
      <c r="R13" s="246">
        <v>3044</v>
      </c>
    </row>
    <row r="14" spans="1:18">
      <c r="A14" s="2" t="s">
        <v>27</v>
      </c>
      <c r="B14" s="1" t="s">
        <v>28</v>
      </c>
      <c r="C14" s="9">
        <v>2333.38</v>
      </c>
      <c r="D14" s="9">
        <v>0</v>
      </c>
      <c r="E14" s="9">
        <v>2333.38</v>
      </c>
      <c r="F14" s="10">
        <v>-10.47</v>
      </c>
      <c r="G14" s="9">
        <v>0</v>
      </c>
      <c r="H14" s="9">
        <v>59.01</v>
      </c>
      <c r="I14" s="9">
        <v>0</v>
      </c>
      <c r="J14" s="9">
        <v>0.04</v>
      </c>
      <c r="K14" s="9">
        <v>0</v>
      </c>
      <c r="L14" s="9">
        <v>0</v>
      </c>
      <c r="M14" s="157">
        <f t="shared" si="0"/>
        <v>48.58</v>
      </c>
      <c r="N14" s="157">
        <f t="shared" si="1"/>
        <v>2284.8000000000002</v>
      </c>
      <c r="O14" s="246">
        <f t="shared" si="2"/>
        <v>0</v>
      </c>
      <c r="P14" s="243" t="s">
        <v>27</v>
      </c>
      <c r="Q14" s="242" t="s">
        <v>28</v>
      </c>
      <c r="R14" s="246">
        <v>2284.8000000000002</v>
      </c>
    </row>
    <row r="15" spans="1:18">
      <c r="A15" s="2" t="s">
        <v>29</v>
      </c>
      <c r="B15" s="1" t="s">
        <v>30</v>
      </c>
      <c r="C15" s="9">
        <v>2800</v>
      </c>
      <c r="D15" s="9">
        <v>0</v>
      </c>
      <c r="E15" s="9">
        <v>2800</v>
      </c>
      <c r="F15" s="9">
        <v>0</v>
      </c>
      <c r="G15" s="9">
        <v>55.22</v>
      </c>
      <c r="H15" s="9">
        <v>70.91</v>
      </c>
      <c r="I15" s="9">
        <v>902.31</v>
      </c>
      <c r="J15" s="10">
        <v>-0.04</v>
      </c>
      <c r="K15" s="9">
        <v>0</v>
      </c>
      <c r="L15" s="9">
        <v>0</v>
      </c>
      <c r="M15" s="157">
        <f t="shared" si="0"/>
        <v>1028.4000000000001</v>
      </c>
      <c r="N15" s="157">
        <f t="shared" si="1"/>
        <v>1771.6</v>
      </c>
      <c r="O15" s="246">
        <f t="shared" si="2"/>
        <v>0</v>
      </c>
      <c r="P15" s="243" t="s">
        <v>29</v>
      </c>
      <c r="Q15" s="242" t="s">
        <v>30</v>
      </c>
      <c r="R15" s="246">
        <v>1771.6</v>
      </c>
    </row>
    <row r="16" spans="1:18">
      <c r="A16" s="2" t="s">
        <v>31</v>
      </c>
      <c r="B16" s="1" t="s">
        <v>32</v>
      </c>
      <c r="C16" s="9">
        <v>2500.0500000000002</v>
      </c>
      <c r="D16" s="9">
        <v>0</v>
      </c>
      <c r="E16" s="9">
        <v>2500.0500000000002</v>
      </c>
      <c r="F16" s="9">
        <v>0</v>
      </c>
      <c r="G16" s="9">
        <v>7.67</v>
      </c>
      <c r="H16" s="9">
        <v>62.06</v>
      </c>
      <c r="I16" s="9">
        <v>0</v>
      </c>
      <c r="J16" s="9">
        <v>0.12</v>
      </c>
      <c r="K16" s="9">
        <v>0</v>
      </c>
      <c r="L16" s="9">
        <v>0</v>
      </c>
      <c r="M16" s="157">
        <f t="shared" si="0"/>
        <v>69.850000000000009</v>
      </c>
      <c r="N16" s="157">
        <f t="shared" si="1"/>
        <v>2430.2000000000003</v>
      </c>
      <c r="O16" s="246">
        <f t="shared" si="2"/>
        <v>0</v>
      </c>
      <c r="P16" s="243" t="s">
        <v>31</v>
      </c>
      <c r="Q16" s="242" t="s">
        <v>32</v>
      </c>
      <c r="R16" s="246">
        <v>2430.1999999999998</v>
      </c>
    </row>
    <row r="17" spans="1:18">
      <c r="A17" s="2" t="s">
        <v>33</v>
      </c>
      <c r="B17" s="1" t="s">
        <v>34</v>
      </c>
      <c r="C17" s="9">
        <v>6500.1</v>
      </c>
      <c r="D17" s="9">
        <v>0</v>
      </c>
      <c r="E17" s="9">
        <v>6500.1</v>
      </c>
      <c r="F17" s="9">
        <v>0</v>
      </c>
      <c r="G17" s="9">
        <v>841.16</v>
      </c>
      <c r="H17" s="9">
        <v>175.38</v>
      </c>
      <c r="I17" s="9">
        <v>0</v>
      </c>
      <c r="J17" s="9">
        <v>0.05</v>
      </c>
      <c r="K17" s="9">
        <v>0</v>
      </c>
      <c r="L17" s="9">
        <v>177.91</v>
      </c>
      <c r="M17" s="157">
        <f t="shared" si="0"/>
        <v>1194.5</v>
      </c>
      <c r="N17" s="157">
        <f t="shared" si="1"/>
        <v>5305.6</v>
      </c>
      <c r="O17" s="246">
        <f t="shared" si="2"/>
        <v>0</v>
      </c>
      <c r="P17" s="243" t="s">
        <v>33</v>
      </c>
      <c r="Q17" s="242" t="s">
        <v>34</v>
      </c>
      <c r="R17" s="246">
        <v>5305.6</v>
      </c>
    </row>
    <row r="18" spans="1:18">
      <c r="A18" s="2" t="s">
        <v>35</v>
      </c>
      <c r="B18" s="1" t="s">
        <v>36</v>
      </c>
      <c r="C18" s="9">
        <v>2800.05</v>
      </c>
      <c r="D18" s="9">
        <v>0</v>
      </c>
      <c r="E18" s="9">
        <v>2800.05</v>
      </c>
      <c r="F18" s="9">
        <v>0</v>
      </c>
      <c r="G18" s="9">
        <v>55.23</v>
      </c>
      <c r="H18" s="9">
        <v>69.69</v>
      </c>
      <c r="I18" s="9">
        <v>0</v>
      </c>
      <c r="J18" s="10">
        <v>-7.0000000000000007E-2</v>
      </c>
      <c r="K18" s="9">
        <v>0</v>
      </c>
      <c r="L18" s="9">
        <v>0</v>
      </c>
      <c r="M18" s="157">
        <f t="shared" si="0"/>
        <v>124.85</v>
      </c>
      <c r="N18" s="157">
        <f t="shared" si="1"/>
        <v>2675.2000000000003</v>
      </c>
      <c r="O18" s="246">
        <f t="shared" si="2"/>
        <v>0</v>
      </c>
      <c r="P18" s="243" t="s">
        <v>35</v>
      </c>
      <c r="Q18" s="242" t="s">
        <v>36</v>
      </c>
      <c r="R18" s="246">
        <v>2675.2</v>
      </c>
    </row>
    <row r="19" spans="1:18">
      <c r="A19" s="2" t="s">
        <v>37</v>
      </c>
      <c r="B19" s="1" t="s">
        <v>38</v>
      </c>
      <c r="C19" s="9">
        <v>5868.75</v>
      </c>
      <c r="D19" s="9">
        <v>0</v>
      </c>
      <c r="E19" s="9">
        <v>5868.75</v>
      </c>
      <c r="F19" s="9">
        <v>0</v>
      </c>
      <c r="G19" s="9">
        <v>706.3</v>
      </c>
      <c r="H19" s="9">
        <v>157.08000000000001</v>
      </c>
      <c r="I19" s="9">
        <v>0</v>
      </c>
      <c r="J19" s="10">
        <v>-0.03</v>
      </c>
      <c r="K19" s="9">
        <v>0</v>
      </c>
      <c r="L19" s="9">
        <v>0</v>
      </c>
      <c r="M19" s="157">
        <f t="shared" si="0"/>
        <v>863.35</v>
      </c>
      <c r="N19" s="157">
        <f t="shared" si="1"/>
        <v>5005.3999999999996</v>
      </c>
      <c r="O19" s="246">
        <f t="shared" si="2"/>
        <v>0</v>
      </c>
      <c r="P19" s="243" t="s">
        <v>37</v>
      </c>
      <c r="Q19" s="242" t="s">
        <v>38</v>
      </c>
      <c r="R19" s="246">
        <v>5005.3999999999996</v>
      </c>
    </row>
    <row r="20" spans="1:18">
      <c r="A20" s="2" t="s">
        <v>39</v>
      </c>
      <c r="B20" s="1" t="s">
        <v>40</v>
      </c>
      <c r="C20" s="9">
        <v>2800.05</v>
      </c>
      <c r="D20" s="9">
        <v>0</v>
      </c>
      <c r="E20" s="9">
        <v>2800.05</v>
      </c>
      <c r="F20" s="9">
        <v>0</v>
      </c>
      <c r="G20" s="9">
        <v>55.23</v>
      </c>
      <c r="H20" s="9">
        <v>69.78</v>
      </c>
      <c r="I20" s="9">
        <v>0</v>
      </c>
      <c r="J20" s="9">
        <v>0.04</v>
      </c>
      <c r="K20" s="9">
        <v>0</v>
      </c>
      <c r="L20" s="9">
        <v>0</v>
      </c>
      <c r="M20" s="157">
        <f t="shared" si="0"/>
        <v>125.05</v>
      </c>
      <c r="N20" s="157">
        <f t="shared" si="1"/>
        <v>2675</v>
      </c>
      <c r="O20" s="246">
        <f t="shared" si="2"/>
        <v>0</v>
      </c>
      <c r="P20" s="243" t="s">
        <v>39</v>
      </c>
      <c r="Q20" s="242" t="s">
        <v>40</v>
      </c>
      <c r="R20" s="246">
        <v>2675</v>
      </c>
    </row>
    <row r="21" spans="1:18">
      <c r="A21" s="2" t="s">
        <v>41</v>
      </c>
      <c r="B21" s="1" t="s">
        <v>42</v>
      </c>
      <c r="C21" s="9">
        <v>9333.3799999999992</v>
      </c>
      <c r="D21" s="9">
        <v>0</v>
      </c>
      <c r="E21" s="9">
        <v>9333.3799999999992</v>
      </c>
      <c r="F21" s="9">
        <v>0</v>
      </c>
      <c r="G21" s="9">
        <v>1446.35</v>
      </c>
      <c r="H21" s="9">
        <v>264.70999999999998</v>
      </c>
      <c r="I21" s="9">
        <v>0</v>
      </c>
      <c r="J21" s="10">
        <v>-0.08</v>
      </c>
      <c r="K21" s="9">
        <v>0</v>
      </c>
      <c r="L21" s="9">
        <v>0</v>
      </c>
      <c r="M21" s="157">
        <f t="shared" si="0"/>
        <v>1710.98</v>
      </c>
      <c r="N21" s="157">
        <f t="shared" si="1"/>
        <v>7622.4</v>
      </c>
      <c r="O21" s="246">
        <f t="shared" si="2"/>
        <v>0</v>
      </c>
      <c r="P21" s="243" t="s">
        <v>41</v>
      </c>
      <c r="Q21" s="242" t="s">
        <v>42</v>
      </c>
      <c r="R21" s="246">
        <v>7622.4</v>
      </c>
    </row>
    <row r="22" spans="1:18">
      <c r="A22" s="2" t="s">
        <v>43</v>
      </c>
      <c r="B22" s="1" t="s">
        <v>44</v>
      </c>
      <c r="C22" s="9">
        <v>3033.38</v>
      </c>
      <c r="D22" s="9">
        <v>0</v>
      </c>
      <c r="E22" s="9">
        <v>3033.38</v>
      </c>
      <c r="F22" s="9">
        <v>0</v>
      </c>
      <c r="G22" s="9">
        <v>80.62</v>
      </c>
      <c r="H22" s="9">
        <v>77.16</v>
      </c>
      <c r="I22" s="9">
        <v>0</v>
      </c>
      <c r="J22" s="9">
        <v>0</v>
      </c>
      <c r="K22" s="9">
        <v>0</v>
      </c>
      <c r="L22" s="9">
        <v>0</v>
      </c>
      <c r="M22" s="157">
        <f t="shared" si="0"/>
        <v>157.78</v>
      </c>
      <c r="N22" s="157">
        <f t="shared" si="1"/>
        <v>2875.6</v>
      </c>
      <c r="O22" s="246">
        <f t="shared" si="2"/>
        <v>0</v>
      </c>
      <c r="P22" s="243" t="s">
        <v>43</v>
      </c>
      <c r="Q22" s="242" t="s">
        <v>44</v>
      </c>
      <c r="R22" s="246">
        <v>2875.6</v>
      </c>
    </row>
    <row r="23" spans="1:18">
      <c r="A23" s="2" t="s">
        <v>45</v>
      </c>
      <c r="B23" s="1" t="s">
        <v>46</v>
      </c>
      <c r="C23" s="9">
        <v>3250.05</v>
      </c>
      <c r="D23" s="9">
        <v>0</v>
      </c>
      <c r="E23" s="9">
        <v>3250.05</v>
      </c>
      <c r="F23" s="9">
        <v>0</v>
      </c>
      <c r="G23" s="9">
        <v>124.46</v>
      </c>
      <c r="H23" s="9">
        <v>81.12</v>
      </c>
      <c r="I23" s="9">
        <v>0</v>
      </c>
      <c r="J23" s="9">
        <v>7.0000000000000007E-2</v>
      </c>
      <c r="K23" s="9">
        <v>0</v>
      </c>
      <c r="L23" s="9">
        <v>0</v>
      </c>
      <c r="M23" s="157">
        <f t="shared" si="0"/>
        <v>205.64999999999998</v>
      </c>
      <c r="N23" s="157">
        <f t="shared" si="1"/>
        <v>3044.4</v>
      </c>
      <c r="O23" s="246">
        <f t="shared" si="2"/>
        <v>0</v>
      </c>
      <c r="P23" s="243" t="s">
        <v>45</v>
      </c>
      <c r="Q23" s="242" t="s">
        <v>46</v>
      </c>
      <c r="R23" s="246">
        <v>3044.4</v>
      </c>
    </row>
    <row r="24" spans="1:18">
      <c r="A24" s="2" t="s">
        <v>47</v>
      </c>
      <c r="B24" s="1" t="s">
        <v>48</v>
      </c>
      <c r="C24" s="9">
        <v>15000</v>
      </c>
      <c r="D24" s="9">
        <v>0</v>
      </c>
      <c r="E24" s="9">
        <v>15000</v>
      </c>
      <c r="F24" s="9">
        <v>0</v>
      </c>
      <c r="G24" s="9">
        <v>2759.37</v>
      </c>
      <c r="H24" s="9">
        <v>424.77</v>
      </c>
      <c r="I24" s="9">
        <v>420</v>
      </c>
      <c r="J24" s="9">
        <v>0.06</v>
      </c>
      <c r="K24" s="9">
        <v>0</v>
      </c>
      <c r="L24" s="9">
        <v>0</v>
      </c>
      <c r="M24" s="157">
        <f t="shared" si="0"/>
        <v>3604.2</v>
      </c>
      <c r="N24" s="157">
        <f t="shared" si="1"/>
        <v>11395.8</v>
      </c>
      <c r="O24" s="246">
        <f t="shared" si="2"/>
        <v>0</v>
      </c>
      <c r="P24" s="243" t="s">
        <v>47</v>
      </c>
      <c r="Q24" s="242" t="s">
        <v>48</v>
      </c>
      <c r="R24" s="246">
        <v>11395.8</v>
      </c>
    </row>
    <row r="25" spans="1:18">
      <c r="A25" s="2" t="s">
        <v>49</v>
      </c>
      <c r="B25" s="1" t="s">
        <v>50</v>
      </c>
      <c r="C25" s="9">
        <v>3250.05</v>
      </c>
      <c r="D25" s="9">
        <v>0</v>
      </c>
      <c r="E25" s="9">
        <v>3250.05</v>
      </c>
      <c r="F25" s="9">
        <v>0</v>
      </c>
      <c r="G25" s="9">
        <v>124.46</v>
      </c>
      <c r="H25" s="9">
        <v>81.25</v>
      </c>
      <c r="I25" s="9">
        <v>1500</v>
      </c>
      <c r="J25" s="9">
        <v>0.14000000000000001</v>
      </c>
      <c r="K25" s="9">
        <v>0</v>
      </c>
      <c r="L25" s="9">
        <v>0</v>
      </c>
      <c r="M25" s="157">
        <f t="shared" si="0"/>
        <v>1705.8500000000001</v>
      </c>
      <c r="N25" s="157">
        <f t="shared" si="1"/>
        <v>1544.2</v>
      </c>
      <c r="O25" s="246">
        <f t="shared" si="2"/>
        <v>0</v>
      </c>
      <c r="P25" s="243" t="s">
        <v>49</v>
      </c>
      <c r="Q25" s="242" t="s">
        <v>50</v>
      </c>
      <c r="R25" s="246">
        <v>1544.2</v>
      </c>
    </row>
    <row r="26" spans="1:18">
      <c r="A26" s="2" t="s">
        <v>51</v>
      </c>
      <c r="B26" s="1" t="s">
        <v>52</v>
      </c>
      <c r="C26" s="9">
        <v>2500.0500000000002</v>
      </c>
      <c r="D26" s="9">
        <v>0</v>
      </c>
      <c r="E26" s="9">
        <v>2500.0500000000002</v>
      </c>
      <c r="F26" s="9">
        <v>0</v>
      </c>
      <c r="G26" s="9">
        <v>7.67</v>
      </c>
      <c r="H26" s="9">
        <v>74.98</v>
      </c>
      <c r="I26" s="9">
        <v>0</v>
      </c>
      <c r="J26" s="9">
        <v>0</v>
      </c>
      <c r="K26" s="9">
        <v>0</v>
      </c>
      <c r="L26" s="9">
        <v>0</v>
      </c>
      <c r="M26" s="157">
        <f t="shared" si="0"/>
        <v>82.65</v>
      </c>
      <c r="N26" s="157">
        <f t="shared" si="1"/>
        <v>2417.4</v>
      </c>
      <c r="O26" s="246">
        <f t="shared" si="2"/>
        <v>0</v>
      </c>
      <c r="P26" s="243" t="s">
        <v>51</v>
      </c>
      <c r="Q26" s="242" t="s">
        <v>52</v>
      </c>
      <c r="R26" s="246">
        <v>2417.4</v>
      </c>
    </row>
    <row r="27" spans="1:18">
      <c r="A27" s="2" t="s">
        <v>55</v>
      </c>
      <c r="B27" s="1" t="s">
        <v>56</v>
      </c>
      <c r="C27" s="9">
        <v>2500.0500000000002</v>
      </c>
      <c r="D27" s="9">
        <v>0</v>
      </c>
      <c r="E27" s="9">
        <v>2500.0500000000002</v>
      </c>
      <c r="F27" s="9">
        <v>0</v>
      </c>
      <c r="G27" s="9">
        <v>7.67</v>
      </c>
      <c r="H27" s="9">
        <v>62.14</v>
      </c>
      <c r="I27" s="9">
        <v>500</v>
      </c>
      <c r="J27" s="10">
        <v>-0.16</v>
      </c>
      <c r="K27" s="9">
        <v>0</v>
      </c>
      <c r="L27" s="9">
        <v>0</v>
      </c>
      <c r="M27" s="157">
        <f t="shared" si="0"/>
        <v>569.65</v>
      </c>
      <c r="N27" s="157">
        <f t="shared" si="1"/>
        <v>1930.4</v>
      </c>
      <c r="O27" s="246">
        <f t="shared" si="2"/>
        <v>0</v>
      </c>
      <c r="P27" s="243" t="s">
        <v>55</v>
      </c>
      <c r="Q27" s="242" t="s">
        <v>56</v>
      </c>
      <c r="R27" s="246">
        <v>1930.4</v>
      </c>
    </row>
    <row r="28" spans="1:18">
      <c r="A28" s="2" t="s">
        <v>57</v>
      </c>
      <c r="B28" s="1" t="s">
        <v>58</v>
      </c>
      <c r="C28" s="9">
        <v>20000.099999999999</v>
      </c>
      <c r="D28" s="9">
        <v>0</v>
      </c>
      <c r="E28" s="9">
        <v>20000.099999999999</v>
      </c>
      <c r="F28" s="9">
        <v>0</v>
      </c>
      <c r="G28" s="9">
        <v>4184.68</v>
      </c>
      <c r="H28" s="9">
        <v>566.94000000000005</v>
      </c>
      <c r="I28" s="9">
        <v>0</v>
      </c>
      <c r="J28" s="9">
        <v>0.08</v>
      </c>
      <c r="K28" s="9">
        <v>0</v>
      </c>
      <c r="L28" s="9">
        <v>0</v>
      </c>
      <c r="M28" s="157">
        <f t="shared" si="0"/>
        <v>4751.7000000000007</v>
      </c>
      <c r="N28" s="157">
        <f t="shared" si="1"/>
        <v>15248.399999999998</v>
      </c>
      <c r="O28" s="246">
        <f t="shared" si="2"/>
        <v>0</v>
      </c>
      <c r="P28" s="243" t="s">
        <v>57</v>
      </c>
      <c r="Q28" s="242" t="s">
        <v>58</v>
      </c>
      <c r="R28" s="246">
        <v>15248.4</v>
      </c>
    </row>
    <row r="29" spans="1:18">
      <c r="A29" s="2" t="s">
        <v>59</v>
      </c>
      <c r="B29" s="1" t="s">
        <v>60</v>
      </c>
      <c r="C29" s="9">
        <v>2500.0500000000002</v>
      </c>
      <c r="D29" s="9">
        <v>0</v>
      </c>
      <c r="E29" s="9">
        <v>2500.0500000000002</v>
      </c>
      <c r="F29" s="9">
        <v>0</v>
      </c>
      <c r="G29" s="9">
        <v>7.67</v>
      </c>
      <c r="H29" s="9">
        <v>62.06</v>
      </c>
      <c r="I29" s="9">
        <v>0</v>
      </c>
      <c r="J29" s="9">
        <v>0.12</v>
      </c>
      <c r="K29" s="9">
        <v>0</v>
      </c>
      <c r="L29" s="9">
        <v>0</v>
      </c>
      <c r="M29" s="157">
        <f t="shared" si="0"/>
        <v>69.850000000000009</v>
      </c>
      <c r="N29" s="157">
        <f t="shared" si="1"/>
        <v>2430.2000000000003</v>
      </c>
      <c r="O29" s="246">
        <f t="shared" si="2"/>
        <v>0</v>
      </c>
      <c r="P29" s="243" t="s">
        <v>59</v>
      </c>
      <c r="Q29" s="242" t="s">
        <v>60</v>
      </c>
      <c r="R29" s="246">
        <v>2430.1999999999998</v>
      </c>
    </row>
    <row r="30" spans="1:18">
      <c r="A30" s="2" t="s">
        <v>61</v>
      </c>
      <c r="B30" s="1" t="s">
        <v>62</v>
      </c>
      <c r="C30" s="9">
        <v>10000.049999999999</v>
      </c>
      <c r="D30" s="9">
        <v>0</v>
      </c>
      <c r="E30" s="9">
        <v>10000.049999999999</v>
      </c>
      <c r="F30" s="9">
        <v>0</v>
      </c>
      <c r="G30" s="9">
        <v>1588.75</v>
      </c>
      <c r="H30" s="9">
        <v>278.42</v>
      </c>
      <c r="I30" s="9">
        <v>323.91000000000003</v>
      </c>
      <c r="J30" s="9">
        <v>0.09</v>
      </c>
      <c r="K30" s="9">
        <v>0</v>
      </c>
      <c r="L30" s="9">
        <v>479.28</v>
      </c>
      <c r="M30" s="157">
        <f t="shared" si="0"/>
        <v>2670.45</v>
      </c>
      <c r="N30" s="157">
        <f t="shared" si="1"/>
        <v>7329.5999999999995</v>
      </c>
      <c r="O30" s="246">
        <f t="shared" si="2"/>
        <v>0</v>
      </c>
      <c r="P30" s="243" t="s">
        <v>61</v>
      </c>
      <c r="Q30" s="242" t="s">
        <v>62</v>
      </c>
      <c r="R30" s="246">
        <v>7329.6</v>
      </c>
    </row>
    <row r="31" spans="1:18">
      <c r="A31" s="2" t="s">
        <v>63</v>
      </c>
      <c r="B31" s="1" t="s">
        <v>64</v>
      </c>
      <c r="C31" s="9">
        <v>7500</v>
      </c>
      <c r="D31" s="9">
        <v>0</v>
      </c>
      <c r="E31" s="9">
        <v>7500</v>
      </c>
      <c r="F31" s="9">
        <v>0</v>
      </c>
      <c r="G31" s="9">
        <v>1054.74</v>
      </c>
      <c r="H31" s="9">
        <v>205.52</v>
      </c>
      <c r="I31" s="9">
        <v>1300</v>
      </c>
      <c r="J31" s="10">
        <v>-0.06</v>
      </c>
      <c r="K31" s="9">
        <v>0</v>
      </c>
      <c r="L31" s="9">
        <v>0</v>
      </c>
      <c r="M31" s="157">
        <f t="shared" si="0"/>
        <v>2560.2000000000003</v>
      </c>
      <c r="N31" s="157">
        <f t="shared" si="1"/>
        <v>4939.7999999999993</v>
      </c>
      <c r="O31" s="246">
        <f t="shared" si="2"/>
        <v>0</v>
      </c>
      <c r="P31" s="243" t="s">
        <v>63</v>
      </c>
      <c r="Q31" s="242" t="s">
        <v>64</v>
      </c>
      <c r="R31" s="246">
        <v>4939.8</v>
      </c>
    </row>
    <row r="32" spans="1:18">
      <c r="A32" s="2" t="s">
        <v>65</v>
      </c>
      <c r="B32" s="1" t="s">
        <v>66</v>
      </c>
      <c r="C32" s="9">
        <v>3750</v>
      </c>
      <c r="D32" s="9">
        <v>0</v>
      </c>
      <c r="E32" s="9">
        <v>3750</v>
      </c>
      <c r="F32" s="9">
        <v>0</v>
      </c>
      <c r="G32" s="9">
        <v>309.02999999999997</v>
      </c>
      <c r="H32" s="9">
        <v>95.62</v>
      </c>
      <c r="I32" s="9">
        <v>0</v>
      </c>
      <c r="J32" s="10">
        <v>-0.05</v>
      </c>
      <c r="K32" s="9">
        <v>0</v>
      </c>
      <c r="L32" s="9">
        <v>0</v>
      </c>
      <c r="M32" s="157">
        <f t="shared" si="0"/>
        <v>404.59999999999997</v>
      </c>
      <c r="N32" s="157">
        <f t="shared" si="1"/>
        <v>3345.4</v>
      </c>
      <c r="O32" s="246">
        <f t="shared" si="2"/>
        <v>0</v>
      </c>
      <c r="P32" s="243" t="s">
        <v>65</v>
      </c>
      <c r="Q32" s="242" t="s">
        <v>66</v>
      </c>
      <c r="R32" s="246">
        <v>3345.4</v>
      </c>
    </row>
    <row r="33" spans="1:18">
      <c r="A33" s="2" t="s">
        <v>67</v>
      </c>
      <c r="B33" s="1" t="s">
        <v>68</v>
      </c>
      <c r="C33" s="9">
        <v>2500.0500000000002</v>
      </c>
      <c r="D33" s="9">
        <v>0</v>
      </c>
      <c r="E33" s="9">
        <v>2500.0500000000002</v>
      </c>
      <c r="F33" s="9">
        <v>0</v>
      </c>
      <c r="G33" s="9">
        <v>7.67</v>
      </c>
      <c r="H33" s="9">
        <v>62.06</v>
      </c>
      <c r="I33" s="9">
        <v>0</v>
      </c>
      <c r="J33" s="9">
        <v>0.12</v>
      </c>
      <c r="K33" s="9">
        <v>0</v>
      </c>
      <c r="L33" s="9">
        <v>0</v>
      </c>
      <c r="M33" s="157">
        <f t="shared" si="0"/>
        <v>69.850000000000009</v>
      </c>
      <c r="N33" s="157">
        <f t="shared" si="1"/>
        <v>2430.2000000000003</v>
      </c>
      <c r="O33" s="246">
        <f t="shared" si="2"/>
        <v>0</v>
      </c>
      <c r="P33" s="243" t="s">
        <v>67</v>
      </c>
      <c r="Q33" s="242" t="s">
        <v>68</v>
      </c>
      <c r="R33" s="246">
        <v>2430.1999999999998</v>
      </c>
    </row>
    <row r="34" spans="1:18">
      <c r="A34" s="2" t="s">
        <v>69</v>
      </c>
      <c r="B34" s="1" t="s">
        <v>70</v>
      </c>
      <c r="C34" s="9">
        <v>3000</v>
      </c>
      <c r="D34" s="9">
        <v>0</v>
      </c>
      <c r="E34" s="9">
        <v>3000</v>
      </c>
      <c r="F34" s="9">
        <v>0</v>
      </c>
      <c r="G34" s="9">
        <v>76.98</v>
      </c>
      <c r="H34" s="9">
        <v>74.48</v>
      </c>
      <c r="I34" s="9">
        <v>0</v>
      </c>
      <c r="J34" s="9">
        <v>0.14000000000000001</v>
      </c>
      <c r="K34" s="9">
        <v>0</v>
      </c>
      <c r="L34" s="9">
        <v>0</v>
      </c>
      <c r="M34" s="157">
        <f t="shared" si="0"/>
        <v>151.6</v>
      </c>
      <c r="N34" s="157">
        <f t="shared" si="1"/>
        <v>2848.4</v>
      </c>
      <c r="O34" s="246">
        <f t="shared" si="2"/>
        <v>0</v>
      </c>
      <c r="P34" s="243" t="s">
        <v>69</v>
      </c>
      <c r="Q34" s="242" t="s">
        <v>70</v>
      </c>
      <c r="R34" s="246">
        <v>2848.4</v>
      </c>
    </row>
    <row r="35" spans="1:18">
      <c r="A35" s="2" t="s">
        <v>71</v>
      </c>
      <c r="B35" s="1" t="s">
        <v>72</v>
      </c>
      <c r="C35" s="9">
        <v>2100</v>
      </c>
      <c r="D35" s="9">
        <v>0</v>
      </c>
      <c r="E35" s="9">
        <v>2100</v>
      </c>
      <c r="F35" s="10">
        <v>-64.27</v>
      </c>
      <c r="G35" s="9">
        <v>0</v>
      </c>
      <c r="H35" s="9">
        <v>53.19</v>
      </c>
      <c r="I35" s="9">
        <v>0</v>
      </c>
      <c r="J35" s="9">
        <v>0.08</v>
      </c>
      <c r="K35" s="9">
        <v>0</v>
      </c>
      <c r="L35" s="9">
        <v>0</v>
      </c>
      <c r="M35" s="157">
        <f t="shared" si="0"/>
        <v>-10.999999999999998</v>
      </c>
      <c r="N35" s="157">
        <f t="shared" si="1"/>
        <v>2111</v>
      </c>
      <c r="O35" s="246">
        <f t="shared" si="2"/>
        <v>0</v>
      </c>
      <c r="P35" s="243" t="s">
        <v>71</v>
      </c>
      <c r="Q35" s="242" t="s">
        <v>72</v>
      </c>
      <c r="R35" s="246">
        <v>2111</v>
      </c>
    </row>
    <row r="36" spans="1:18">
      <c r="A36" s="2" t="s">
        <v>73</v>
      </c>
      <c r="B36" s="1" t="s">
        <v>74</v>
      </c>
      <c r="C36" s="9">
        <v>2500.0500000000002</v>
      </c>
      <c r="D36" s="9">
        <v>0</v>
      </c>
      <c r="E36" s="9">
        <v>2500.0500000000002</v>
      </c>
      <c r="F36" s="9">
        <v>0</v>
      </c>
      <c r="G36" s="9">
        <v>7.67</v>
      </c>
      <c r="H36" s="9">
        <v>62.31</v>
      </c>
      <c r="I36" s="9">
        <v>313.89999999999998</v>
      </c>
      <c r="J36" s="10">
        <v>-0.03</v>
      </c>
      <c r="K36" s="9">
        <v>0</v>
      </c>
      <c r="L36" s="9">
        <v>0</v>
      </c>
      <c r="M36" s="157">
        <f t="shared" si="0"/>
        <v>383.85</v>
      </c>
      <c r="N36" s="157">
        <f t="shared" si="1"/>
        <v>2116.2000000000003</v>
      </c>
      <c r="O36" s="246">
        <f t="shared" si="2"/>
        <v>0</v>
      </c>
      <c r="P36" s="243" t="s">
        <v>73</v>
      </c>
      <c r="Q36" s="242" t="s">
        <v>74</v>
      </c>
      <c r="R36" s="246">
        <v>2116.1999999999998</v>
      </c>
    </row>
    <row r="37" spans="1:18">
      <c r="A37" s="2" t="s">
        <v>75</v>
      </c>
      <c r="B37" s="1" t="s">
        <v>76</v>
      </c>
      <c r="C37" s="9">
        <v>1750.05</v>
      </c>
      <c r="D37" s="9">
        <v>0</v>
      </c>
      <c r="E37" s="9">
        <v>1750.05</v>
      </c>
      <c r="F37" s="10">
        <v>-87.68</v>
      </c>
      <c r="G37" s="9">
        <v>0</v>
      </c>
      <c r="H37" s="9">
        <v>43.68</v>
      </c>
      <c r="I37" s="9">
        <v>0</v>
      </c>
      <c r="J37" s="9">
        <v>0.05</v>
      </c>
      <c r="K37" s="9">
        <v>0</v>
      </c>
      <c r="L37" s="9">
        <v>0</v>
      </c>
      <c r="M37" s="157">
        <f t="shared" si="0"/>
        <v>-43.95000000000001</v>
      </c>
      <c r="N37" s="157">
        <f t="shared" si="1"/>
        <v>1794</v>
      </c>
      <c r="O37" s="246">
        <f t="shared" si="2"/>
        <v>0</v>
      </c>
      <c r="P37" s="243" t="s">
        <v>75</v>
      </c>
      <c r="Q37" s="242" t="s">
        <v>76</v>
      </c>
      <c r="R37" s="246">
        <v>1794</v>
      </c>
    </row>
    <row r="38" spans="1:18">
      <c r="A38" s="2" t="s">
        <v>77</v>
      </c>
      <c r="B38" s="1" t="s">
        <v>78</v>
      </c>
      <c r="C38" s="9">
        <v>3000</v>
      </c>
      <c r="D38" s="9">
        <v>0</v>
      </c>
      <c r="E38" s="9">
        <v>3000</v>
      </c>
      <c r="F38" s="9">
        <v>0</v>
      </c>
      <c r="G38" s="9">
        <v>76.98</v>
      </c>
      <c r="H38" s="9">
        <v>74.48</v>
      </c>
      <c r="I38" s="9">
        <v>0</v>
      </c>
      <c r="J38" s="9">
        <v>0.14000000000000001</v>
      </c>
      <c r="K38" s="9">
        <v>0</v>
      </c>
      <c r="L38" s="9">
        <v>0</v>
      </c>
      <c r="M38" s="157">
        <f t="shared" si="0"/>
        <v>151.6</v>
      </c>
      <c r="N38" s="157">
        <f t="shared" si="1"/>
        <v>2848.4</v>
      </c>
      <c r="O38" s="246">
        <f t="shared" si="2"/>
        <v>0</v>
      </c>
      <c r="P38" s="243" t="s">
        <v>77</v>
      </c>
      <c r="Q38" s="242" t="s">
        <v>78</v>
      </c>
      <c r="R38" s="246">
        <v>2848.4</v>
      </c>
    </row>
    <row r="39" spans="1:18">
      <c r="A39" s="2" t="s">
        <v>79</v>
      </c>
      <c r="B39" s="1" t="s">
        <v>80</v>
      </c>
      <c r="C39" s="9">
        <v>2750.1</v>
      </c>
      <c r="D39" s="9">
        <v>0</v>
      </c>
      <c r="E39" s="9">
        <v>2750.1</v>
      </c>
      <c r="F39" s="9">
        <v>0</v>
      </c>
      <c r="G39" s="9">
        <v>49.79</v>
      </c>
      <c r="H39" s="9">
        <v>68.28</v>
      </c>
      <c r="I39" s="9">
        <v>0</v>
      </c>
      <c r="J39" s="9">
        <v>0.03</v>
      </c>
      <c r="K39" s="9">
        <v>0</v>
      </c>
      <c r="L39" s="9">
        <v>0</v>
      </c>
      <c r="M39" s="157">
        <f t="shared" si="0"/>
        <v>118.1</v>
      </c>
      <c r="N39" s="157">
        <f t="shared" si="1"/>
        <v>2632</v>
      </c>
      <c r="O39" s="246">
        <f t="shared" si="2"/>
        <v>0</v>
      </c>
      <c r="P39" s="243" t="s">
        <v>79</v>
      </c>
      <c r="Q39" s="242" t="s">
        <v>80</v>
      </c>
      <c r="R39" s="246">
        <v>2632</v>
      </c>
    </row>
    <row r="40" spans="1:18">
      <c r="A40" s="2" t="s">
        <v>81</v>
      </c>
      <c r="B40" s="1" t="s">
        <v>82</v>
      </c>
      <c r="C40" s="9">
        <v>3750</v>
      </c>
      <c r="D40" s="9">
        <v>0</v>
      </c>
      <c r="E40" s="9">
        <v>3750</v>
      </c>
      <c r="F40" s="9">
        <v>0</v>
      </c>
      <c r="G40" s="9">
        <v>309.02999999999997</v>
      </c>
      <c r="H40" s="9">
        <v>96.32</v>
      </c>
      <c r="I40" s="9">
        <v>357.22</v>
      </c>
      <c r="J40" s="9">
        <v>0.03</v>
      </c>
      <c r="K40" s="9">
        <v>0</v>
      </c>
      <c r="L40" s="9">
        <v>0</v>
      </c>
      <c r="M40" s="157">
        <f t="shared" si="0"/>
        <v>762.59999999999991</v>
      </c>
      <c r="N40" s="157">
        <f t="shared" si="1"/>
        <v>2987.4</v>
      </c>
      <c r="O40" s="246">
        <f t="shared" si="2"/>
        <v>0</v>
      </c>
      <c r="P40" s="243" t="s">
        <v>81</v>
      </c>
      <c r="Q40" s="242" t="s">
        <v>82</v>
      </c>
      <c r="R40" s="246">
        <v>2987.4</v>
      </c>
    </row>
    <row r="41" spans="1:18">
      <c r="A41" s="2" t="s">
        <v>83</v>
      </c>
      <c r="B41" s="1" t="s">
        <v>84</v>
      </c>
      <c r="C41" s="9">
        <v>5500.05</v>
      </c>
      <c r="D41" s="9">
        <v>0</v>
      </c>
      <c r="E41" s="9">
        <v>5500.05</v>
      </c>
      <c r="F41" s="9">
        <v>0</v>
      </c>
      <c r="G41" s="9">
        <v>627.54999999999995</v>
      </c>
      <c r="H41" s="9">
        <v>146.38</v>
      </c>
      <c r="I41" s="9">
        <v>0</v>
      </c>
      <c r="J41" s="9">
        <v>0.12</v>
      </c>
      <c r="K41" s="9">
        <v>0</v>
      </c>
      <c r="L41" s="9">
        <v>0</v>
      </c>
      <c r="M41" s="157">
        <f t="shared" si="0"/>
        <v>774.05</v>
      </c>
      <c r="N41" s="157">
        <f t="shared" si="1"/>
        <v>4726</v>
      </c>
      <c r="O41" s="246">
        <f t="shared" si="2"/>
        <v>0</v>
      </c>
      <c r="P41" s="243" t="s">
        <v>83</v>
      </c>
      <c r="Q41" s="242" t="s">
        <v>84</v>
      </c>
      <c r="R41" s="246">
        <v>4726</v>
      </c>
    </row>
    <row r="42" spans="1:18">
      <c r="A42" s="2" t="s">
        <v>85</v>
      </c>
      <c r="B42" s="1" t="s">
        <v>86</v>
      </c>
      <c r="C42" s="9">
        <v>7500</v>
      </c>
      <c r="D42" s="9">
        <v>0</v>
      </c>
      <c r="E42" s="9">
        <v>7500</v>
      </c>
      <c r="F42" s="9">
        <v>0</v>
      </c>
      <c r="G42" s="9">
        <v>1054.74</v>
      </c>
      <c r="H42" s="9">
        <v>205.52</v>
      </c>
      <c r="I42" s="9">
        <v>1000</v>
      </c>
      <c r="J42" s="10">
        <v>-0.06</v>
      </c>
      <c r="K42" s="9">
        <v>0</v>
      </c>
      <c r="L42" s="9">
        <v>0</v>
      </c>
      <c r="M42" s="157">
        <f t="shared" si="0"/>
        <v>2260.2000000000003</v>
      </c>
      <c r="N42" s="157">
        <f t="shared" si="1"/>
        <v>5239.7999999999993</v>
      </c>
      <c r="O42" s="246">
        <f t="shared" si="2"/>
        <v>0</v>
      </c>
      <c r="P42" s="243" t="s">
        <v>85</v>
      </c>
      <c r="Q42" s="242" t="s">
        <v>86</v>
      </c>
      <c r="R42" s="246">
        <v>5239.8</v>
      </c>
    </row>
    <row r="43" spans="1:18">
      <c r="A43" s="2" t="s">
        <v>87</v>
      </c>
      <c r="B43" s="1" t="s">
        <v>88</v>
      </c>
      <c r="C43" s="9">
        <v>3000</v>
      </c>
      <c r="D43" s="9">
        <v>0</v>
      </c>
      <c r="E43" s="9">
        <v>3000</v>
      </c>
      <c r="F43" s="9">
        <v>0</v>
      </c>
      <c r="G43" s="9">
        <v>76.98</v>
      </c>
      <c r="H43" s="9">
        <v>74.56</v>
      </c>
      <c r="I43" s="9">
        <v>0</v>
      </c>
      <c r="J43" s="10">
        <v>-0.14000000000000001</v>
      </c>
      <c r="K43" s="9">
        <v>0</v>
      </c>
      <c r="L43" s="9">
        <v>0</v>
      </c>
      <c r="M43" s="157">
        <f t="shared" si="0"/>
        <v>151.40000000000003</v>
      </c>
      <c r="N43" s="157">
        <f t="shared" si="1"/>
        <v>2848.6</v>
      </c>
      <c r="O43" s="246">
        <f t="shared" si="2"/>
        <v>0</v>
      </c>
      <c r="P43" s="243" t="s">
        <v>87</v>
      </c>
      <c r="Q43" s="242" t="s">
        <v>88</v>
      </c>
      <c r="R43" s="246">
        <v>2848.6</v>
      </c>
    </row>
    <row r="44" spans="1:18">
      <c r="A44" s="2" t="s">
        <v>89</v>
      </c>
      <c r="B44" s="1" t="s">
        <v>90</v>
      </c>
      <c r="C44" s="9">
        <v>1733.42</v>
      </c>
      <c r="D44" s="9">
        <v>0</v>
      </c>
      <c r="E44" s="9">
        <v>1733.42</v>
      </c>
      <c r="F44" s="10">
        <v>-93.83</v>
      </c>
      <c r="G44" s="9">
        <v>0</v>
      </c>
      <c r="H44" s="9">
        <v>44.95</v>
      </c>
      <c r="I44" s="9">
        <v>0</v>
      </c>
      <c r="J44" s="9">
        <v>0.1</v>
      </c>
      <c r="K44" s="9">
        <v>0</v>
      </c>
      <c r="L44" s="9">
        <v>0</v>
      </c>
      <c r="M44" s="157">
        <f t="shared" si="0"/>
        <v>-48.779999999999994</v>
      </c>
      <c r="N44" s="157">
        <f t="shared" si="1"/>
        <v>1782.2</v>
      </c>
      <c r="O44" s="246">
        <f t="shared" si="2"/>
        <v>0</v>
      </c>
      <c r="P44" s="243" t="s">
        <v>89</v>
      </c>
      <c r="Q44" s="242" t="s">
        <v>90</v>
      </c>
      <c r="R44" s="246">
        <v>1782.2</v>
      </c>
    </row>
    <row r="45" spans="1:18">
      <c r="A45" s="2" t="s">
        <v>91</v>
      </c>
      <c r="B45" s="1" t="s">
        <v>92</v>
      </c>
      <c r="C45" s="9">
        <v>6000</v>
      </c>
      <c r="D45" s="9">
        <v>0</v>
      </c>
      <c r="E45" s="9">
        <v>6000</v>
      </c>
      <c r="F45" s="9">
        <v>0</v>
      </c>
      <c r="G45" s="9">
        <v>734.34</v>
      </c>
      <c r="H45" s="9">
        <v>161.79</v>
      </c>
      <c r="I45" s="9">
        <v>0</v>
      </c>
      <c r="J45" s="9">
        <v>7.0000000000000007E-2</v>
      </c>
      <c r="K45" s="9">
        <v>0</v>
      </c>
      <c r="L45" s="9">
        <v>435</v>
      </c>
      <c r="M45" s="157">
        <f t="shared" si="0"/>
        <v>1331.2</v>
      </c>
      <c r="N45" s="157">
        <f t="shared" si="1"/>
        <v>4668.8</v>
      </c>
      <c r="O45" s="246">
        <f t="shared" si="2"/>
        <v>0</v>
      </c>
      <c r="P45" s="243" t="s">
        <v>91</v>
      </c>
      <c r="Q45" s="242" t="s">
        <v>92</v>
      </c>
      <c r="R45" s="246">
        <v>4668.8</v>
      </c>
    </row>
    <row r="46" spans="1:18">
      <c r="A46" s="2" t="s">
        <v>93</v>
      </c>
      <c r="B46" s="1" t="s">
        <v>94</v>
      </c>
      <c r="C46" s="9">
        <v>6250.05</v>
      </c>
      <c r="D46" s="9">
        <v>0</v>
      </c>
      <c r="E46" s="9">
        <v>6250.05</v>
      </c>
      <c r="F46" s="9">
        <v>0</v>
      </c>
      <c r="G46" s="9">
        <v>787.75</v>
      </c>
      <c r="H46" s="9">
        <v>168.6</v>
      </c>
      <c r="I46" s="9">
        <v>0</v>
      </c>
      <c r="J46" s="9">
        <v>0.1</v>
      </c>
      <c r="K46" s="9">
        <v>0</v>
      </c>
      <c r="L46" s="9">
        <v>0</v>
      </c>
      <c r="M46" s="157">
        <f t="shared" si="0"/>
        <v>956.45</v>
      </c>
      <c r="N46" s="157">
        <f t="shared" si="1"/>
        <v>5293.6</v>
      </c>
      <c r="O46" s="246">
        <f t="shared" si="2"/>
        <v>0</v>
      </c>
      <c r="P46" s="243" t="s">
        <v>93</v>
      </c>
      <c r="Q46" s="242" t="s">
        <v>94</v>
      </c>
      <c r="R46" s="246">
        <v>5293.6</v>
      </c>
    </row>
    <row r="47" spans="1:18" s="232" customFormat="1">
      <c r="A47" s="231" t="s">
        <v>95</v>
      </c>
      <c r="B47" s="232" t="s">
        <v>96</v>
      </c>
      <c r="C47" s="233">
        <v>1800</v>
      </c>
      <c r="D47" s="233">
        <v>900</v>
      </c>
      <c r="E47" s="233">
        <f>+C47+D47</f>
        <v>2700</v>
      </c>
      <c r="F47" s="234">
        <v>0</v>
      </c>
      <c r="G47" s="233">
        <v>44.34</v>
      </c>
      <c r="H47" s="233">
        <v>44.69</v>
      </c>
      <c r="I47" s="233">
        <v>0</v>
      </c>
      <c r="J47" s="233">
        <v>-0.03</v>
      </c>
      <c r="K47" s="233">
        <v>0</v>
      </c>
      <c r="L47" s="233">
        <v>0</v>
      </c>
      <c r="M47" s="157">
        <f t="shared" si="0"/>
        <v>89</v>
      </c>
      <c r="N47" s="157">
        <f t="shared" si="1"/>
        <v>2611</v>
      </c>
      <c r="O47" s="246">
        <f t="shared" si="2"/>
        <v>0</v>
      </c>
      <c r="P47" s="243" t="s">
        <v>95</v>
      </c>
      <c r="Q47" s="242" t="s">
        <v>96</v>
      </c>
      <c r="R47" s="246">
        <v>2611</v>
      </c>
    </row>
    <row r="48" spans="1:18">
      <c r="A48" s="2" t="s">
        <v>97</v>
      </c>
      <c r="B48" s="1" t="s">
        <v>98</v>
      </c>
      <c r="C48" s="9">
        <v>5868.75</v>
      </c>
      <c r="D48" s="9">
        <v>0</v>
      </c>
      <c r="E48" s="9">
        <v>5868.75</v>
      </c>
      <c r="F48" s="9">
        <v>0</v>
      </c>
      <c r="G48" s="9">
        <v>706.3</v>
      </c>
      <c r="H48" s="9">
        <v>157.08000000000001</v>
      </c>
      <c r="I48" s="9">
        <v>0</v>
      </c>
      <c r="J48" s="10">
        <v>-0.03</v>
      </c>
      <c r="K48" s="9">
        <v>0</v>
      </c>
      <c r="L48" s="9">
        <v>0</v>
      </c>
      <c r="M48" s="157">
        <f t="shared" si="0"/>
        <v>863.35</v>
      </c>
      <c r="N48" s="157">
        <f t="shared" si="1"/>
        <v>5005.3999999999996</v>
      </c>
      <c r="O48" s="246">
        <f t="shared" si="2"/>
        <v>0</v>
      </c>
      <c r="P48" s="243" t="s">
        <v>97</v>
      </c>
      <c r="Q48" s="242" t="s">
        <v>98</v>
      </c>
      <c r="R48" s="246">
        <v>5005.3999999999996</v>
      </c>
    </row>
    <row r="49" spans="1:18">
      <c r="A49" s="2" t="s">
        <v>99</v>
      </c>
      <c r="B49" s="1" t="s">
        <v>100</v>
      </c>
      <c r="C49" s="9">
        <v>3500</v>
      </c>
      <c r="D49" s="9">
        <v>0</v>
      </c>
      <c r="E49" s="9">
        <v>3500</v>
      </c>
      <c r="F49" s="9">
        <v>0</v>
      </c>
      <c r="G49" s="9">
        <v>151.66</v>
      </c>
      <c r="H49" s="9">
        <v>91.71</v>
      </c>
      <c r="I49" s="9">
        <v>750</v>
      </c>
      <c r="J49" s="9">
        <v>0.03</v>
      </c>
      <c r="K49" s="9">
        <v>0</v>
      </c>
      <c r="L49" s="9">
        <v>0</v>
      </c>
      <c r="M49" s="157">
        <f t="shared" si="0"/>
        <v>993.4</v>
      </c>
      <c r="N49" s="157">
        <f t="shared" si="1"/>
        <v>2506.6</v>
      </c>
      <c r="O49" s="246">
        <f t="shared" si="2"/>
        <v>0</v>
      </c>
      <c r="P49" s="243" t="s">
        <v>99</v>
      </c>
      <c r="Q49" s="242" t="s">
        <v>100</v>
      </c>
      <c r="R49" s="246">
        <v>2506.6</v>
      </c>
    </row>
    <row r="50" spans="1:18">
      <c r="A50" s="2" t="s">
        <v>101</v>
      </c>
      <c r="B50" s="1" t="s">
        <v>102</v>
      </c>
      <c r="C50" s="9">
        <v>5868.6</v>
      </c>
      <c r="D50" s="9">
        <v>0</v>
      </c>
      <c r="E50" s="9">
        <v>5868.6</v>
      </c>
      <c r="F50" s="9">
        <v>0</v>
      </c>
      <c r="G50" s="9">
        <v>706.27</v>
      </c>
      <c r="H50" s="9">
        <v>157.07</v>
      </c>
      <c r="I50" s="9">
        <v>0</v>
      </c>
      <c r="J50" s="9">
        <v>0.06</v>
      </c>
      <c r="K50" s="9">
        <v>0</v>
      </c>
      <c r="L50" s="9">
        <v>0</v>
      </c>
      <c r="M50" s="157">
        <f t="shared" si="0"/>
        <v>863.39999999999986</v>
      </c>
      <c r="N50" s="157">
        <f t="shared" si="1"/>
        <v>5005.2000000000007</v>
      </c>
      <c r="O50" s="246">
        <f t="shared" si="2"/>
        <v>0</v>
      </c>
      <c r="P50" s="243" t="s">
        <v>101</v>
      </c>
      <c r="Q50" s="242" t="s">
        <v>102</v>
      </c>
      <c r="R50" s="246">
        <v>5005.2</v>
      </c>
    </row>
    <row r="51" spans="1:18">
      <c r="A51" s="2" t="s">
        <v>103</v>
      </c>
      <c r="B51" s="1" t="s">
        <v>104</v>
      </c>
      <c r="C51" s="9">
        <v>3750</v>
      </c>
      <c r="D51" s="9">
        <v>0</v>
      </c>
      <c r="E51" s="9">
        <v>3750</v>
      </c>
      <c r="F51" s="9">
        <v>0</v>
      </c>
      <c r="G51" s="9">
        <v>309.02999999999997</v>
      </c>
      <c r="H51" s="9">
        <v>95.62</v>
      </c>
      <c r="I51" s="9">
        <v>350</v>
      </c>
      <c r="J51" s="10">
        <v>-0.05</v>
      </c>
      <c r="K51" s="9">
        <v>0</v>
      </c>
      <c r="L51" s="9">
        <v>0</v>
      </c>
      <c r="M51" s="157">
        <f t="shared" si="0"/>
        <v>754.6</v>
      </c>
      <c r="N51" s="157">
        <f t="shared" si="1"/>
        <v>2995.4</v>
      </c>
      <c r="O51" s="246">
        <f t="shared" si="2"/>
        <v>0</v>
      </c>
      <c r="P51" s="243" t="s">
        <v>103</v>
      </c>
      <c r="Q51" s="242" t="s">
        <v>104</v>
      </c>
      <c r="R51" s="246">
        <v>2995.4</v>
      </c>
    </row>
    <row r="52" spans="1:18">
      <c r="A52" s="2" t="s">
        <v>107</v>
      </c>
      <c r="B52" s="1" t="s">
        <v>108</v>
      </c>
      <c r="C52" s="9">
        <v>3250.05</v>
      </c>
      <c r="D52" s="9">
        <v>0</v>
      </c>
      <c r="E52" s="9">
        <v>3250.05</v>
      </c>
      <c r="F52" s="9">
        <v>0</v>
      </c>
      <c r="G52" s="9">
        <v>124.46</v>
      </c>
      <c r="H52" s="9">
        <v>81.12</v>
      </c>
      <c r="I52" s="9">
        <v>0</v>
      </c>
      <c r="J52" s="10">
        <v>-0.13</v>
      </c>
      <c r="K52" s="9">
        <v>0</v>
      </c>
      <c r="L52" s="9">
        <v>0</v>
      </c>
      <c r="M52" s="157">
        <f t="shared" si="0"/>
        <v>205.45</v>
      </c>
      <c r="N52" s="157">
        <f t="shared" si="1"/>
        <v>3044.6000000000004</v>
      </c>
      <c r="O52" s="246">
        <f t="shared" si="2"/>
        <v>0</v>
      </c>
      <c r="P52" s="243" t="s">
        <v>107</v>
      </c>
      <c r="Q52" s="242" t="s">
        <v>108</v>
      </c>
      <c r="R52" s="246">
        <v>3044.6</v>
      </c>
    </row>
    <row r="53" spans="1:18" s="6" customFormat="1">
      <c r="A53" s="12" t="s">
        <v>109</v>
      </c>
      <c r="C53" s="6" t="s">
        <v>110</v>
      </c>
      <c r="D53" s="6" t="s">
        <v>110</v>
      </c>
      <c r="E53" s="6" t="s">
        <v>110</v>
      </c>
      <c r="F53" s="6" t="s">
        <v>110</v>
      </c>
      <c r="G53" s="6" t="s">
        <v>110</v>
      </c>
      <c r="H53" s="6" t="s">
        <v>110</v>
      </c>
      <c r="I53" s="6" t="s">
        <v>110</v>
      </c>
      <c r="J53" s="6" t="s">
        <v>110</v>
      </c>
      <c r="K53" s="6" t="s">
        <v>110</v>
      </c>
      <c r="L53" s="6" t="s">
        <v>110</v>
      </c>
      <c r="M53" s="6" t="s">
        <v>110</v>
      </c>
      <c r="N53" s="6" t="s">
        <v>110</v>
      </c>
      <c r="O53" s="246" t="e">
        <f t="shared" si="2"/>
        <v>#VALUE!</v>
      </c>
      <c r="P53" s="247" t="s">
        <v>109</v>
      </c>
      <c r="Q53" s="244"/>
      <c r="R53" s="244" t="s">
        <v>110</v>
      </c>
    </row>
    <row r="54" spans="1:18" ht="15">
      <c r="C54" s="14">
        <f t="shared" ref="C54:N54" si="3">SUM(C12:C53)</f>
        <v>189040.84</v>
      </c>
      <c r="D54" s="159">
        <f t="shared" si="3"/>
        <v>900</v>
      </c>
      <c r="E54" s="159">
        <f t="shared" si="3"/>
        <v>189940.84</v>
      </c>
      <c r="F54" s="159">
        <f t="shared" si="3"/>
        <v>-295.70999999999998</v>
      </c>
      <c r="G54" s="159">
        <f t="shared" si="3"/>
        <v>19392.279999999995</v>
      </c>
      <c r="H54" s="159">
        <f t="shared" si="3"/>
        <v>5038.7199999999993</v>
      </c>
      <c r="I54" s="159">
        <f t="shared" si="3"/>
        <v>7717.3399999999992</v>
      </c>
      <c r="J54" s="159">
        <f t="shared" si="3"/>
        <v>0.82</v>
      </c>
      <c r="K54" s="159">
        <f t="shared" si="3"/>
        <v>0</v>
      </c>
      <c r="L54" s="159">
        <f t="shared" si="3"/>
        <v>1092.19</v>
      </c>
      <c r="M54" s="159">
        <f t="shared" si="3"/>
        <v>32945.639999999992</v>
      </c>
      <c r="N54" s="159">
        <f t="shared" si="3"/>
        <v>156995.19999999998</v>
      </c>
      <c r="P54" s="241"/>
      <c r="Q54" s="241"/>
      <c r="R54" s="248">
        <v>156995.20000000001</v>
      </c>
    </row>
    <row r="55" spans="1:18">
      <c r="P55" s="240"/>
      <c r="Q55" s="240"/>
      <c r="R55" s="240"/>
    </row>
    <row r="56" spans="1:18" ht="15">
      <c r="A56" s="7" t="s">
        <v>111</v>
      </c>
      <c r="P56" s="245" t="s">
        <v>111</v>
      </c>
      <c r="Q56" s="241"/>
      <c r="R56" s="241"/>
    </row>
    <row r="57" spans="1:18">
      <c r="A57" s="2" t="s">
        <v>112</v>
      </c>
      <c r="B57" s="1" t="s">
        <v>113</v>
      </c>
      <c r="C57" s="9">
        <v>1200</v>
      </c>
      <c r="D57" s="9">
        <v>2640</v>
      </c>
      <c r="E57" s="9">
        <v>3840</v>
      </c>
      <c r="F57" s="9">
        <v>0</v>
      </c>
      <c r="G57" s="9">
        <v>323.43</v>
      </c>
      <c r="H57" s="9">
        <v>44.35</v>
      </c>
      <c r="I57" s="9">
        <v>0</v>
      </c>
      <c r="J57" s="10">
        <v>-0.18</v>
      </c>
      <c r="K57" s="9">
        <v>0</v>
      </c>
      <c r="L57" s="9">
        <v>0</v>
      </c>
      <c r="M57" s="157">
        <f t="shared" ref="M57:M67" si="4">SUM(F57:L57)</f>
        <v>367.6</v>
      </c>
      <c r="N57" s="157">
        <f t="shared" ref="N57:N67" si="5">+E57-M57</f>
        <v>3472.4</v>
      </c>
      <c r="P57" s="243" t="s">
        <v>53</v>
      </c>
      <c r="Q57" s="242" t="s">
        <v>54</v>
      </c>
      <c r="R57" s="246">
        <v>1159.8</v>
      </c>
    </row>
    <row r="58" spans="1:18">
      <c r="A58" s="2" t="s">
        <v>114</v>
      </c>
      <c r="B58" s="1" t="s">
        <v>115</v>
      </c>
      <c r="C58" s="9">
        <v>1200</v>
      </c>
      <c r="D58" s="9">
        <v>1800</v>
      </c>
      <c r="E58" s="9">
        <v>3000</v>
      </c>
      <c r="F58" s="9">
        <v>0</v>
      </c>
      <c r="G58" s="9">
        <v>76.98</v>
      </c>
      <c r="H58" s="9">
        <v>69.86</v>
      </c>
      <c r="I58" s="9">
        <v>0</v>
      </c>
      <c r="J58" s="10">
        <v>-0.04</v>
      </c>
      <c r="K58" s="9">
        <v>0</v>
      </c>
      <c r="L58" s="9">
        <v>0</v>
      </c>
      <c r="M58" s="157">
        <f t="shared" si="4"/>
        <v>146.80000000000001</v>
      </c>
      <c r="N58" s="157">
        <f t="shared" si="5"/>
        <v>2853.2</v>
      </c>
      <c r="P58" s="243" t="s">
        <v>112</v>
      </c>
      <c r="Q58" s="242" t="s">
        <v>113</v>
      </c>
      <c r="R58" s="246">
        <v>3472.4</v>
      </c>
    </row>
    <row r="59" spans="1:18">
      <c r="A59" s="2" t="s">
        <v>116</v>
      </c>
      <c r="B59" s="1" t="s">
        <v>117</v>
      </c>
      <c r="C59" s="9">
        <v>1200</v>
      </c>
      <c r="D59" s="9">
        <v>2109</v>
      </c>
      <c r="E59" s="9">
        <v>3309</v>
      </c>
      <c r="F59" s="9">
        <v>0</v>
      </c>
      <c r="G59" s="9">
        <v>130.88</v>
      </c>
      <c r="H59" s="9">
        <v>65.739999999999995</v>
      </c>
      <c r="I59" s="9">
        <v>0</v>
      </c>
      <c r="J59" s="9">
        <v>0.18</v>
      </c>
      <c r="K59" s="9">
        <v>0</v>
      </c>
      <c r="L59" s="9">
        <v>0</v>
      </c>
      <c r="M59" s="157">
        <f t="shared" si="4"/>
        <v>196.8</v>
      </c>
      <c r="N59" s="157">
        <f t="shared" si="5"/>
        <v>3112.2</v>
      </c>
      <c r="P59" s="243" t="s">
        <v>114</v>
      </c>
      <c r="Q59" s="242" t="s">
        <v>115</v>
      </c>
      <c r="R59" s="246">
        <v>2853.2</v>
      </c>
    </row>
    <row r="60" spans="1:18">
      <c r="A60" s="2" t="s">
        <v>118</v>
      </c>
      <c r="B60" s="1" t="s">
        <v>119</v>
      </c>
      <c r="C60" s="9">
        <v>1200</v>
      </c>
      <c r="D60" s="9">
        <v>4488</v>
      </c>
      <c r="E60" s="9">
        <v>5688</v>
      </c>
      <c r="F60" s="9">
        <v>0</v>
      </c>
      <c r="G60" s="9">
        <v>667.69</v>
      </c>
      <c r="H60" s="9">
        <v>67.09</v>
      </c>
      <c r="I60" s="9">
        <v>0</v>
      </c>
      <c r="J60" s="9">
        <v>0.02</v>
      </c>
      <c r="K60" s="9">
        <v>0</v>
      </c>
      <c r="L60" s="9">
        <v>0</v>
      </c>
      <c r="M60" s="157">
        <f t="shared" si="4"/>
        <v>734.80000000000007</v>
      </c>
      <c r="N60" s="157">
        <f t="shared" si="5"/>
        <v>4953.2</v>
      </c>
      <c r="P60" s="243" t="s">
        <v>116</v>
      </c>
      <c r="Q60" s="242" t="s">
        <v>117</v>
      </c>
      <c r="R60" s="246">
        <v>3112.2</v>
      </c>
    </row>
    <row r="61" spans="1:18">
      <c r="A61" s="2" t="s">
        <v>120</v>
      </c>
      <c r="B61" s="1" t="s">
        <v>121</v>
      </c>
      <c r="C61" s="9">
        <v>1200</v>
      </c>
      <c r="D61" s="9">
        <v>4690</v>
      </c>
      <c r="E61" s="9">
        <v>5890</v>
      </c>
      <c r="F61" s="9">
        <v>0</v>
      </c>
      <c r="G61" s="9">
        <v>710.84</v>
      </c>
      <c r="H61" s="9">
        <v>92.6</v>
      </c>
      <c r="I61" s="9">
        <v>0</v>
      </c>
      <c r="J61" s="10">
        <v>-0.02</v>
      </c>
      <c r="K61" s="9">
        <v>887.98</v>
      </c>
      <c r="L61" s="9">
        <v>0</v>
      </c>
      <c r="M61" s="157">
        <f t="shared" si="4"/>
        <v>1691.4</v>
      </c>
      <c r="N61" s="157">
        <f t="shared" si="5"/>
        <v>4198.6000000000004</v>
      </c>
      <c r="P61" s="243" t="s">
        <v>118</v>
      </c>
      <c r="Q61" s="242" t="s">
        <v>119</v>
      </c>
      <c r="R61" s="246">
        <v>4953.2</v>
      </c>
    </row>
    <row r="62" spans="1:18">
      <c r="A62" s="2" t="s">
        <v>122</v>
      </c>
      <c r="B62" s="1" t="s">
        <v>123</v>
      </c>
      <c r="C62" s="9">
        <v>1200</v>
      </c>
      <c r="D62" s="9">
        <v>1209</v>
      </c>
      <c r="E62" s="9">
        <v>2409</v>
      </c>
      <c r="F62" s="10">
        <v>-2.2400000000000002</v>
      </c>
      <c r="G62" s="9">
        <v>0</v>
      </c>
      <c r="H62" s="9">
        <v>53.27</v>
      </c>
      <c r="I62" s="9">
        <v>0</v>
      </c>
      <c r="J62" s="10">
        <v>-0.03</v>
      </c>
      <c r="K62" s="9">
        <v>0</v>
      </c>
      <c r="L62" s="9">
        <v>0</v>
      </c>
      <c r="M62" s="157">
        <f t="shared" si="4"/>
        <v>51</v>
      </c>
      <c r="N62" s="157">
        <f t="shared" si="5"/>
        <v>2358</v>
      </c>
      <c r="P62" s="243" t="s">
        <v>120</v>
      </c>
      <c r="Q62" s="242" t="s">
        <v>121</v>
      </c>
      <c r="R62" s="246">
        <v>4198.6000000000004</v>
      </c>
    </row>
    <row r="63" spans="1:18">
      <c r="A63" s="2" t="s">
        <v>124</v>
      </c>
      <c r="B63" s="1" t="s">
        <v>125</v>
      </c>
      <c r="C63" s="9">
        <v>1750.05</v>
      </c>
      <c r="D63" s="9">
        <v>0</v>
      </c>
      <c r="E63" s="9">
        <v>1750.05</v>
      </c>
      <c r="F63" s="10">
        <v>-87.68</v>
      </c>
      <c r="G63" s="9">
        <v>0</v>
      </c>
      <c r="H63" s="9">
        <v>122.19</v>
      </c>
      <c r="I63" s="9">
        <v>200</v>
      </c>
      <c r="J63" s="10">
        <v>-0.06</v>
      </c>
      <c r="K63" s="9">
        <v>0</v>
      </c>
      <c r="L63" s="9">
        <v>0</v>
      </c>
      <c r="M63" s="157">
        <f t="shared" si="4"/>
        <v>234.45</v>
      </c>
      <c r="N63" s="157">
        <f t="shared" si="5"/>
        <v>1515.6</v>
      </c>
      <c r="P63" s="243" t="s">
        <v>122</v>
      </c>
      <c r="Q63" s="242" t="s">
        <v>123</v>
      </c>
      <c r="R63" s="246">
        <v>2358</v>
      </c>
    </row>
    <row r="64" spans="1:18">
      <c r="A64" s="2" t="s">
        <v>126</v>
      </c>
      <c r="B64" s="1" t="s">
        <v>127</v>
      </c>
      <c r="C64" s="9">
        <v>1200</v>
      </c>
      <c r="D64" s="9">
        <v>3300</v>
      </c>
      <c r="E64" s="9">
        <v>4500</v>
      </c>
      <c r="F64" s="9">
        <v>0</v>
      </c>
      <c r="G64" s="9">
        <v>433.94</v>
      </c>
      <c r="H64" s="9">
        <v>59.01</v>
      </c>
      <c r="I64" s="9">
        <v>0</v>
      </c>
      <c r="J64" s="10">
        <v>-0.15</v>
      </c>
      <c r="K64" s="9">
        <v>0</v>
      </c>
      <c r="L64" s="9">
        <v>0</v>
      </c>
      <c r="M64" s="157">
        <f t="shared" si="4"/>
        <v>492.8</v>
      </c>
      <c r="N64" s="157">
        <f t="shared" si="5"/>
        <v>4007.2</v>
      </c>
      <c r="P64" s="243" t="s">
        <v>124</v>
      </c>
      <c r="Q64" s="242" t="s">
        <v>125</v>
      </c>
      <c r="R64" s="246">
        <v>1515.6</v>
      </c>
    </row>
    <row r="65" spans="1:18">
      <c r="A65" s="2" t="s">
        <v>128</v>
      </c>
      <c r="B65" s="1" t="s">
        <v>129</v>
      </c>
      <c r="C65" s="9">
        <v>1200</v>
      </c>
      <c r="D65" s="9">
        <v>4556</v>
      </c>
      <c r="E65" s="9">
        <v>5756</v>
      </c>
      <c r="F65" s="9">
        <v>0</v>
      </c>
      <c r="G65" s="9">
        <v>682.22</v>
      </c>
      <c r="H65" s="9">
        <v>61.61</v>
      </c>
      <c r="I65" s="9">
        <v>0</v>
      </c>
      <c r="J65" s="10">
        <v>-0.03</v>
      </c>
      <c r="K65" s="9">
        <v>0</v>
      </c>
      <c r="L65" s="9">
        <v>0</v>
      </c>
      <c r="M65" s="157">
        <f t="shared" si="4"/>
        <v>743.80000000000007</v>
      </c>
      <c r="N65" s="157">
        <f t="shared" si="5"/>
        <v>5012.2</v>
      </c>
      <c r="P65" s="243" t="s">
        <v>126</v>
      </c>
      <c r="Q65" s="242" t="s">
        <v>127</v>
      </c>
      <c r="R65" s="246">
        <v>4007.2</v>
      </c>
    </row>
    <row r="66" spans="1:18">
      <c r="A66" s="2" t="s">
        <v>130</v>
      </c>
      <c r="B66" s="1" t="s">
        <v>131</v>
      </c>
      <c r="C66" s="9">
        <v>1200</v>
      </c>
      <c r="D66" s="9">
        <v>1200</v>
      </c>
      <c r="E66" s="9">
        <v>2400</v>
      </c>
      <c r="F66" s="10">
        <v>-3.22</v>
      </c>
      <c r="G66" s="9">
        <v>0</v>
      </c>
      <c r="H66" s="9">
        <v>29.94</v>
      </c>
      <c r="I66" s="9">
        <v>410</v>
      </c>
      <c r="J66" s="9">
        <v>0.08</v>
      </c>
      <c r="K66" s="9">
        <v>0</v>
      </c>
      <c r="L66" s="9">
        <v>0</v>
      </c>
      <c r="M66" s="157">
        <f t="shared" si="4"/>
        <v>436.8</v>
      </c>
      <c r="N66" s="157">
        <f t="shared" si="5"/>
        <v>1963.2</v>
      </c>
      <c r="P66" s="243" t="s">
        <v>128</v>
      </c>
      <c r="Q66" s="242" t="s">
        <v>129</v>
      </c>
      <c r="R66" s="246">
        <v>5012.2</v>
      </c>
    </row>
    <row r="67" spans="1:18">
      <c r="A67" s="2" t="s">
        <v>132</v>
      </c>
      <c r="B67" s="1" t="s">
        <v>133</v>
      </c>
      <c r="C67" s="9">
        <v>1200</v>
      </c>
      <c r="D67" s="9">
        <v>1664</v>
      </c>
      <c r="E67" s="9">
        <v>2864</v>
      </c>
      <c r="F67" s="9">
        <v>0</v>
      </c>
      <c r="G67" s="9">
        <v>62.19</v>
      </c>
      <c r="H67" s="9">
        <v>51.76</v>
      </c>
      <c r="I67" s="9">
        <v>300</v>
      </c>
      <c r="J67" s="9">
        <v>0.05</v>
      </c>
      <c r="K67" s="9">
        <v>0</v>
      </c>
      <c r="L67" s="9">
        <v>0</v>
      </c>
      <c r="M67" s="157">
        <f t="shared" si="4"/>
        <v>414</v>
      </c>
      <c r="N67" s="157">
        <f t="shared" si="5"/>
        <v>2450</v>
      </c>
      <c r="P67" s="243" t="s">
        <v>130</v>
      </c>
      <c r="Q67" s="242" t="s">
        <v>131</v>
      </c>
      <c r="R67" s="246">
        <v>1963.2</v>
      </c>
    </row>
    <row r="68" spans="1:18" s="208" customFormat="1">
      <c r="A68" s="209" t="s">
        <v>53</v>
      </c>
      <c r="B68" s="208" t="s">
        <v>54</v>
      </c>
      <c r="C68" s="157">
        <v>720</v>
      </c>
      <c r="D68" s="157">
        <f>+FACTURA!D68</f>
        <v>312</v>
      </c>
      <c r="E68" s="157">
        <f>SUM(C68:D68)</f>
        <v>1032</v>
      </c>
      <c r="F68" s="10">
        <v>-145.66</v>
      </c>
      <c r="G68" s="157">
        <v>0</v>
      </c>
      <c r="H68" s="157">
        <v>17.87</v>
      </c>
      <c r="I68" s="157">
        <v>0</v>
      </c>
      <c r="J68" s="157">
        <v>-0.01</v>
      </c>
      <c r="K68" s="157">
        <v>0</v>
      </c>
      <c r="L68" s="157">
        <v>0</v>
      </c>
      <c r="M68" s="157">
        <f>SUM(F68:L68)</f>
        <v>-127.8</v>
      </c>
      <c r="N68" s="157">
        <f>+E68-M68</f>
        <v>1159.8</v>
      </c>
      <c r="P68" s="243" t="s">
        <v>105</v>
      </c>
      <c r="Q68" s="242" t="s">
        <v>106</v>
      </c>
      <c r="R68" s="246">
        <v>2171.6</v>
      </c>
    </row>
    <row r="69" spans="1:18" s="208" customFormat="1">
      <c r="A69" s="209" t="s">
        <v>105</v>
      </c>
      <c r="B69" s="208" t="s">
        <v>106</v>
      </c>
      <c r="C69" s="157">
        <v>960</v>
      </c>
      <c r="D69" s="157">
        <f>+FACTURA!D69</f>
        <v>1175</v>
      </c>
      <c r="E69" s="157">
        <f>SUM(C69:D69)</f>
        <v>2135</v>
      </c>
      <c r="F69" s="10">
        <v>-60.47</v>
      </c>
      <c r="G69" s="157">
        <v>0</v>
      </c>
      <c r="H69" s="157">
        <v>23.83</v>
      </c>
      <c r="I69" s="157">
        <v>0</v>
      </c>
      <c r="J69" s="157">
        <v>0.04</v>
      </c>
      <c r="K69" s="157">
        <v>0</v>
      </c>
      <c r="L69" s="157">
        <v>0</v>
      </c>
      <c r="M69" s="157">
        <f>SUM(F69:L69)</f>
        <v>-36.6</v>
      </c>
      <c r="N69" s="157">
        <f>+E69-M69</f>
        <v>2171.6</v>
      </c>
      <c r="P69" s="243" t="s">
        <v>132</v>
      </c>
      <c r="Q69" s="242" t="s">
        <v>133</v>
      </c>
      <c r="R69" s="246">
        <v>2450</v>
      </c>
    </row>
    <row r="70" spans="1:18" s="208" customFormat="1">
      <c r="A70" s="209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</row>
    <row r="71" spans="1:18" s="6" customFormat="1">
      <c r="A71" s="12" t="s">
        <v>109</v>
      </c>
      <c r="C71" s="6" t="s">
        <v>110</v>
      </c>
      <c r="D71" s="6" t="s">
        <v>110</v>
      </c>
      <c r="E71" s="6" t="s">
        <v>110</v>
      </c>
      <c r="F71" s="6" t="s">
        <v>110</v>
      </c>
      <c r="G71" s="6" t="s">
        <v>110</v>
      </c>
      <c r="H71" s="6" t="s">
        <v>110</v>
      </c>
      <c r="I71" s="6" t="s">
        <v>110</v>
      </c>
      <c r="J71" s="6" t="s">
        <v>110</v>
      </c>
      <c r="K71" s="6" t="s">
        <v>110</v>
      </c>
      <c r="L71" s="6" t="s">
        <v>110</v>
      </c>
      <c r="M71" s="6" t="s">
        <v>110</v>
      </c>
      <c r="N71" s="6" t="s">
        <v>110</v>
      </c>
    </row>
    <row r="72" spans="1:18">
      <c r="C72" s="14">
        <f>SUM(C57:C71)</f>
        <v>15430.05</v>
      </c>
      <c r="D72" s="159">
        <f t="shared" ref="D72:M72" si="6">SUM(D57:D71)</f>
        <v>29143</v>
      </c>
      <c r="E72" s="159">
        <f t="shared" si="6"/>
        <v>44573.05</v>
      </c>
      <c r="F72" s="159">
        <f t="shared" si="6"/>
        <v>-299.27</v>
      </c>
      <c r="G72" s="159">
        <f t="shared" si="6"/>
        <v>3088.1700000000005</v>
      </c>
      <c r="H72" s="159">
        <f t="shared" si="6"/>
        <v>759.12</v>
      </c>
      <c r="I72" s="159">
        <f t="shared" si="6"/>
        <v>910</v>
      </c>
      <c r="J72" s="159">
        <f t="shared" si="6"/>
        <v>-0.15000000000000005</v>
      </c>
      <c r="K72" s="159">
        <f t="shared" si="6"/>
        <v>887.98</v>
      </c>
      <c r="L72" s="159">
        <f t="shared" si="6"/>
        <v>0</v>
      </c>
      <c r="M72" s="159">
        <f t="shared" si="6"/>
        <v>5345.8499999999995</v>
      </c>
      <c r="N72" s="159">
        <f>SUM(N57:N71)</f>
        <v>39227.199999999997</v>
      </c>
    </row>
    <row r="74" spans="1:18" s="6" customFormat="1">
      <c r="A74" s="11"/>
      <c r="C74" s="6" t="s">
        <v>134</v>
      </c>
      <c r="D74" s="6" t="s">
        <v>134</v>
      </c>
      <c r="E74" s="6" t="s">
        <v>134</v>
      </c>
      <c r="F74" s="6" t="s">
        <v>134</v>
      </c>
      <c r="G74" s="6" t="s">
        <v>134</v>
      </c>
      <c r="H74" s="6" t="s">
        <v>134</v>
      </c>
      <c r="I74" s="6" t="s">
        <v>134</v>
      </c>
      <c r="J74" s="6" t="s">
        <v>134</v>
      </c>
      <c r="K74" s="6" t="s">
        <v>134</v>
      </c>
      <c r="L74" s="6" t="s">
        <v>134</v>
      </c>
      <c r="M74" s="6" t="s">
        <v>134</v>
      </c>
      <c r="N74" s="6" t="s">
        <v>134</v>
      </c>
    </row>
    <row r="75" spans="1:18">
      <c r="A75" s="12" t="s">
        <v>135</v>
      </c>
      <c r="B75" s="1" t="s">
        <v>136</v>
      </c>
      <c r="C75" s="14">
        <f>+C72+C54</f>
        <v>204470.88999999998</v>
      </c>
      <c r="D75" s="159">
        <f t="shared" ref="D75:M75" si="7">+D72+D54</f>
        <v>30043</v>
      </c>
      <c r="E75" s="159">
        <f t="shared" si="7"/>
        <v>234513.89</v>
      </c>
      <c r="F75" s="159">
        <f t="shared" si="7"/>
        <v>-594.98</v>
      </c>
      <c r="G75" s="159">
        <f t="shared" si="7"/>
        <v>22480.449999999997</v>
      </c>
      <c r="H75" s="159">
        <f t="shared" si="7"/>
        <v>5797.8399999999992</v>
      </c>
      <c r="I75" s="159">
        <f t="shared" si="7"/>
        <v>8627.34</v>
      </c>
      <c r="J75" s="159">
        <f t="shared" si="7"/>
        <v>0.66999999999999993</v>
      </c>
      <c r="K75" s="159">
        <f t="shared" si="7"/>
        <v>887.98</v>
      </c>
      <c r="L75" s="159">
        <f t="shared" si="7"/>
        <v>1092.19</v>
      </c>
      <c r="M75" s="159">
        <f t="shared" si="7"/>
        <v>38291.489999999991</v>
      </c>
      <c r="N75" s="159">
        <f>+N72+N54</f>
        <v>196222.39999999997</v>
      </c>
    </row>
    <row r="77" spans="1:18">
      <c r="C77" s="1" t="s">
        <v>136</v>
      </c>
      <c r="D77" s="1" t="s">
        <v>136</v>
      </c>
      <c r="E77" s="1" t="s">
        <v>136</v>
      </c>
      <c r="F77" s="1" t="s">
        <v>136</v>
      </c>
      <c r="G77" s="1" t="s">
        <v>136</v>
      </c>
      <c r="H77" s="1" t="s">
        <v>136</v>
      </c>
      <c r="I77" s="1" t="s">
        <v>136</v>
      </c>
      <c r="J77" s="1" t="s">
        <v>136</v>
      </c>
      <c r="K77" s="1" t="s">
        <v>136</v>
      </c>
      <c r="L77" s="1" t="s">
        <v>136</v>
      </c>
      <c r="M77" s="1" t="s">
        <v>136</v>
      </c>
      <c r="N77" s="1" t="s">
        <v>136</v>
      </c>
    </row>
    <row r="78" spans="1:18">
      <c r="A78" s="2" t="s">
        <v>136</v>
      </c>
      <c r="B78" s="1" t="s">
        <v>136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>
        <v>196222.4</v>
      </c>
    </row>
    <row r="79" spans="1:18">
      <c r="N79" s="157">
        <f>+N75-N78</f>
        <v>0</v>
      </c>
    </row>
  </sheetData>
  <mergeCells count="1">
    <mergeCell ref="B1:C1"/>
  </mergeCells>
  <pageMargins left="0.7" right="0.7" top="0.75" bottom="0.75" header="0.3" footer="0.3"/>
  <pageSetup scale="5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6"/>
  <sheetViews>
    <sheetView zoomScale="85" zoomScaleNormal="8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RowHeight="15"/>
  <cols>
    <col min="2" max="2" width="48.7109375" bestFit="1" customWidth="1"/>
    <col min="3" max="3" width="13.28515625" bestFit="1" customWidth="1"/>
    <col min="5" max="5" width="13.28515625" bestFit="1" customWidth="1"/>
    <col min="6" max="6" width="12.140625" bestFit="1" customWidth="1"/>
    <col min="7" max="7" width="13.140625" bestFit="1" customWidth="1"/>
    <col min="8" max="8" width="13.28515625" bestFit="1" customWidth="1"/>
  </cols>
  <sheetData>
    <row r="1" spans="1:8">
      <c r="A1" s="223" t="s">
        <v>0</v>
      </c>
      <c r="B1" s="225" t="s">
        <v>136</v>
      </c>
      <c r="C1" s="210"/>
      <c r="D1" s="207"/>
      <c r="E1" s="207"/>
      <c r="F1" s="207"/>
      <c r="G1" s="207"/>
      <c r="H1" s="207"/>
    </row>
    <row r="2" spans="1:8" ht="18">
      <c r="A2" s="224" t="s">
        <v>1</v>
      </c>
      <c r="B2" s="216" t="s">
        <v>260</v>
      </c>
      <c r="C2" s="217"/>
      <c r="D2" s="207"/>
      <c r="E2" s="207"/>
      <c r="F2" s="207"/>
      <c r="G2" s="207"/>
      <c r="H2" s="207"/>
    </row>
    <row r="3" spans="1:8" ht="15.75">
      <c r="A3" s="207"/>
      <c r="B3" s="218" t="s">
        <v>3</v>
      </c>
      <c r="C3" s="210"/>
      <c r="D3" s="212"/>
      <c r="E3" s="207"/>
      <c r="F3" s="207"/>
      <c r="G3" s="207"/>
      <c r="H3" s="207"/>
    </row>
    <row r="4" spans="1:8">
      <c r="A4" s="207"/>
      <c r="B4" s="219" t="s">
        <v>261</v>
      </c>
      <c r="C4" s="210"/>
      <c r="D4" s="212"/>
      <c r="E4" s="207"/>
      <c r="F4" s="207"/>
      <c r="G4" s="207"/>
      <c r="H4" s="207"/>
    </row>
    <row r="5" spans="1:8">
      <c r="A5" s="207"/>
      <c r="B5" s="211"/>
      <c r="C5" s="207"/>
      <c r="D5" s="207"/>
      <c r="E5" s="207"/>
      <c r="F5" s="207"/>
      <c r="G5" s="207"/>
      <c r="H5" s="207"/>
    </row>
    <row r="6" spans="1:8">
      <c r="A6" s="207"/>
      <c r="B6" s="211" t="s">
        <v>6</v>
      </c>
      <c r="C6" s="207"/>
      <c r="D6" s="207"/>
      <c r="E6" s="207"/>
      <c r="F6" s="207"/>
      <c r="G6" s="207"/>
      <c r="H6" s="207"/>
    </row>
    <row r="7" spans="1:8">
      <c r="A7" s="207"/>
      <c r="B7" s="207"/>
      <c r="C7" s="207"/>
      <c r="D7" s="207"/>
      <c r="E7" s="207"/>
      <c r="F7" s="208">
        <v>2</v>
      </c>
      <c r="G7" s="207"/>
      <c r="H7" s="207"/>
    </row>
    <row r="8" spans="1:8" ht="34.5" thickBot="1">
      <c r="A8" s="220" t="s">
        <v>7</v>
      </c>
      <c r="B8" s="221" t="s">
        <v>8</v>
      </c>
      <c r="C8" s="221" t="s">
        <v>262</v>
      </c>
      <c r="D8" s="221" t="s">
        <v>262</v>
      </c>
      <c r="E8" s="222" t="s">
        <v>11</v>
      </c>
      <c r="F8" s="221" t="s">
        <v>263</v>
      </c>
      <c r="G8" s="222" t="s">
        <v>19</v>
      </c>
      <c r="H8" s="227" t="s">
        <v>20</v>
      </c>
    </row>
    <row r="9" spans="1:8" ht="15.75" thickTop="1">
      <c r="A9" s="8"/>
      <c r="B9" s="207"/>
      <c r="C9" s="207"/>
      <c r="D9" s="207"/>
      <c r="E9" s="207"/>
      <c r="F9" s="207"/>
      <c r="G9" s="207"/>
      <c r="H9" s="207"/>
    </row>
    <row r="11" spans="1:8">
      <c r="A11" s="213" t="s">
        <v>22</v>
      </c>
      <c r="B11" s="208"/>
      <c r="C11" s="207"/>
      <c r="D11" s="207"/>
      <c r="E11" s="207"/>
      <c r="F11" s="207"/>
      <c r="G11" s="207"/>
      <c r="H11" s="207"/>
    </row>
    <row r="12" spans="1:8">
      <c r="A12" s="209" t="s">
        <v>23</v>
      </c>
      <c r="B12" s="208" t="s">
        <v>24</v>
      </c>
      <c r="C12" s="228">
        <f>+FACTURA!E12</f>
        <v>0</v>
      </c>
      <c r="D12" s="228">
        <v>0</v>
      </c>
      <c r="E12" s="228">
        <f>SUM(C12:D12)</f>
        <v>0</v>
      </c>
      <c r="F12" s="228">
        <f>+E12*0.1</f>
        <v>0</v>
      </c>
      <c r="G12" s="228">
        <f>SUM(F12)</f>
        <v>0</v>
      </c>
      <c r="H12" s="228">
        <f>+E12-G12</f>
        <v>0</v>
      </c>
    </row>
    <row r="13" spans="1:8">
      <c r="A13" s="209" t="s">
        <v>25</v>
      </c>
      <c r="B13" s="208" t="s">
        <v>26</v>
      </c>
      <c r="C13" s="228">
        <f>+FACTURA!E13</f>
        <v>0</v>
      </c>
      <c r="D13" s="228">
        <v>0</v>
      </c>
      <c r="E13" s="228">
        <f t="shared" ref="E13:E49" si="0">SUM(C13:D13)</f>
        <v>0</v>
      </c>
      <c r="F13" s="228">
        <f t="shared" ref="F13:F52" si="1">+E13*0.1</f>
        <v>0</v>
      </c>
      <c r="G13" s="228">
        <f t="shared" ref="G13:G52" si="2">SUM(F13)</f>
        <v>0</v>
      </c>
      <c r="H13" s="228">
        <f t="shared" ref="H13:H49" si="3">+E13-G13</f>
        <v>0</v>
      </c>
    </row>
    <row r="14" spans="1:8">
      <c r="A14" s="209" t="s">
        <v>27</v>
      </c>
      <c r="B14" s="208" t="s">
        <v>28</v>
      </c>
      <c r="C14" s="228">
        <f>+FACTURA!E14</f>
        <v>0</v>
      </c>
      <c r="D14" s="228">
        <v>0</v>
      </c>
      <c r="E14" s="228">
        <f t="shared" si="0"/>
        <v>0</v>
      </c>
      <c r="F14" s="228">
        <f t="shared" si="1"/>
        <v>0</v>
      </c>
      <c r="G14" s="228">
        <f t="shared" si="2"/>
        <v>0</v>
      </c>
      <c r="H14" s="228">
        <f t="shared" si="3"/>
        <v>0</v>
      </c>
    </row>
    <row r="15" spans="1:8">
      <c r="A15" s="209" t="s">
        <v>29</v>
      </c>
      <c r="B15" s="208" t="s">
        <v>30</v>
      </c>
      <c r="C15" s="228">
        <f>+FACTURA!E15</f>
        <v>0</v>
      </c>
      <c r="D15" s="228">
        <v>0</v>
      </c>
      <c r="E15" s="228">
        <f t="shared" si="0"/>
        <v>0</v>
      </c>
      <c r="F15" s="228">
        <f t="shared" si="1"/>
        <v>0</v>
      </c>
      <c r="G15" s="228">
        <f t="shared" si="2"/>
        <v>0</v>
      </c>
      <c r="H15" s="228">
        <f t="shared" si="3"/>
        <v>0</v>
      </c>
    </row>
    <row r="16" spans="1:8">
      <c r="A16" s="209" t="s">
        <v>31</v>
      </c>
      <c r="B16" s="208" t="s">
        <v>32</v>
      </c>
      <c r="C16" s="228">
        <f>+FACTURA!E16</f>
        <v>0</v>
      </c>
      <c r="D16" s="228">
        <v>0</v>
      </c>
      <c r="E16" s="228">
        <f t="shared" si="0"/>
        <v>0</v>
      </c>
      <c r="F16" s="228">
        <f t="shared" si="1"/>
        <v>0</v>
      </c>
      <c r="G16" s="228">
        <f t="shared" si="2"/>
        <v>0</v>
      </c>
      <c r="H16" s="228">
        <f t="shared" si="3"/>
        <v>0</v>
      </c>
    </row>
    <row r="17" spans="1:8">
      <c r="A17" s="209" t="s">
        <v>33</v>
      </c>
      <c r="B17" s="208" t="s">
        <v>34</v>
      </c>
      <c r="C17" s="228">
        <f>+FACTURA!E17</f>
        <v>0</v>
      </c>
      <c r="D17" s="228">
        <v>0</v>
      </c>
      <c r="E17" s="228">
        <f t="shared" si="0"/>
        <v>0</v>
      </c>
      <c r="F17" s="228">
        <f t="shared" si="1"/>
        <v>0</v>
      </c>
      <c r="G17" s="228">
        <f t="shared" si="2"/>
        <v>0</v>
      </c>
      <c r="H17" s="228">
        <f t="shared" si="3"/>
        <v>0</v>
      </c>
    </row>
    <row r="18" spans="1:8">
      <c r="A18" s="209" t="s">
        <v>35</v>
      </c>
      <c r="B18" s="208" t="s">
        <v>36</v>
      </c>
      <c r="C18" s="228">
        <f>+FACTURA!E18</f>
        <v>0</v>
      </c>
      <c r="D18" s="228">
        <v>0</v>
      </c>
      <c r="E18" s="228">
        <f t="shared" si="0"/>
        <v>0</v>
      </c>
      <c r="F18" s="228">
        <f t="shared" si="1"/>
        <v>0</v>
      </c>
      <c r="G18" s="228">
        <f t="shared" si="2"/>
        <v>0</v>
      </c>
      <c r="H18" s="228">
        <f t="shared" si="3"/>
        <v>0</v>
      </c>
    </row>
    <row r="19" spans="1:8">
      <c r="A19" s="209" t="s">
        <v>37</v>
      </c>
      <c r="B19" s="208" t="s">
        <v>38</v>
      </c>
      <c r="C19" s="228">
        <f>+FACTURA!E19</f>
        <v>0</v>
      </c>
      <c r="D19" s="228">
        <v>0</v>
      </c>
      <c r="E19" s="228">
        <f t="shared" si="0"/>
        <v>0</v>
      </c>
      <c r="F19" s="228">
        <f t="shared" si="1"/>
        <v>0</v>
      </c>
      <c r="G19" s="228">
        <f t="shared" si="2"/>
        <v>0</v>
      </c>
      <c r="H19" s="228">
        <f t="shared" si="3"/>
        <v>0</v>
      </c>
    </row>
    <row r="20" spans="1:8">
      <c r="A20" s="209" t="s">
        <v>39</v>
      </c>
      <c r="B20" s="208" t="s">
        <v>40</v>
      </c>
      <c r="C20" s="228">
        <f>+FACTURA!E20</f>
        <v>0</v>
      </c>
      <c r="D20" s="228">
        <v>0</v>
      </c>
      <c r="E20" s="228">
        <f t="shared" si="0"/>
        <v>0</v>
      </c>
      <c r="F20" s="228">
        <f t="shared" si="1"/>
        <v>0</v>
      </c>
      <c r="G20" s="228">
        <f t="shared" si="2"/>
        <v>0</v>
      </c>
      <c r="H20" s="228">
        <f t="shared" si="3"/>
        <v>0</v>
      </c>
    </row>
    <row r="21" spans="1:8">
      <c r="A21" s="209" t="s">
        <v>41</v>
      </c>
      <c r="B21" s="208" t="s">
        <v>42</v>
      </c>
      <c r="C21" s="228">
        <f>+FACTURA!E21</f>
        <v>0</v>
      </c>
      <c r="D21" s="228">
        <v>0</v>
      </c>
      <c r="E21" s="228">
        <f t="shared" si="0"/>
        <v>0</v>
      </c>
      <c r="F21" s="228">
        <f t="shared" si="1"/>
        <v>0</v>
      </c>
      <c r="G21" s="228">
        <f t="shared" si="2"/>
        <v>0</v>
      </c>
      <c r="H21" s="228">
        <f t="shared" si="3"/>
        <v>0</v>
      </c>
    </row>
    <row r="22" spans="1:8">
      <c r="A22" s="209" t="s">
        <v>43</v>
      </c>
      <c r="B22" s="208" t="s">
        <v>44</v>
      </c>
      <c r="C22" s="228">
        <f>+FACTURA!E22</f>
        <v>0</v>
      </c>
      <c r="D22" s="228">
        <v>0</v>
      </c>
      <c r="E22" s="228">
        <f t="shared" si="0"/>
        <v>0</v>
      </c>
      <c r="F22" s="228">
        <f t="shared" si="1"/>
        <v>0</v>
      </c>
      <c r="G22" s="228">
        <f t="shared" si="2"/>
        <v>0</v>
      </c>
      <c r="H22" s="228">
        <f t="shared" si="3"/>
        <v>0</v>
      </c>
    </row>
    <row r="23" spans="1:8">
      <c r="A23" s="209" t="s">
        <v>45</v>
      </c>
      <c r="B23" s="208" t="s">
        <v>46</v>
      </c>
      <c r="C23" s="228">
        <f>+FACTURA!E23</f>
        <v>0</v>
      </c>
      <c r="D23" s="228">
        <v>0</v>
      </c>
      <c r="E23" s="228">
        <f t="shared" si="0"/>
        <v>0</v>
      </c>
      <c r="F23" s="228">
        <f t="shared" si="1"/>
        <v>0</v>
      </c>
      <c r="G23" s="228">
        <f t="shared" si="2"/>
        <v>0</v>
      </c>
      <c r="H23" s="228">
        <f t="shared" si="3"/>
        <v>0</v>
      </c>
    </row>
    <row r="24" spans="1:8">
      <c r="A24" s="209" t="s">
        <v>47</v>
      </c>
      <c r="B24" s="208" t="s">
        <v>48</v>
      </c>
      <c r="C24" s="228">
        <f>+FACTURA!E24</f>
        <v>0</v>
      </c>
      <c r="D24" s="228">
        <v>0</v>
      </c>
      <c r="E24" s="228">
        <f t="shared" si="0"/>
        <v>0</v>
      </c>
      <c r="F24" s="228">
        <f t="shared" si="1"/>
        <v>0</v>
      </c>
      <c r="G24" s="228">
        <f t="shared" si="2"/>
        <v>0</v>
      </c>
      <c r="H24" s="228">
        <f t="shared" si="3"/>
        <v>0</v>
      </c>
    </row>
    <row r="25" spans="1:8">
      <c r="A25" s="209" t="s">
        <v>49</v>
      </c>
      <c r="B25" s="208" t="s">
        <v>50</v>
      </c>
      <c r="C25" s="228">
        <f>+FACTURA!E25</f>
        <v>0</v>
      </c>
      <c r="D25" s="228">
        <v>0</v>
      </c>
      <c r="E25" s="228">
        <f t="shared" si="0"/>
        <v>0</v>
      </c>
      <c r="F25" s="228">
        <f t="shared" si="1"/>
        <v>0</v>
      </c>
      <c r="G25" s="228">
        <f t="shared" si="2"/>
        <v>0</v>
      </c>
      <c r="H25" s="228">
        <f t="shared" si="3"/>
        <v>0</v>
      </c>
    </row>
    <row r="26" spans="1:8">
      <c r="A26" s="209" t="s">
        <v>51</v>
      </c>
      <c r="B26" s="208" t="s">
        <v>52</v>
      </c>
      <c r="C26" s="228">
        <f>+FACTURA!E26</f>
        <v>0</v>
      </c>
      <c r="D26" s="228">
        <v>0</v>
      </c>
      <c r="E26" s="228">
        <f t="shared" si="0"/>
        <v>0</v>
      </c>
      <c r="F26" s="228">
        <f t="shared" si="1"/>
        <v>0</v>
      </c>
      <c r="G26" s="228">
        <f t="shared" si="2"/>
        <v>0</v>
      </c>
      <c r="H26" s="228">
        <f t="shared" si="3"/>
        <v>0</v>
      </c>
    </row>
    <row r="27" spans="1:8">
      <c r="A27" s="209" t="s">
        <v>55</v>
      </c>
      <c r="B27" s="208" t="s">
        <v>56</v>
      </c>
      <c r="C27" s="228">
        <f>+FACTURA!E27</f>
        <v>0</v>
      </c>
      <c r="D27" s="228">
        <v>0</v>
      </c>
      <c r="E27" s="228">
        <f t="shared" si="0"/>
        <v>0</v>
      </c>
      <c r="F27" s="228">
        <f t="shared" si="1"/>
        <v>0</v>
      </c>
      <c r="G27" s="228">
        <f t="shared" si="2"/>
        <v>0</v>
      </c>
      <c r="H27" s="228">
        <f t="shared" si="3"/>
        <v>0</v>
      </c>
    </row>
    <row r="28" spans="1:8">
      <c r="A28" s="209" t="s">
        <v>57</v>
      </c>
      <c r="B28" s="208" t="s">
        <v>58</v>
      </c>
      <c r="C28" s="228">
        <f>+FACTURA!E28</f>
        <v>0</v>
      </c>
      <c r="D28" s="228">
        <v>0</v>
      </c>
      <c r="E28" s="228">
        <f t="shared" si="0"/>
        <v>0</v>
      </c>
      <c r="F28" s="228">
        <f t="shared" si="1"/>
        <v>0</v>
      </c>
      <c r="G28" s="228">
        <f t="shared" si="2"/>
        <v>0</v>
      </c>
      <c r="H28" s="228">
        <f t="shared" si="3"/>
        <v>0</v>
      </c>
    </row>
    <row r="29" spans="1:8">
      <c r="A29" s="209" t="s">
        <v>59</v>
      </c>
      <c r="B29" s="208" t="s">
        <v>60</v>
      </c>
      <c r="C29" s="228">
        <f>+FACTURA!E29</f>
        <v>0</v>
      </c>
      <c r="D29" s="228">
        <v>0</v>
      </c>
      <c r="E29" s="228">
        <f t="shared" si="0"/>
        <v>0</v>
      </c>
      <c r="F29" s="228">
        <f t="shared" si="1"/>
        <v>0</v>
      </c>
      <c r="G29" s="228">
        <f t="shared" si="2"/>
        <v>0</v>
      </c>
      <c r="H29" s="228">
        <f t="shared" si="3"/>
        <v>0</v>
      </c>
    </row>
    <row r="30" spans="1:8">
      <c r="A30" s="209" t="s">
        <v>61</v>
      </c>
      <c r="B30" s="208" t="s">
        <v>62</v>
      </c>
      <c r="C30" s="228">
        <f>+FACTURA!E30</f>
        <v>15000</v>
      </c>
      <c r="D30" s="228">
        <v>0</v>
      </c>
      <c r="E30" s="228">
        <f t="shared" si="0"/>
        <v>15000</v>
      </c>
      <c r="F30" s="228">
        <f t="shared" si="1"/>
        <v>1500</v>
      </c>
      <c r="G30" s="228">
        <f t="shared" si="2"/>
        <v>1500</v>
      </c>
      <c r="H30" s="228">
        <f t="shared" si="3"/>
        <v>13500</v>
      </c>
    </row>
    <row r="31" spans="1:8">
      <c r="A31" s="209" t="s">
        <v>63</v>
      </c>
      <c r="B31" s="208" t="s">
        <v>64</v>
      </c>
      <c r="C31" s="228">
        <f>+FACTURA!E31</f>
        <v>0</v>
      </c>
      <c r="D31" s="228">
        <v>0</v>
      </c>
      <c r="E31" s="228">
        <f t="shared" si="0"/>
        <v>0</v>
      </c>
      <c r="F31" s="228">
        <f t="shared" si="1"/>
        <v>0</v>
      </c>
      <c r="G31" s="228">
        <f t="shared" si="2"/>
        <v>0</v>
      </c>
      <c r="H31" s="228">
        <f t="shared" si="3"/>
        <v>0</v>
      </c>
    </row>
    <row r="32" spans="1:8">
      <c r="A32" s="209" t="s">
        <v>65</v>
      </c>
      <c r="B32" s="208" t="s">
        <v>66</v>
      </c>
      <c r="C32" s="228">
        <f>+FACTURA!E32</f>
        <v>0</v>
      </c>
      <c r="D32" s="228">
        <v>0</v>
      </c>
      <c r="E32" s="228">
        <f t="shared" si="0"/>
        <v>0</v>
      </c>
      <c r="F32" s="228">
        <f t="shared" si="1"/>
        <v>0</v>
      </c>
      <c r="G32" s="228">
        <f t="shared" si="2"/>
        <v>0</v>
      </c>
      <c r="H32" s="228">
        <f t="shared" si="3"/>
        <v>0</v>
      </c>
    </row>
    <row r="33" spans="1:8">
      <c r="A33" s="209" t="s">
        <v>67</v>
      </c>
      <c r="B33" s="208" t="s">
        <v>68</v>
      </c>
      <c r="C33" s="228">
        <f>+FACTURA!E33</f>
        <v>0</v>
      </c>
      <c r="D33" s="228">
        <v>0</v>
      </c>
      <c r="E33" s="228">
        <f t="shared" si="0"/>
        <v>0</v>
      </c>
      <c r="F33" s="228">
        <f t="shared" si="1"/>
        <v>0</v>
      </c>
      <c r="G33" s="228">
        <f t="shared" si="2"/>
        <v>0</v>
      </c>
      <c r="H33" s="228">
        <f t="shared" si="3"/>
        <v>0</v>
      </c>
    </row>
    <row r="34" spans="1:8">
      <c r="A34" s="209" t="s">
        <v>69</v>
      </c>
      <c r="B34" s="208" t="s">
        <v>70</v>
      </c>
      <c r="C34" s="228">
        <f>+FACTURA!E34</f>
        <v>0</v>
      </c>
      <c r="D34" s="228">
        <v>0</v>
      </c>
      <c r="E34" s="228">
        <f t="shared" si="0"/>
        <v>0</v>
      </c>
      <c r="F34" s="228">
        <f t="shared" si="1"/>
        <v>0</v>
      </c>
      <c r="G34" s="228">
        <f t="shared" si="2"/>
        <v>0</v>
      </c>
      <c r="H34" s="228">
        <f t="shared" si="3"/>
        <v>0</v>
      </c>
    </row>
    <row r="35" spans="1:8">
      <c r="A35" s="209" t="s">
        <v>71</v>
      </c>
      <c r="B35" s="208" t="s">
        <v>72</v>
      </c>
      <c r="C35" s="228">
        <f>+FACTURA!E35</f>
        <v>16440</v>
      </c>
      <c r="D35" s="228">
        <v>0</v>
      </c>
      <c r="E35" s="228">
        <f t="shared" si="0"/>
        <v>16440</v>
      </c>
      <c r="F35" s="228">
        <f t="shared" si="1"/>
        <v>1644</v>
      </c>
      <c r="G35" s="228">
        <f t="shared" si="2"/>
        <v>1644</v>
      </c>
      <c r="H35" s="228">
        <f t="shared" si="3"/>
        <v>14796</v>
      </c>
    </row>
    <row r="36" spans="1:8">
      <c r="A36" s="209" t="s">
        <v>73</v>
      </c>
      <c r="B36" s="208" t="s">
        <v>74</v>
      </c>
      <c r="C36" s="228">
        <f>+FACTURA!E36</f>
        <v>0</v>
      </c>
      <c r="D36" s="228">
        <v>0</v>
      </c>
      <c r="E36" s="228">
        <f t="shared" si="0"/>
        <v>0</v>
      </c>
      <c r="F36" s="228">
        <f t="shared" si="1"/>
        <v>0</v>
      </c>
      <c r="G36" s="228">
        <f t="shared" si="2"/>
        <v>0</v>
      </c>
      <c r="H36" s="228">
        <f t="shared" si="3"/>
        <v>0</v>
      </c>
    </row>
    <row r="37" spans="1:8">
      <c r="A37" s="209" t="s">
        <v>75</v>
      </c>
      <c r="B37" s="208" t="s">
        <v>76</v>
      </c>
      <c r="C37" s="228">
        <f>+FACTURA!E37</f>
        <v>0</v>
      </c>
      <c r="D37" s="228">
        <v>0</v>
      </c>
      <c r="E37" s="228">
        <f t="shared" si="0"/>
        <v>0</v>
      </c>
      <c r="F37" s="228">
        <f t="shared" si="1"/>
        <v>0</v>
      </c>
      <c r="G37" s="228">
        <f t="shared" si="2"/>
        <v>0</v>
      </c>
      <c r="H37" s="228">
        <f t="shared" si="3"/>
        <v>0</v>
      </c>
    </row>
    <row r="38" spans="1:8">
      <c r="A38" s="209" t="s">
        <v>77</v>
      </c>
      <c r="B38" s="208" t="s">
        <v>78</v>
      </c>
      <c r="C38" s="228">
        <f>+FACTURA!E38</f>
        <v>0</v>
      </c>
      <c r="D38" s="228">
        <v>0</v>
      </c>
      <c r="E38" s="228">
        <f t="shared" si="0"/>
        <v>0</v>
      </c>
      <c r="F38" s="228">
        <f t="shared" si="1"/>
        <v>0</v>
      </c>
      <c r="G38" s="228">
        <f t="shared" si="2"/>
        <v>0</v>
      </c>
      <c r="H38" s="228">
        <f t="shared" si="3"/>
        <v>0</v>
      </c>
    </row>
    <row r="39" spans="1:8">
      <c r="A39" s="209" t="s">
        <v>79</v>
      </c>
      <c r="B39" s="208" t="s">
        <v>80</v>
      </c>
      <c r="C39" s="228">
        <f>+FACTURA!E39</f>
        <v>0</v>
      </c>
      <c r="D39" s="228">
        <v>0</v>
      </c>
      <c r="E39" s="228">
        <f t="shared" si="0"/>
        <v>0</v>
      </c>
      <c r="F39" s="228">
        <f t="shared" si="1"/>
        <v>0</v>
      </c>
      <c r="G39" s="228">
        <f t="shared" si="2"/>
        <v>0</v>
      </c>
      <c r="H39" s="228">
        <f t="shared" si="3"/>
        <v>0</v>
      </c>
    </row>
    <row r="40" spans="1:8">
      <c r="A40" s="209" t="s">
        <v>81</v>
      </c>
      <c r="B40" s="208" t="s">
        <v>82</v>
      </c>
      <c r="C40" s="228">
        <f>+FACTURA!E40</f>
        <v>0</v>
      </c>
      <c r="D40" s="228">
        <v>0</v>
      </c>
      <c r="E40" s="228">
        <f t="shared" si="0"/>
        <v>0</v>
      </c>
      <c r="F40" s="228">
        <f t="shared" si="1"/>
        <v>0</v>
      </c>
      <c r="G40" s="228">
        <f t="shared" si="2"/>
        <v>0</v>
      </c>
      <c r="H40" s="228">
        <f t="shared" si="3"/>
        <v>0</v>
      </c>
    </row>
    <row r="41" spans="1:8">
      <c r="A41" s="209" t="s">
        <v>83</v>
      </c>
      <c r="B41" s="208" t="s">
        <v>84</v>
      </c>
      <c r="C41" s="228">
        <f>+FACTURA!E41</f>
        <v>0</v>
      </c>
      <c r="D41" s="228">
        <v>0</v>
      </c>
      <c r="E41" s="228">
        <f t="shared" si="0"/>
        <v>0</v>
      </c>
      <c r="F41" s="228">
        <f t="shared" si="1"/>
        <v>0</v>
      </c>
      <c r="G41" s="228">
        <f t="shared" si="2"/>
        <v>0</v>
      </c>
      <c r="H41" s="228">
        <f t="shared" si="3"/>
        <v>0</v>
      </c>
    </row>
    <row r="42" spans="1:8">
      <c r="A42" s="209" t="s">
        <v>85</v>
      </c>
      <c r="B42" s="208" t="s">
        <v>86</v>
      </c>
      <c r="C42" s="228">
        <f>+FACTURA!E42</f>
        <v>0</v>
      </c>
      <c r="D42" s="228">
        <v>0</v>
      </c>
      <c r="E42" s="228">
        <f t="shared" si="0"/>
        <v>0</v>
      </c>
      <c r="F42" s="228">
        <f t="shared" si="1"/>
        <v>0</v>
      </c>
      <c r="G42" s="228">
        <f t="shared" si="2"/>
        <v>0</v>
      </c>
      <c r="H42" s="228">
        <f t="shared" si="3"/>
        <v>0</v>
      </c>
    </row>
    <row r="43" spans="1:8">
      <c r="A43" s="209" t="s">
        <v>87</v>
      </c>
      <c r="B43" s="208" t="s">
        <v>88</v>
      </c>
      <c r="C43" s="228">
        <f>+FACTURA!E43</f>
        <v>0</v>
      </c>
      <c r="D43" s="228">
        <v>0</v>
      </c>
      <c r="E43" s="228">
        <f t="shared" si="0"/>
        <v>0</v>
      </c>
      <c r="F43" s="228">
        <f t="shared" si="1"/>
        <v>0</v>
      </c>
      <c r="G43" s="228">
        <f t="shared" si="2"/>
        <v>0</v>
      </c>
      <c r="H43" s="228">
        <f t="shared" si="3"/>
        <v>0</v>
      </c>
    </row>
    <row r="44" spans="1:8">
      <c r="A44" s="209" t="s">
        <v>89</v>
      </c>
      <c r="B44" s="208" t="s">
        <v>90</v>
      </c>
      <c r="C44" s="228">
        <f>+FACTURA!E44</f>
        <v>0</v>
      </c>
      <c r="D44" s="228">
        <v>0</v>
      </c>
      <c r="E44" s="228">
        <f t="shared" si="0"/>
        <v>0</v>
      </c>
      <c r="F44" s="228">
        <f t="shared" si="1"/>
        <v>0</v>
      </c>
      <c r="G44" s="228">
        <f t="shared" si="2"/>
        <v>0</v>
      </c>
      <c r="H44" s="228">
        <f t="shared" si="3"/>
        <v>0</v>
      </c>
    </row>
    <row r="45" spans="1:8">
      <c r="A45" s="209" t="s">
        <v>91</v>
      </c>
      <c r="B45" s="208" t="s">
        <v>92</v>
      </c>
      <c r="C45" s="228">
        <f>+FACTURA!E45</f>
        <v>0</v>
      </c>
      <c r="D45" s="228">
        <v>0</v>
      </c>
      <c r="E45" s="228">
        <f t="shared" si="0"/>
        <v>0</v>
      </c>
      <c r="F45" s="228">
        <f t="shared" si="1"/>
        <v>0</v>
      </c>
      <c r="G45" s="228">
        <f t="shared" si="2"/>
        <v>0</v>
      </c>
      <c r="H45" s="228">
        <f t="shared" si="3"/>
        <v>0</v>
      </c>
    </row>
    <row r="46" spans="1:8">
      <c r="A46" s="209" t="s">
        <v>93</v>
      </c>
      <c r="B46" s="208" t="s">
        <v>94</v>
      </c>
      <c r="C46" s="228">
        <f>+FACTURA!E46</f>
        <v>6250</v>
      </c>
      <c r="D46" s="228">
        <v>0</v>
      </c>
      <c r="E46" s="228">
        <f t="shared" si="0"/>
        <v>6250</v>
      </c>
      <c r="F46" s="228">
        <f t="shared" si="1"/>
        <v>625</v>
      </c>
      <c r="G46" s="228">
        <f t="shared" si="2"/>
        <v>625</v>
      </c>
      <c r="H46" s="228">
        <f t="shared" si="3"/>
        <v>5625</v>
      </c>
    </row>
    <row r="47" spans="1:8">
      <c r="A47" s="209" t="s">
        <v>95</v>
      </c>
      <c r="B47" s="208" t="s">
        <v>96</v>
      </c>
      <c r="C47" s="228">
        <f>+FACTURA!E47</f>
        <v>0</v>
      </c>
      <c r="D47" s="228">
        <v>0</v>
      </c>
      <c r="E47" s="228">
        <f t="shared" si="0"/>
        <v>0</v>
      </c>
      <c r="F47" s="228">
        <f t="shared" si="1"/>
        <v>0</v>
      </c>
      <c r="G47" s="228">
        <f t="shared" si="2"/>
        <v>0</v>
      </c>
      <c r="H47" s="228">
        <f t="shared" si="3"/>
        <v>0</v>
      </c>
    </row>
    <row r="48" spans="1:8">
      <c r="A48" s="209" t="s">
        <v>97</v>
      </c>
      <c r="B48" s="208" t="s">
        <v>98</v>
      </c>
      <c r="C48" s="228">
        <f>+FACTURA!E48</f>
        <v>0</v>
      </c>
      <c r="D48" s="228">
        <v>0</v>
      </c>
      <c r="E48" s="228">
        <f t="shared" si="0"/>
        <v>0</v>
      </c>
      <c r="F48" s="228">
        <f t="shared" si="1"/>
        <v>0</v>
      </c>
      <c r="G48" s="228">
        <f t="shared" si="2"/>
        <v>0</v>
      </c>
      <c r="H48" s="228">
        <f t="shared" si="3"/>
        <v>0</v>
      </c>
    </row>
    <row r="49" spans="1:8">
      <c r="A49" s="209" t="s">
        <v>99</v>
      </c>
      <c r="B49" s="208" t="s">
        <v>100</v>
      </c>
      <c r="C49" s="228">
        <f>+FACTURA!E49</f>
        <v>0</v>
      </c>
      <c r="D49" s="228">
        <v>0</v>
      </c>
      <c r="E49" s="228">
        <f t="shared" si="0"/>
        <v>0</v>
      </c>
      <c r="F49" s="228">
        <f t="shared" si="1"/>
        <v>0</v>
      </c>
      <c r="G49" s="228">
        <f t="shared" si="2"/>
        <v>0</v>
      </c>
      <c r="H49" s="228">
        <f t="shared" si="3"/>
        <v>0</v>
      </c>
    </row>
    <row r="50" spans="1:8">
      <c r="A50" s="209" t="s">
        <v>101</v>
      </c>
      <c r="B50" s="208" t="s">
        <v>102</v>
      </c>
      <c r="C50" s="228">
        <f>+FACTURA!E50</f>
        <v>0</v>
      </c>
      <c r="D50" s="228">
        <v>0</v>
      </c>
      <c r="E50" s="228">
        <f>SUM(C50:D50)</f>
        <v>0</v>
      </c>
      <c r="F50" s="228">
        <f>+E50*0.1</f>
        <v>0</v>
      </c>
      <c r="G50" s="228">
        <f>SUM(F50)</f>
        <v>0</v>
      </c>
      <c r="H50" s="228">
        <f>+E50-G50</f>
        <v>0</v>
      </c>
    </row>
    <row r="51" spans="1:8">
      <c r="A51" s="209" t="s">
        <v>103</v>
      </c>
      <c r="B51" s="208" t="s">
        <v>104</v>
      </c>
      <c r="C51" s="228">
        <f>+FACTURA!E51</f>
        <v>0</v>
      </c>
      <c r="D51" s="228">
        <v>0</v>
      </c>
      <c r="E51" s="228">
        <f>SUM(C51:D51)</f>
        <v>0</v>
      </c>
      <c r="F51" s="228">
        <f t="shared" si="1"/>
        <v>0</v>
      </c>
      <c r="G51" s="228">
        <f t="shared" si="2"/>
        <v>0</v>
      </c>
      <c r="H51" s="228">
        <f>+E51-G51</f>
        <v>0</v>
      </c>
    </row>
    <row r="52" spans="1:8">
      <c r="A52" s="209" t="s">
        <v>107</v>
      </c>
      <c r="B52" s="208" t="s">
        <v>108</v>
      </c>
      <c r="C52" s="228">
        <f>+FACTURA!E52</f>
        <v>0</v>
      </c>
      <c r="D52" s="228">
        <v>0</v>
      </c>
      <c r="E52" s="228">
        <f>SUM(C52:D52)</f>
        <v>0</v>
      </c>
      <c r="F52" s="228">
        <f t="shared" si="1"/>
        <v>0</v>
      </c>
      <c r="G52" s="228">
        <f t="shared" si="2"/>
        <v>0</v>
      </c>
      <c r="H52" s="228">
        <f>+E52-G52</f>
        <v>0</v>
      </c>
    </row>
    <row r="53" spans="1:8">
      <c r="A53" s="215" t="s">
        <v>135</v>
      </c>
      <c r="B53" s="208" t="s">
        <v>136</v>
      </c>
      <c r="C53" s="229"/>
      <c r="D53" s="207"/>
      <c r="E53" s="207"/>
      <c r="F53" s="207"/>
      <c r="G53" s="207"/>
      <c r="H53" s="207"/>
    </row>
    <row r="54" spans="1:8" ht="16.5" thickBot="1">
      <c r="A54" s="214"/>
      <c r="B54" s="212"/>
      <c r="C54" s="230">
        <f t="shared" ref="C54:H54" si="4">SUM(C12:C53)</f>
        <v>37690</v>
      </c>
      <c r="D54" s="230">
        <f t="shared" si="4"/>
        <v>0</v>
      </c>
      <c r="E54" s="230">
        <f t="shared" si="4"/>
        <v>37690</v>
      </c>
      <c r="F54" s="230">
        <f t="shared" si="4"/>
        <v>3769</v>
      </c>
      <c r="G54" s="230">
        <f t="shared" si="4"/>
        <v>3769</v>
      </c>
      <c r="H54" s="230">
        <f t="shared" si="4"/>
        <v>33921</v>
      </c>
    </row>
    <row r="55" spans="1:8" ht="15.75" thickTop="1">
      <c r="C55" s="207"/>
      <c r="D55" s="207"/>
      <c r="E55" s="207"/>
      <c r="F55" s="207"/>
      <c r="G55" s="207"/>
      <c r="H55" s="207"/>
    </row>
    <row r="56" spans="1:8">
      <c r="A56" s="209" t="s">
        <v>136</v>
      </c>
      <c r="B56" s="208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L298"/>
  <sheetViews>
    <sheetView topLeftCell="P13" workbookViewId="0">
      <selection activeCell="R49" sqref="R49"/>
    </sheetView>
  </sheetViews>
  <sheetFormatPr baseColWidth="10" defaultRowHeight="15"/>
  <cols>
    <col min="2" max="2" width="51" bestFit="1" customWidth="1"/>
    <col min="15" max="15" width="90" bestFit="1" customWidth="1"/>
    <col min="20" max="20" width="29" bestFit="1" customWidth="1"/>
  </cols>
  <sheetData>
    <row r="1" spans="1:32" ht="15.75">
      <c r="A1" s="55" t="s">
        <v>149</v>
      </c>
      <c r="B1" s="55"/>
      <c r="C1" s="119"/>
      <c r="D1" s="56"/>
      <c r="E1" s="56"/>
      <c r="F1" s="56"/>
      <c r="G1" s="56"/>
      <c r="H1" s="56"/>
      <c r="I1" s="56"/>
      <c r="J1" s="57"/>
      <c r="K1" s="58"/>
      <c r="L1" s="58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2" ht="15.75">
      <c r="A2" s="61" t="s">
        <v>150</v>
      </c>
      <c r="B2" s="61"/>
      <c r="C2" s="119"/>
      <c r="D2" s="56" t="s">
        <v>151</v>
      </c>
      <c r="E2" s="56"/>
      <c r="F2" s="56"/>
      <c r="G2" s="56"/>
      <c r="H2" s="56"/>
      <c r="I2" s="56"/>
      <c r="J2" s="57"/>
      <c r="K2" s="58"/>
      <c r="L2" s="58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</row>
    <row r="3" spans="1:32" ht="15.75">
      <c r="A3" s="62" t="s">
        <v>152</v>
      </c>
      <c r="B3" s="62" t="s">
        <v>153</v>
      </c>
      <c r="C3" s="119"/>
      <c r="D3" s="56"/>
      <c r="E3" s="56"/>
      <c r="F3" s="56"/>
      <c r="G3" s="56"/>
      <c r="H3" s="56"/>
      <c r="I3" s="56"/>
      <c r="J3" s="57"/>
      <c r="K3" s="58"/>
      <c r="L3" s="58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</row>
    <row r="4" spans="1:32" ht="15.75">
      <c r="A4" s="63"/>
      <c r="B4" s="63"/>
      <c r="C4" s="120"/>
      <c r="D4" s="64"/>
      <c r="E4" s="111"/>
      <c r="F4" s="64"/>
      <c r="G4" s="64"/>
      <c r="H4" s="64"/>
      <c r="I4" s="64"/>
      <c r="J4" s="65"/>
      <c r="K4" s="66"/>
      <c r="L4" s="66"/>
      <c r="M4" s="67"/>
      <c r="N4" s="67"/>
      <c r="O4" s="63"/>
      <c r="P4" s="63"/>
      <c r="Q4" s="63"/>
      <c r="R4" s="63"/>
      <c r="S4" s="63"/>
      <c r="T4" s="63"/>
      <c r="U4" s="121"/>
      <c r="V4" s="273" t="s">
        <v>154</v>
      </c>
      <c r="W4" s="35"/>
      <c r="X4" s="273" t="s">
        <v>18</v>
      </c>
      <c r="Y4" s="273" t="s">
        <v>155</v>
      </c>
      <c r="Z4" s="63"/>
      <c r="AA4" s="63"/>
      <c r="AB4" s="63"/>
      <c r="AC4" s="63"/>
      <c r="AD4" s="63"/>
      <c r="AE4" s="63"/>
      <c r="AF4" s="68"/>
    </row>
    <row r="5" spans="1:32" ht="47.25">
      <c r="A5" s="275" t="s">
        <v>156</v>
      </c>
      <c r="B5" s="275" t="s">
        <v>157</v>
      </c>
      <c r="C5" s="121"/>
      <c r="D5" s="273" t="s">
        <v>154</v>
      </c>
      <c r="E5" s="35"/>
      <c r="F5" s="273" t="s">
        <v>18</v>
      </c>
      <c r="G5" s="273" t="s">
        <v>155</v>
      </c>
      <c r="H5" s="273" t="s">
        <v>158</v>
      </c>
      <c r="I5" s="273" t="s">
        <v>159</v>
      </c>
      <c r="J5" s="273" t="s">
        <v>160</v>
      </c>
      <c r="K5" s="277" t="s">
        <v>161</v>
      </c>
      <c r="L5" s="278"/>
      <c r="M5" s="279" t="s">
        <v>162</v>
      </c>
      <c r="N5" s="69"/>
      <c r="O5" s="69" t="s">
        <v>163</v>
      </c>
      <c r="P5" s="70"/>
      <c r="Q5" s="70"/>
      <c r="R5" s="70"/>
      <c r="S5" s="70"/>
      <c r="T5" s="70"/>
      <c r="U5" s="122" t="s">
        <v>164</v>
      </c>
      <c r="V5" s="274"/>
      <c r="W5" s="36" t="s">
        <v>165</v>
      </c>
      <c r="X5" s="274"/>
      <c r="Y5" s="274"/>
      <c r="Z5" s="70"/>
      <c r="AA5" s="70"/>
      <c r="AB5" s="70"/>
      <c r="AC5" s="70"/>
      <c r="AD5" s="70"/>
      <c r="AE5" s="70"/>
      <c r="AF5" s="68"/>
    </row>
    <row r="6" spans="1:32" ht="47.25">
      <c r="A6" s="276"/>
      <c r="B6" s="276"/>
      <c r="C6" s="122" t="s">
        <v>164</v>
      </c>
      <c r="D6" s="274"/>
      <c r="E6" s="36" t="s">
        <v>165</v>
      </c>
      <c r="F6" s="274"/>
      <c r="G6" s="274"/>
      <c r="H6" s="274"/>
      <c r="I6" s="274"/>
      <c r="J6" s="274"/>
      <c r="K6" s="72" t="s">
        <v>166</v>
      </c>
      <c r="L6" s="72" t="s">
        <v>167</v>
      </c>
      <c r="M6" s="273"/>
      <c r="N6" s="69" t="s">
        <v>168</v>
      </c>
      <c r="O6" s="69"/>
      <c r="P6" s="70"/>
      <c r="Q6" s="156" t="s">
        <v>22</v>
      </c>
      <c r="R6" s="54"/>
      <c r="S6" s="54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68"/>
    </row>
    <row r="7" spans="1:32" ht="15.75">
      <c r="A7" s="148" t="s">
        <v>169</v>
      </c>
      <c r="B7" s="148" t="s">
        <v>170</v>
      </c>
      <c r="C7" s="149"/>
      <c r="D7" s="85"/>
      <c r="E7" s="112"/>
      <c r="F7" s="76"/>
      <c r="G7" s="77"/>
      <c r="H7" s="80"/>
      <c r="I7" s="79"/>
      <c r="J7" s="78"/>
      <c r="K7" s="81"/>
      <c r="L7" s="82"/>
      <c r="M7" s="83"/>
      <c r="N7" s="152">
        <v>2744500016</v>
      </c>
      <c r="O7" s="150" t="s">
        <v>171</v>
      </c>
      <c r="P7" s="68" t="s">
        <v>172</v>
      </c>
      <c r="Q7" s="154" t="s">
        <v>23</v>
      </c>
      <c r="R7" s="153" t="s">
        <v>24</v>
      </c>
      <c r="S7" s="157">
        <v>2200.08</v>
      </c>
      <c r="T7" s="156" t="s">
        <v>22</v>
      </c>
      <c r="U7" s="198"/>
      <c r="V7" s="198">
        <v>0</v>
      </c>
      <c r="W7" s="198">
        <v>0</v>
      </c>
      <c r="X7" s="198">
        <v>0</v>
      </c>
      <c r="Y7" s="198">
        <v>0</v>
      </c>
      <c r="Z7" s="68"/>
      <c r="AA7" s="200">
        <v>0</v>
      </c>
      <c r="AB7" s="68"/>
      <c r="AC7" s="68"/>
      <c r="AD7" s="68"/>
      <c r="AE7" s="68"/>
      <c r="AF7" s="68"/>
    </row>
    <row r="8" spans="1:32" ht="15.75">
      <c r="A8" s="73" t="s">
        <v>169</v>
      </c>
      <c r="B8" s="73" t="s">
        <v>173</v>
      </c>
      <c r="C8" s="123"/>
      <c r="D8" s="85"/>
      <c r="E8" s="112"/>
      <c r="F8" s="76"/>
      <c r="G8" s="77"/>
      <c r="H8" s="80"/>
      <c r="I8" s="79"/>
      <c r="J8" s="78"/>
      <c r="K8" s="81"/>
      <c r="L8" s="82"/>
      <c r="M8" s="83"/>
      <c r="N8" s="83"/>
      <c r="O8" s="86"/>
      <c r="P8" s="68" t="s">
        <v>172</v>
      </c>
      <c r="Q8" s="154" t="s">
        <v>25</v>
      </c>
      <c r="R8" s="153" t="s">
        <v>26</v>
      </c>
      <c r="S8" s="157">
        <v>3250.05</v>
      </c>
      <c r="T8" s="156" t="s">
        <v>22</v>
      </c>
      <c r="U8" s="198"/>
      <c r="V8" s="198">
        <v>0</v>
      </c>
      <c r="W8" s="198">
        <v>0</v>
      </c>
      <c r="X8" s="198">
        <v>0</v>
      </c>
      <c r="Y8" s="198">
        <v>0</v>
      </c>
      <c r="Z8" s="68"/>
      <c r="AA8" s="200">
        <v>0</v>
      </c>
      <c r="AB8" s="68"/>
      <c r="AC8" s="68"/>
      <c r="AD8" s="68"/>
      <c r="AE8" s="68"/>
      <c r="AF8" s="68"/>
    </row>
    <row r="9" spans="1:32" ht="15.75">
      <c r="A9" s="73" t="s">
        <v>174</v>
      </c>
      <c r="B9" s="73" t="s">
        <v>175</v>
      </c>
      <c r="C9" s="123"/>
      <c r="D9" s="85"/>
      <c r="E9" s="113">
        <v>1</v>
      </c>
      <c r="F9" s="76"/>
      <c r="G9" s="77">
        <v>0</v>
      </c>
      <c r="H9" s="80">
        <v>0</v>
      </c>
      <c r="I9" s="79">
        <v>21.911999999999999</v>
      </c>
      <c r="J9" s="78">
        <v>21.911999999999999</v>
      </c>
      <c r="K9" s="81"/>
      <c r="L9" s="82"/>
      <c r="M9" s="83">
        <v>1</v>
      </c>
      <c r="N9" s="128"/>
      <c r="O9" s="86"/>
      <c r="P9" s="68" t="s">
        <v>172</v>
      </c>
      <c r="Q9" s="154" t="s">
        <v>27</v>
      </c>
      <c r="R9" s="153" t="s">
        <v>28</v>
      </c>
      <c r="S9" s="157">
        <v>2500.0500000000002</v>
      </c>
      <c r="T9" s="156" t="s">
        <v>22</v>
      </c>
      <c r="U9" s="198"/>
      <c r="V9" s="198">
        <v>0</v>
      </c>
      <c r="W9" s="198">
        <v>1</v>
      </c>
      <c r="X9" s="198">
        <v>0</v>
      </c>
      <c r="Y9" s="198">
        <v>0</v>
      </c>
      <c r="Z9" s="68"/>
      <c r="AA9" s="200">
        <v>0</v>
      </c>
      <c r="AB9" s="68"/>
      <c r="AC9" s="68"/>
      <c r="AD9" s="68"/>
      <c r="AE9" s="68"/>
      <c r="AF9" s="68"/>
    </row>
    <row r="10" spans="1:32" ht="15.75">
      <c r="A10" s="73" t="s">
        <v>169</v>
      </c>
      <c r="B10" s="73" t="s">
        <v>176</v>
      </c>
      <c r="C10" s="123"/>
      <c r="D10" s="85"/>
      <c r="E10" s="113">
        <v>1</v>
      </c>
      <c r="F10" s="76"/>
      <c r="G10" s="77">
        <v>902.31</v>
      </c>
      <c r="H10" s="80">
        <v>0</v>
      </c>
      <c r="I10" s="79">
        <v>21.911999999999999</v>
      </c>
      <c r="J10" s="78">
        <v>21.911999999999999</v>
      </c>
      <c r="K10" s="81"/>
      <c r="L10" s="82"/>
      <c r="M10" s="83">
        <v>903.31</v>
      </c>
      <c r="N10" s="83"/>
      <c r="O10" s="86"/>
      <c r="P10" s="68" t="s">
        <v>172</v>
      </c>
      <c r="Q10" s="154" t="s">
        <v>29</v>
      </c>
      <c r="R10" s="153" t="s">
        <v>30</v>
      </c>
      <c r="S10" s="157">
        <v>3000</v>
      </c>
      <c r="T10" s="156" t="s">
        <v>22</v>
      </c>
      <c r="U10" s="198"/>
      <c r="V10" s="198">
        <v>0</v>
      </c>
      <c r="W10" s="198">
        <v>1</v>
      </c>
      <c r="X10" s="198">
        <v>0</v>
      </c>
      <c r="Y10" s="198">
        <v>902.31</v>
      </c>
      <c r="Z10" s="68"/>
      <c r="AA10" s="200">
        <v>0</v>
      </c>
      <c r="AB10" s="68"/>
      <c r="AC10" s="68"/>
      <c r="AD10" s="68"/>
      <c r="AE10" s="68"/>
      <c r="AF10" s="68"/>
    </row>
    <row r="11" spans="1:32" ht="15.75">
      <c r="A11" s="73" t="s">
        <v>177</v>
      </c>
      <c r="B11" s="73" t="s">
        <v>178</v>
      </c>
      <c r="C11" s="123"/>
      <c r="D11" s="85"/>
      <c r="E11" s="113"/>
      <c r="F11" s="76"/>
      <c r="G11" s="77"/>
      <c r="H11" s="80">
        <v>0</v>
      </c>
      <c r="I11" s="79">
        <v>21.911999999999999</v>
      </c>
      <c r="J11" s="78">
        <v>21.911999999999999</v>
      </c>
      <c r="K11" s="81"/>
      <c r="L11" s="87"/>
      <c r="M11" s="83">
        <v>0</v>
      </c>
      <c r="N11" s="83"/>
      <c r="O11" s="86"/>
      <c r="P11" s="68" t="s">
        <v>172</v>
      </c>
      <c r="Q11" s="154" t="s">
        <v>31</v>
      </c>
      <c r="R11" s="153" t="s">
        <v>32</v>
      </c>
      <c r="S11" s="157">
        <v>2500.0500000000002</v>
      </c>
      <c r="T11" s="156" t="s">
        <v>22</v>
      </c>
      <c r="U11" s="198"/>
      <c r="V11" s="198">
        <v>0</v>
      </c>
      <c r="W11" s="198">
        <v>0</v>
      </c>
      <c r="X11" s="198">
        <v>0</v>
      </c>
      <c r="Y11" s="198">
        <v>0</v>
      </c>
      <c r="Z11" s="68"/>
      <c r="AA11" s="200">
        <v>0</v>
      </c>
      <c r="AB11" s="68"/>
      <c r="AC11" s="68"/>
      <c r="AD11" s="68"/>
      <c r="AE11" s="68"/>
      <c r="AF11" s="68"/>
    </row>
    <row r="12" spans="1:32" ht="15.75">
      <c r="A12" s="73" t="s">
        <v>179</v>
      </c>
      <c r="B12" s="126" t="s">
        <v>180</v>
      </c>
      <c r="C12" s="123"/>
      <c r="D12" s="85"/>
      <c r="E12" s="113"/>
      <c r="F12" s="76">
        <v>177.91</v>
      </c>
      <c r="G12" s="77"/>
      <c r="H12" s="80"/>
      <c r="I12" s="79"/>
      <c r="J12" s="78"/>
      <c r="K12" s="81"/>
      <c r="L12" s="87"/>
      <c r="M12" s="83"/>
      <c r="N12" s="83"/>
      <c r="O12" s="86"/>
      <c r="P12" s="68" t="s">
        <v>172</v>
      </c>
      <c r="Q12" s="154" t="s">
        <v>33</v>
      </c>
      <c r="R12" s="153" t="s">
        <v>34</v>
      </c>
      <c r="S12" s="157">
        <v>6500.1</v>
      </c>
      <c r="T12" s="156" t="s">
        <v>22</v>
      </c>
      <c r="U12" s="198"/>
      <c r="V12" s="198">
        <v>0</v>
      </c>
      <c r="W12" s="198">
        <v>0</v>
      </c>
      <c r="X12" s="198">
        <v>177.91</v>
      </c>
      <c r="Y12" s="198">
        <v>0</v>
      </c>
      <c r="Z12" s="68"/>
      <c r="AA12" s="200">
        <v>0</v>
      </c>
      <c r="AB12" s="68"/>
      <c r="AC12" s="68"/>
      <c r="AD12" s="68"/>
      <c r="AE12" s="68"/>
      <c r="AF12" s="68"/>
    </row>
    <row r="13" spans="1:32" ht="15.75">
      <c r="A13" s="73" t="s">
        <v>169</v>
      </c>
      <c r="B13" s="73" t="s">
        <v>181</v>
      </c>
      <c r="C13" s="123"/>
      <c r="D13" s="85"/>
      <c r="E13" s="113"/>
      <c r="F13" s="76"/>
      <c r="G13" s="77">
        <v>0</v>
      </c>
      <c r="H13" s="80">
        <v>0</v>
      </c>
      <c r="I13" s="79">
        <v>21.911999999999999</v>
      </c>
      <c r="J13" s="78">
        <v>21.911999999999999</v>
      </c>
      <c r="K13" s="81"/>
      <c r="L13" s="82"/>
      <c r="M13" s="83">
        <v>0</v>
      </c>
      <c r="N13" s="83"/>
      <c r="O13" s="86"/>
      <c r="P13" s="68" t="s">
        <v>172</v>
      </c>
      <c r="Q13" s="154" t="s">
        <v>35</v>
      </c>
      <c r="R13" s="153" t="s">
        <v>36</v>
      </c>
      <c r="S13" s="157">
        <v>2800.05</v>
      </c>
      <c r="T13" s="156" t="s">
        <v>22</v>
      </c>
      <c r="U13" s="198"/>
      <c r="V13" s="198">
        <v>0</v>
      </c>
      <c r="W13" s="198">
        <v>0</v>
      </c>
      <c r="X13" s="198">
        <v>0</v>
      </c>
      <c r="Y13" s="198">
        <v>0</v>
      </c>
      <c r="Z13" s="68"/>
      <c r="AA13" s="200">
        <v>0</v>
      </c>
      <c r="AB13" s="68"/>
      <c r="AC13" s="68"/>
      <c r="AD13" s="68"/>
      <c r="AE13" s="68"/>
      <c r="AF13" s="68"/>
    </row>
    <row r="14" spans="1:32" ht="15.75">
      <c r="A14" s="73" t="s">
        <v>169</v>
      </c>
      <c r="B14" s="73" t="s">
        <v>182</v>
      </c>
      <c r="C14" s="123"/>
      <c r="D14" s="85"/>
      <c r="E14" s="113"/>
      <c r="F14" s="76"/>
      <c r="G14" s="77"/>
      <c r="H14" s="80"/>
      <c r="I14" s="79"/>
      <c r="J14" s="78"/>
      <c r="K14" s="81"/>
      <c r="L14" s="82"/>
      <c r="M14" s="83"/>
      <c r="N14" s="83" t="s">
        <v>183</v>
      </c>
      <c r="O14" s="86" t="s">
        <v>184</v>
      </c>
      <c r="P14" s="68" t="s">
        <v>172</v>
      </c>
      <c r="Q14" s="154" t="s">
        <v>37</v>
      </c>
      <c r="R14" s="153" t="s">
        <v>38</v>
      </c>
      <c r="S14" s="157">
        <v>5868.75</v>
      </c>
      <c r="T14" s="156" t="s">
        <v>22</v>
      </c>
      <c r="U14" s="198"/>
      <c r="V14" s="198">
        <v>0</v>
      </c>
      <c r="W14" s="198">
        <v>0</v>
      </c>
      <c r="X14" s="198">
        <v>0</v>
      </c>
      <c r="Y14" s="198">
        <v>0</v>
      </c>
      <c r="Z14" s="68"/>
      <c r="AA14" s="200">
        <v>0</v>
      </c>
      <c r="AB14" s="68"/>
      <c r="AC14" s="68"/>
      <c r="AD14" s="68"/>
      <c r="AE14" s="68"/>
      <c r="AF14" s="68"/>
    </row>
    <row r="15" spans="1:32" ht="15.75">
      <c r="A15" s="73" t="s">
        <v>169</v>
      </c>
      <c r="B15" s="86" t="s">
        <v>185</v>
      </c>
      <c r="C15" s="123"/>
      <c r="D15" s="85"/>
      <c r="E15" s="113"/>
      <c r="F15" s="76"/>
      <c r="G15" s="77">
        <v>0</v>
      </c>
      <c r="H15" s="80">
        <v>0</v>
      </c>
      <c r="I15" s="79">
        <v>21.911999999999999</v>
      </c>
      <c r="J15" s="78">
        <v>21.911999999999999</v>
      </c>
      <c r="K15" s="81"/>
      <c r="L15" s="82"/>
      <c r="M15" s="83">
        <v>0</v>
      </c>
      <c r="N15" s="83"/>
      <c r="O15" s="88"/>
      <c r="P15" s="68" t="s">
        <v>172</v>
      </c>
      <c r="Q15" s="154" t="s">
        <v>39</v>
      </c>
      <c r="R15" s="153" t="s">
        <v>40</v>
      </c>
      <c r="S15" s="157">
        <v>2800.05</v>
      </c>
      <c r="T15" s="156" t="s">
        <v>22</v>
      </c>
      <c r="U15" s="198"/>
      <c r="V15" s="198">
        <v>0</v>
      </c>
      <c r="W15" s="198">
        <v>0</v>
      </c>
      <c r="X15" s="198">
        <v>0</v>
      </c>
      <c r="Y15" s="198">
        <v>0</v>
      </c>
      <c r="Z15" s="118"/>
      <c r="AA15" s="200">
        <v>0</v>
      </c>
      <c r="AB15" s="118"/>
      <c r="AC15" s="118"/>
      <c r="AD15" s="118"/>
      <c r="AE15" s="118"/>
      <c r="AF15" s="118"/>
    </row>
    <row r="16" spans="1:32" ht="15.75">
      <c r="A16" s="73" t="s">
        <v>169</v>
      </c>
      <c r="B16" s="86" t="s">
        <v>186</v>
      </c>
      <c r="C16" s="123"/>
      <c r="D16" s="85"/>
      <c r="E16" s="113">
        <v>1</v>
      </c>
      <c r="F16" s="76"/>
      <c r="G16" s="77"/>
      <c r="H16" s="80"/>
      <c r="I16" s="79"/>
      <c r="J16" s="78"/>
      <c r="K16" s="81"/>
      <c r="L16" s="82"/>
      <c r="M16" s="83"/>
      <c r="N16" s="83"/>
      <c r="O16" s="88"/>
      <c r="P16" s="68" t="s">
        <v>172</v>
      </c>
      <c r="Q16" s="154" t="s">
        <v>41</v>
      </c>
      <c r="R16" s="153" t="s">
        <v>42</v>
      </c>
      <c r="S16" s="157">
        <v>10000.049999999999</v>
      </c>
      <c r="T16" s="156" t="s">
        <v>22</v>
      </c>
      <c r="U16" s="198"/>
      <c r="V16" s="198">
        <v>0</v>
      </c>
      <c r="W16" s="198">
        <v>1</v>
      </c>
      <c r="X16" s="198">
        <v>0</v>
      </c>
      <c r="Y16" s="198">
        <v>0</v>
      </c>
      <c r="Z16" s="118"/>
      <c r="AA16" s="200">
        <v>0</v>
      </c>
      <c r="AB16" s="118"/>
      <c r="AC16" s="118"/>
      <c r="AD16" s="118"/>
      <c r="AE16" s="118"/>
      <c r="AF16" s="118"/>
    </row>
    <row r="17" spans="1:32" ht="15.75">
      <c r="A17" s="73" t="s">
        <v>169</v>
      </c>
      <c r="B17" s="86" t="s">
        <v>187</v>
      </c>
      <c r="C17" s="123"/>
      <c r="D17" s="85"/>
      <c r="E17" s="113">
        <v>1</v>
      </c>
      <c r="F17" s="76"/>
      <c r="G17" s="77"/>
      <c r="H17" s="80"/>
      <c r="I17" s="79"/>
      <c r="J17" s="78"/>
      <c r="K17" s="81"/>
      <c r="L17" s="82"/>
      <c r="M17" s="83"/>
      <c r="N17" s="83"/>
      <c r="O17" s="88"/>
      <c r="P17" s="68" t="s">
        <v>172</v>
      </c>
      <c r="Q17" s="154" t="s">
        <v>43</v>
      </c>
      <c r="R17" s="153" t="s">
        <v>44</v>
      </c>
      <c r="S17" s="157">
        <v>3250.05</v>
      </c>
      <c r="T17" s="156" t="s">
        <v>22</v>
      </c>
      <c r="U17" s="198"/>
      <c r="V17" s="198">
        <v>0</v>
      </c>
      <c r="W17" s="198">
        <v>1</v>
      </c>
      <c r="X17" s="198">
        <v>0</v>
      </c>
      <c r="Y17" s="198">
        <v>0</v>
      </c>
      <c r="Z17" s="118"/>
      <c r="AA17" s="200">
        <v>0</v>
      </c>
      <c r="AB17" s="118"/>
      <c r="AC17" s="118"/>
      <c r="AD17" s="118"/>
      <c r="AE17" s="118"/>
      <c r="AF17" s="118"/>
    </row>
    <row r="18" spans="1:32" ht="15.75">
      <c r="A18" s="73" t="s">
        <v>169</v>
      </c>
      <c r="B18" s="86" t="s">
        <v>188</v>
      </c>
      <c r="C18" s="123"/>
      <c r="D18" s="85"/>
      <c r="E18" s="113"/>
      <c r="F18" s="76"/>
      <c r="G18" s="77">
        <v>0</v>
      </c>
      <c r="H18" s="80">
        <v>0</v>
      </c>
      <c r="I18" s="79">
        <v>21.911999999999999</v>
      </c>
      <c r="J18" s="78">
        <v>21.911999999999999</v>
      </c>
      <c r="K18" s="81"/>
      <c r="L18" s="82"/>
      <c r="M18" s="83"/>
      <c r="N18" s="83"/>
      <c r="O18" s="88"/>
      <c r="P18" s="68" t="s">
        <v>172</v>
      </c>
      <c r="Q18" s="154" t="s">
        <v>45</v>
      </c>
      <c r="R18" s="153" t="s">
        <v>46</v>
      </c>
      <c r="S18" s="157">
        <v>3250.05</v>
      </c>
      <c r="T18" s="156" t="s">
        <v>22</v>
      </c>
      <c r="U18" s="198"/>
      <c r="V18" s="198">
        <v>0</v>
      </c>
      <c r="W18" s="198">
        <v>0</v>
      </c>
      <c r="X18" s="198">
        <v>0</v>
      </c>
      <c r="Y18" s="198">
        <v>0</v>
      </c>
      <c r="Z18" s="68"/>
      <c r="AA18" s="200">
        <v>0</v>
      </c>
      <c r="AB18" s="68"/>
      <c r="AC18" s="68"/>
      <c r="AD18" s="68"/>
      <c r="AE18" s="68"/>
      <c r="AF18" s="68"/>
    </row>
    <row r="19" spans="1:32" ht="15.75">
      <c r="A19" s="73" t="s">
        <v>169</v>
      </c>
      <c r="B19" s="86" t="s">
        <v>189</v>
      </c>
      <c r="C19" s="123"/>
      <c r="D19" s="85"/>
      <c r="E19" s="113"/>
      <c r="F19" s="76"/>
      <c r="G19" s="77">
        <v>420</v>
      </c>
      <c r="H19" s="80">
        <v>0</v>
      </c>
      <c r="I19" s="79"/>
      <c r="J19" s="78"/>
      <c r="K19" s="81"/>
      <c r="L19" s="82"/>
      <c r="M19" s="83"/>
      <c r="N19" s="83"/>
      <c r="O19" s="88"/>
      <c r="P19" s="68" t="s">
        <v>172</v>
      </c>
      <c r="Q19" s="154" t="s">
        <v>47</v>
      </c>
      <c r="R19" s="153" t="s">
        <v>48</v>
      </c>
      <c r="S19" s="157">
        <v>15000</v>
      </c>
      <c r="T19" s="156" t="s">
        <v>22</v>
      </c>
      <c r="U19" s="198"/>
      <c r="V19" s="198">
        <v>0</v>
      </c>
      <c r="W19" s="198">
        <v>0</v>
      </c>
      <c r="X19" s="198">
        <v>0</v>
      </c>
      <c r="Y19" s="198">
        <v>420</v>
      </c>
      <c r="Z19" s="68"/>
      <c r="AA19" s="200">
        <v>0</v>
      </c>
      <c r="AB19" s="68"/>
      <c r="AC19" s="68"/>
      <c r="AD19" s="68"/>
      <c r="AE19" s="68"/>
      <c r="AF19" s="68"/>
    </row>
    <row r="20" spans="1:32" ht="15.75">
      <c r="A20" s="73" t="s">
        <v>169</v>
      </c>
      <c r="B20" s="126" t="s">
        <v>190</v>
      </c>
      <c r="C20" s="123"/>
      <c r="D20" s="85"/>
      <c r="E20" s="113"/>
      <c r="F20" s="76"/>
      <c r="G20" s="77">
        <v>1500</v>
      </c>
      <c r="H20" s="80"/>
      <c r="I20" s="79"/>
      <c r="J20" s="78"/>
      <c r="K20" s="81"/>
      <c r="L20" s="82"/>
      <c r="M20" s="83"/>
      <c r="N20" s="83"/>
      <c r="O20" s="88"/>
      <c r="P20" s="68" t="s">
        <v>172</v>
      </c>
      <c r="Q20" s="154" t="s">
        <v>49</v>
      </c>
      <c r="R20" s="153" t="s">
        <v>50</v>
      </c>
      <c r="S20" s="157">
        <v>3250.05</v>
      </c>
      <c r="T20" s="156" t="s">
        <v>22</v>
      </c>
      <c r="U20" s="198"/>
      <c r="V20" s="198">
        <v>0</v>
      </c>
      <c r="W20" s="198">
        <v>0</v>
      </c>
      <c r="X20" s="198">
        <v>0</v>
      </c>
      <c r="Y20" s="198">
        <v>1500</v>
      </c>
      <c r="Z20" s="68"/>
      <c r="AA20" s="200">
        <v>0</v>
      </c>
      <c r="AB20" s="68"/>
      <c r="AC20" s="68"/>
      <c r="AD20" s="68"/>
      <c r="AE20" s="68"/>
      <c r="AF20" s="68"/>
    </row>
    <row r="21" spans="1:32" ht="15.75">
      <c r="A21" s="73" t="s">
        <v>169</v>
      </c>
      <c r="B21" s="86" t="s">
        <v>191</v>
      </c>
      <c r="C21" s="123"/>
      <c r="D21" s="85"/>
      <c r="E21" s="113"/>
      <c r="F21" s="76"/>
      <c r="G21" s="77">
        <v>0</v>
      </c>
      <c r="H21" s="80">
        <v>0</v>
      </c>
      <c r="I21" s="79">
        <v>21.911999999999999</v>
      </c>
      <c r="J21" s="78">
        <v>21.911999999999999</v>
      </c>
      <c r="K21" s="81"/>
      <c r="L21" s="87"/>
      <c r="M21" s="83">
        <v>0</v>
      </c>
      <c r="N21" s="83"/>
      <c r="O21" s="86"/>
      <c r="P21" s="68" t="s">
        <v>172</v>
      </c>
      <c r="Q21" s="154" t="s">
        <v>51</v>
      </c>
      <c r="R21" s="153" t="s">
        <v>52</v>
      </c>
      <c r="S21" s="157">
        <v>2500.0500000000002</v>
      </c>
      <c r="T21" s="156" t="s">
        <v>22</v>
      </c>
      <c r="U21" s="198"/>
      <c r="V21" s="198">
        <v>0</v>
      </c>
      <c r="W21" s="198">
        <v>0</v>
      </c>
      <c r="X21" s="198">
        <v>0</v>
      </c>
      <c r="Y21" s="198">
        <v>0</v>
      </c>
      <c r="Z21" s="68"/>
      <c r="AA21" s="200">
        <v>0</v>
      </c>
      <c r="AB21" s="68"/>
      <c r="AC21" s="68"/>
      <c r="AD21" s="68"/>
      <c r="AE21" s="68"/>
      <c r="AF21" s="68"/>
    </row>
    <row r="22" spans="1:32" ht="15.75">
      <c r="A22" s="148" t="s">
        <v>192</v>
      </c>
      <c r="B22" s="148" t="s">
        <v>193</v>
      </c>
      <c r="C22" s="149">
        <v>312</v>
      </c>
      <c r="D22" s="85"/>
      <c r="E22" s="112"/>
      <c r="F22" s="76"/>
      <c r="G22" s="77"/>
      <c r="H22" s="80"/>
      <c r="I22" s="79"/>
      <c r="J22" s="78"/>
      <c r="K22" s="81"/>
      <c r="L22" s="82"/>
      <c r="M22" s="83"/>
      <c r="N22" s="152">
        <v>1132634759</v>
      </c>
      <c r="O22" s="150" t="s">
        <v>194</v>
      </c>
      <c r="P22" s="68" t="s">
        <v>172</v>
      </c>
      <c r="Q22" s="154" t="s">
        <v>53</v>
      </c>
      <c r="R22" s="153" t="s">
        <v>195</v>
      </c>
      <c r="S22" s="157">
        <v>720</v>
      </c>
      <c r="T22" s="156" t="s">
        <v>22</v>
      </c>
      <c r="U22" s="198"/>
      <c r="V22" s="198">
        <v>0</v>
      </c>
      <c r="W22" s="198">
        <v>0</v>
      </c>
      <c r="X22" s="198">
        <v>0</v>
      </c>
      <c r="Y22" s="198">
        <v>0</v>
      </c>
      <c r="Z22" s="68"/>
      <c r="AA22" s="200">
        <v>312</v>
      </c>
      <c r="AB22" s="68"/>
      <c r="AC22" s="68"/>
      <c r="AD22" s="68"/>
      <c r="AE22" s="68"/>
      <c r="AF22" s="68"/>
    </row>
    <row r="23" spans="1:32" ht="15.75">
      <c r="A23" s="73" t="s">
        <v>196</v>
      </c>
      <c r="B23" s="73" t="s">
        <v>197</v>
      </c>
      <c r="C23" s="123"/>
      <c r="D23" s="85"/>
      <c r="E23" s="113"/>
      <c r="F23" s="76"/>
      <c r="G23" s="77">
        <v>500</v>
      </c>
      <c r="H23" s="80">
        <v>0</v>
      </c>
      <c r="I23" s="79">
        <v>21.911999999999999</v>
      </c>
      <c r="J23" s="78">
        <v>21.911999999999999</v>
      </c>
      <c r="K23" s="81"/>
      <c r="L23" s="87"/>
      <c r="M23" s="83">
        <v>500</v>
      </c>
      <c r="N23" s="83"/>
      <c r="O23" s="86"/>
      <c r="P23" s="68" t="s">
        <v>172</v>
      </c>
      <c r="Q23" s="154" t="s">
        <v>55</v>
      </c>
      <c r="R23" s="153" t="s">
        <v>56</v>
      </c>
      <c r="S23" s="157">
        <v>2500.0500000000002</v>
      </c>
      <c r="T23" s="156" t="s">
        <v>22</v>
      </c>
      <c r="U23" s="198"/>
      <c r="V23" s="198">
        <v>0</v>
      </c>
      <c r="W23" s="198">
        <v>0</v>
      </c>
      <c r="X23" s="198">
        <v>0</v>
      </c>
      <c r="Y23" s="198">
        <v>500</v>
      </c>
      <c r="Z23" s="68"/>
      <c r="AA23" s="200">
        <v>0</v>
      </c>
      <c r="AB23" s="68"/>
      <c r="AC23" s="68"/>
      <c r="AD23" s="68"/>
      <c r="AE23" s="68"/>
      <c r="AF23" s="68"/>
    </row>
    <row r="24" spans="1:32" ht="15.75">
      <c r="A24" s="73" t="s">
        <v>196</v>
      </c>
      <c r="B24" s="73" t="s">
        <v>198</v>
      </c>
      <c r="C24" s="123"/>
      <c r="D24" s="85"/>
      <c r="E24" s="113"/>
      <c r="F24" s="76"/>
      <c r="G24" s="77">
        <v>0</v>
      </c>
      <c r="H24" s="80">
        <v>0</v>
      </c>
      <c r="I24" s="79">
        <v>21.911999999999999</v>
      </c>
      <c r="J24" s="78">
        <v>21.911999999999999</v>
      </c>
      <c r="K24" s="81"/>
      <c r="L24" s="87"/>
      <c r="M24" s="83">
        <v>0</v>
      </c>
      <c r="N24" s="83"/>
      <c r="O24" s="86"/>
      <c r="P24" s="68" t="s">
        <v>172</v>
      </c>
      <c r="Q24" s="154" t="s">
        <v>57</v>
      </c>
      <c r="R24" s="153" t="s">
        <v>199</v>
      </c>
      <c r="S24" s="157">
        <v>20000.099999999999</v>
      </c>
      <c r="T24" s="156" t="s">
        <v>22</v>
      </c>
      <c r="U24" s="198"/>
      <c r="V24" s="198">
        <v>0</v>
      </c>
      <c r="W24" s="198">
        <v>0</v>
      </c>
      <c r="X24" s="198">
        <v>0</v>
      </c>
      <c r="Y24" s="198">
        <v>0</v>
      </c>
      <c r="Z24" s="68"/>
      <c r="AA24" s="200">
        <v>0</v>
      </c>
      <c r="AB24" s="68"/>
      <c r="AC24" s="68"/>
      <c r="AD24" s="68"/>
      <c r="AE24" s="68"/>
      <c r="AF24" s="68"/>
    </row>
    <row r="25" spans="1:32" ht="15.75">
      <c r="A25" s="73" t="s">
        <v>196</v>
      </c>
      <c r="B25" s="86" t="s">
        <v>200</v>
      </c>
      <c r="C25" s="123"/>
      <c r="D25" s="85"/>
      <c r="E25" s="113"/>
      <c r="F25" s="76"/>
      <c r="G25" s="77">
        <v>0</v>
      </c>
      <c r="H25" s="80">
        <v>0</v>
      </c>
      <c r="I25" s="79">
        <v>21.911999999999999</v>
      </c>
      <c r="J25" s="78">
        <v>21.911999999999999</v>
      </c>
      <c r="K25" s="81"/>
      <c r="L25" s="87"/>
      <c r="M25" s="83">
        <v>0</v>
      </c>
      <c r="N25" s="83"/>
      <c r="O25" s="86"/>
      <c r="P25" s="68" t="s">
        <v>172</v>
      </c>
      <c r="Q25" s="154" t="s">
        <v>59</v>
      </c>
      <c r="R25" s="153" t="s">
        <v>60</v>
      </c>
      <c r="S25" s="157">
        <v>2500.0500000000002</v>
      </c>
      <c r="T25" s="156" t="s">
        <v>22</v>
      </c>
      <c r="U25" s="198"/>
      <c r="V25" s="198">
        <v>0</v>
      </c>
      <c r="W25" s="198">
        <v>0</v>
      </c>
      <c r="X25" s="198">
        <v>0</v>
      </c>
      <c r="Y25" s="198">
        <v>0</v>
      </c>
      <c r="Z25" s="68"/>
      <c r="AA25" s="200">
        <v>0</v>
      </c>
      <c r="AB25" s="68"/>
      <c r="AC25" s="68"/>
      <c r="AD25" s="68"/>
      <c r="AE25" s="68"/>
      <c r="AF25" s="68"/>
    </row>
    <row r="26" spans="1:32" ht="15.75">
      <c r="A26" s="73" t="s">
        <v>179</v>
      </c>
      <c r="B26" s="126" t="s">
        <v>201</v>
      </c>
      <c r="C26" s="123">
        <v>15000</v>
      </c>
      <c r="D26" s="85"/>
      <c r="E26" s="113"/>
      <c r="F26" s="127">
        <v>479.28</v>
      </c>
      <c r="G26" s="77">
        <v>323.91000000000003</v>
      </c>
      <c r="H26" s="80"/>
      <c r="I26" s="79"/>
      <c r="J26" s="78"/>
      <c r="K26" s="81"/>
      <c r="L26" s="87"/>
      <c r="M26" s="83"/>
      <c r="N26" s="83"/>
      <c r="O26" s="86"/>
      <c r="P26" s="68" t="s">
        <v>172</v>
      </c>
      <c r="Q26" s="154" t="s">
        <v>61</v>
      </c>
      <c r="R26" s="153" t="s">
        <v>62</v>
      </c>
      <c r="S26" s="157">
        <v>10000.049999999999</v>
      </c>
      <c r="T26" s="156" t="s">
        <v>22</v>
      </c>
      <c r="U26" s="198"/>
      <c r="V26" s="198">
        <v>0</v>
      </c>
      <c r="W26" s="198">
        <v>0</v>
      </c>
      <c r="X26" s="198">
        <v>479.28</v>
      </c>
      <c r="Y26" s="198">
        <v>323.91000000000003</v>
      </c>
      <c r="Z26" s="68"/>
      <c r="AA26" s="200">
        <v>15000</v>
      </c>
      <c r="AB26" s="68"/>
      <c r="AC26" s="68"/>
      <c r="AD26" s="68"/>
      <c r="AE26" s="68"/>
      <c r="AF26" s="68"/>
    </row>
    <row r="27" spans="1:32" ht="15.75">
      <c r="A27" s="160" t="s">
        <v>169</v>
      </c>
      <c r="B27" s="165" t="s">
        <v>202</v>
      </c>
      <c r="C27" s="169"/>
      <c r="D27" s="173"/>
      <c r="E27" s="177"/>
      <c r="F27" s="181"/>
      <c r="G27" s="184">
        <v>1300</v>
      </c>
      <c r="H27" s="185">
        <v>0</v>
      </c>
      <c r="I27" s="178">
        <v>21.911999999999999</v>
      </c>
      <c r="J27" s="187">
        <v>21.911999999999999</v>
      </c>
      <c r="K27" s="191"/>
      <c r="L27" s="199"/>
      <c r="M27" s="194"/>
      <c r="N27" s="194"/>
      <c r="O27" s="165"/>
      <c r="P27" s="68" t="s">
        <v>172</v>
      </c>
      <c r="Q27" s="154" t="s">
        <v>63</v>
      </c>
      <c r="R27" s="153" t="s">
        <v>64</v>
      </c>
      <c r="S27" s="157">
        <v>7500</v>
      </c>
      <c r="T27" s="156" t="s">
        <v>22</v>
      </c>
      <c r="U27" s="198"/>
      <c r="V27" s="198">
        <v>0</v>
      </c>
      <c r="W27" s="198">
        <v>0</v>
      </c>
      <c r="X27" s="198">
        <v>0</v>
      </c>
      <c r="Y27" s="198">
        <v>1300</v>
      </c>
      <c r="Z27" s="54"/>
      <c r="AA27" s="200">
        <v>0</v>
      </c>
      <c r="AB27" s="54"/>
      <c r="AC27" s="54"/>
      <c r="AD27" s="54"/>
      <c r="AE27" s="54"/>
      <c r="AF27" s="54"/>
    </row>
    <row r="28" spans="1:32" ht="15.75">
      <c r="A28" s="73" t="s">
        <v>169</v>
      </c>
      <c r="B28" s="86" t="s">
        <v>203</v>
      </c>
      <c r="C28" s="123"/>
      <c r="D28" s="85"/>
      <c r="E28" s="113"/>
      <c r="F28" s="76"/>
      <c r="G28" s="77">
        <v>0</v>
      </c>
      <c r="H28" s="80">
        <v>0</v>
      </c>
      <c r="I28" s="79">
        <v>21.911999999999999</v>
      </c>
      <c r="J28" s="78">
        <v>21.911999999999999</v>
      </c>
      <c r="K28" s="81"/>
      <c r="L28" s="87"/>
      <c r="M28" s="83">
        <v>0</v>
      </c>
      <c r="N28" s="83"/>
      <c r="O28" s="86"/>
      <c r="P28" s="68" t="s">
        <v>172</v>
      </c>
      <c r="Q28" s="154" t="s">
        <v>65</v>
      </c>
      <c r="R28" s="153" t="s">
        <v>66</v>
      </c>
      <c r="S28" s="157">
        <v>3750</v>
      </c>
      <c r="T28" s="156" t="s">
        <v>22</v>
      </c>
      <c r="U28" s="198"/>
      <c r="V28" s="198">
        <v>0</v>
      </c>
      <c r="W28" s="198">
        <v>0</v>
      </c>
      <c r="X28" s="198">
        <v>0</v>
      </c>
      <c r="Y28" s="198">
        <v>0</v>
      </c>
      <c r="Z28" s="68"/>
      <c r="AA28" s="200">
        <v>0</v>
      </c>
      <c r="AB28" s="68"/>
      <c r="AC28" s="68"/>
      <c r="AD28" s="68"/>
      <c r="AE28" s="68"/>
      <c r="AF28" s="68"/>
    </row>
    <row r="29" spans="1:32" ht="15.75">
      <c r="A29" s="73" t="s">
        <v>196</v>
      </c>
      <c r="B29" s="86" t="s">
        <v>204</v>
      </c>
      <c r="C29" s="123"/>
      <c r="D29" s="85"/>
      <c r="E29" s="113"/>
      <c r="F29" s="76"/>
      <c r="G29" s="77">
        <v>0</v>
      </c>
      <c r="H29" s="80">
        <v>0</v>
      </c>
      <c r="I29" s="79">
        <v>21.911999999999999</v>
      </c>
      <c r="J29" s="78">
        <v>21.911999999999999</v>
      </c>
      <c r="K29" s="81"/>
      <c r="L29" s="82"/>
      <c r="M29" s="83">
        <v>0</v>
      </c>
      <c r="N29" s="83"/>
      <c r="O29" s="89"/>
      <c r="P29" s="68" t="s">
        <v>172</v>
      </c>
      <c r="Q29" s="154" t="s">
        <v>67</v>
      </c>
      <c r="R29" s="153" t="s">
        <v>68</v>
      </c>
      <c r="S29" s="157">
        <v>2500.0500000000002</v>
      </c>
      <c r="T29" s="156" t="s">
        <v>22</v>
      </c>
      <c r="U29" s="198"/>
      <c r="V29" s="198">
        <v>0</v>
      </c>
      <c r="W29" s="198">
        <v>0</v>
      </c>
      <c r="X29" s="198">
        <v>0</v>
      </c>
      <c r="Y29" s="198">
        <v>0</v>
      </c>
      <c r="Z29" s="68"/>
      <c r="AA29" s="200">
        <v>0</v>
      </c>
      <c r="AB29" s="68"/>
      <c r="AC29" s="68"/>
      <c r="AD29" s="68"/>
      <c r="AE29" s="68"/>
      <c r="AF29" s="68"/>
    </row>
    <row r="30" spans="1:32" ht="15.75">
      <c r="A30" s="86" t="s">
        <v>205</v>
      </c>
      <c r="B30" s="86" t="s">
        <v>206</v>
      </c>
      <c r="C30" s="124"/>
      <c r="D30" s="85"/>
      <c r="E30" s="113"/>
      <c r="F30" s="76"/>
      <c r="G30" s="77">
        <v>0</v>
      </c>
      <c r="H30" s="80">
        <v>0</v>
      </c>
      <c r="I30" s="79">
        <v>21.911999999999999</v>
      </c>
      <c r="J30" s="78">
        <v>21.911999999999999</v>
      </c>
      <c r="K30" s="91"/>
      <c r="L30" s="92"/>
      <c r="M30" s="83">
        <v>0</v>
      </c>
      <c r="N30" s="93"/>
      <c r="O30" s="89"/>
      <c r="P30" s="68" t="s">
        <v>172</v>
      </c>
      <c r="Q30" s="154" t="s">
        <v>69</v>
      </c>
      <c r="R30" s="153" t="s">
        <v>70</v>
      </c>
      <c r="S30" s="157">
        <v>3000</v>
      </c>
      <c r="T30" s="156" t="s">
        <v>22</v>
      </c>
      <c r="U30" s="198"/>
      <c r="V30" s="198">
        <v>0</v>
      </c>
      <c r="W30" s="198">
        <v>0</v>
      </c>
      <c r="X30" s="198">
        <v>0</v>
      </c>
      <c r="Y30" s="198">
        <v>0</v>
      </c>
      <c r="Z30" s="68"/>
      <c r="AA30" s="200">
        <v>0</v>
      </c>
      <c r="AB30" s="68"/>
      <c r="AC30" s="68"/>
      <c r="AD30" s="68"/>
      <c r="AE30" s="68"/>
      <c r="AF30" s="68"/>
    </row>
    <row r="31" spans="1:32" ht="15.75">
      <c r="A31" s="86" t="s">
        <v>177</v>
      </c>
      <c r="B31" s="86" t="s">
        <v>207</v>
      </c>
      <c r="C31" s="124">
        <v>2935</v>
      </c>
      <c r="D31" s="85"/>
      <c r="E31" s="113">
        <v>1</v>
      </c>
      <c r="F31" s="90"/>
      <c r="G31" s="90">
        <v>0</v>
      </c>
      <c r="H31" s="80">
        <v>293.5</v>
      </c>
      <c r="I31" s="79">
        <v>21.911999999999999</v>
      </c>
      <c r="J31" s="78">
        <v>3250.4119999999998</v>
      </c>
      <c r="K31" s="81"/>
      <c r="L31" s="87"/>
      <c r="M31" s="83">
        <v>-2934</v>
      </c>
      <c r="N31" s="83"/>
      <c r="O31" s="86"/>
      <c r="P31" s="68" t="s">
        <v>172</v>
      </c>
      <c r="Q31" s="154" t="s">
        <v>71</v>
      </c>
      <c r="R31" s="153" t="s">
        <v>72</v>
      </c>
      <c r="S31" s="157">
        <v>2250</v>
      </c>
      <c r="T31" s="156" t="s">
        <v>22</v>
      </c>
      <c r="U31" s="198"/>
      <c r="V31" s="198">
        <v>0</v>
      </c>
      <c r="W31" s="198">
        <v>1</v>
      </c>
      <c r="X31" s="198">
        <v>0</v>
      </c>
      <c r="Y31" s="198">
        <v>0</v>
      </c>
      <c r="Z31" s="68"/>
      <c r="AA31" s="200">
        <v>2935</v>
      </c>
      <c r="AB31" s="68"/>
      <c r="AC31" s="68"/>
      <c r="AD31" s="68"/>
      <c r="AE31" s="68"/>
      <c r="AF31" s="68"/>
    </row>
    <row r="32" spans="1:32" ht="15.75">
      <c r="A32" s="73" t="s">
        <v>196</v>
      </c>
      <c r="B32" s="86" t="s">
        <v>208</v>
      </c>
      <c r="C32" s="123"/>
      <c r="D32" s="85"/>
      <c r="E32" s="113"/>
      <c r="F32" s="76"/>
      <c r="G32" s="77">
        <v>313.89999999999998</v>
      </c>
      <c r="H32" s="80">
        <v>0</v>
      </c>
      <c r="I32" s="79">
        <v>21.911999999999999</v>
      </c>
      <c r="J32" s="78">
        <v>21.911999999999999</v>
      </c>
      <c r="K32" s="81"/>
      <c r="L32" s="82"/>
      <c r="M32" s="83">
        <v>313.89999999999998</v>
      </c>
      <c r="N32" s="83"/>
      <c r="O32" s="86"/>
      <c r="P32" s="68" t="s">
        <v>172</v>
      </c>
      <c r="Q32" s="154" t="s">
        <v>73</v>
      </c>
      <c r="R32" s="153" t="s">
        <v>74</v>
      </c>
      <c r="S32" s="157">
        <v>2500.0500000000002</v>
      </c>
      <c r="T32" s="156" t="s">
        <v>22</v>
      </c>
      <c r="U32" s="198"/>
      <c r="V32" s="198">
        <v>0</v>
      </c>
      <c r="W32" s="198">
        <v>0</v>
      </c>
      <c r="X32" s="198">
        <v>0</v>
      </c>
      <c r="Y32" s="198">
        <v>313.89999999999998</v>
      </c>
      <c r="Z32" s="68"/>
      <c r="AA32" s="200">
        <v>0</v>
      </c>
      <c r="AB32" s="68"/>
      <c r="AC32" s="68"/>
      <c r="AD32" s="68"/>
      <c r="AE32" s="68"/>
      <c r="AF32" s="68"/>
    </row>
    <row r="33" spans="1:32" ht="15.75">
      <c r="A33" s="73" t="s">
        <v>169</v>
      </c>
      <c r="B33" s="73" t="s">
        <v>209</v>
      </c>
      <c r="C33" s="123"/>
      <c r="D33" s="85"/>
      <c r="E33" s="113"/>
      <c r="F33" s="76"/>
      <c r="G33" s="77">
        <v>0</v>
      </c>
      <c r="H33" s="80">
        <v>0</v>
      </c>
      <c r="I33" s="79">
        <v>21.911999999999999</v>
      </c>
      <c r="J33" s="78">
        <v>21.911999999999999</v>
      </c>
      <c r="K33" s="81"/>
      <c r="L33" s="82"/>
      <c r="M33" s="83">
        <v>0</v>
      </c>
      <c r="N33" s="83"/>
      <c r="O33" s="86"/>
      <c r="P33" s="68" t="s">
        <v>172</v>
      </c>
      <c r="Q33" s="154" t="s">
        <v>75</v>
      </c>
      <c r="R33" s="153" t="s">
        <v>76</v>
      </c>
      <c r="S33" s="157">
        <v>1750.05</v>
      </c>
      <c r="T33" s="156" t="s">
        <v>22</v>
      </c>
      <c r="U33" s="198"/>
      <c r="V33" s="198">
        <v>0</v>
      </c>
      <c r="W33" s="198">
        <v>0</v>
      </c>
      <c r="X33" s="198">
        <v>0</v>
      </c>
      <c r="Y33" s="198">
        <v>0</v>
      </c>
      <c r="Z33" s="68"/>
      <c r="AA33" s="200">
        <v>0</v>
      </c>
      <c r="AB33" s="68"/>
      <c r="AC33" s="68"/>
      <c r="AD33" s="68"/>
      <c r="AE33" s="68"/>
      <c r="AF33" s="68"/>
    </row>
    <row r="34" spans="1:32" ht="15.75">
      <c r="A34" s="73" t="s">
        <v>169</v>
      </c>
      <c r="B34" s="73" t="s">
        <v>210</v>
      </c>
      <c r="C34" s="123"/>
      <c r="D34" s="85"/>
      <c r="E34" s="113"/>
      <c r="F34" s="76"/>
      <c r="G34" s="77"/>
      <c r="H34" s="80"/>
      <c r="I34" s="79"/>
      <c r="J34" s="78"/>
      <c r="K34" s="81"/>
      <c r="L34" s="82"/>
      <c r="M34" s="83"/>
      <c r="N34" s="196"/>
      <c r="O34" s="86"/>
      <c r="P34" s="68" t="s">
        <v>172</v>
      </c>
      <c r="Q34" s="154" t="s">
        <v>77</v>
      </c>
      <c r="R34" s="153" t="s">
        <v>78</v>
      </c>
      <c r="S34" s="157">
        <v>3000</v>
      </c>
      <c r="T34" s="156" t="s">
        <v>22</v>
      </c>
      <c r="U34" s="198"/>
      <c r="V34" s="198">
        <v>0</v>
      </c>
      <c r="W34" s="198">
        <v>0</v>
      </c>
      <c r="X34" s="198">
        <v>0</v>
      </c>
      <c r="Y34" s="198">
        <v>0</v>
      </c>
      <c r="Z34" s="68"/>
      <c r="AA34" s="200">
        <v>0</v>
      </c>
      <c r="AB34" s="68"/>
      <c r="AC34" s="68"/>
      <c r="AD34" s="68"/>
      <c r="AE34" s="68"/>
      <c r="AF34" s="68"/>
    </row>
    <row r="35" spans="1:32" ht="15.75">
      <c r="A35" s="73" t="s">
        <v>169</v>
      </c>
      <c r="B35" s="86" t="s">
        <v>211</v>
      </c>
      <c r="C35" s="123"/>
      <c r="D35" s="85"/>
      <c r="E35" s="113"/>
      <c r="F35" s="76"/>
      <c r="G35" s="77">
        <v>0</v>
      </c>
      <c r="H35" s="80">
        <v>0</v>
      </c>
      <c r="I35" s="79">
        <v>21.911999999999999</v>
      </c>
      <c r="J35" s="78">
        <v>21.911999999999999</v>
      </c>
      <c r="K35" s="81"/>
      <c r="L35" s="87"/>
      <c r="M35" s="83">
        <v>0</v>
      </c>
      <c r="N35" s="83"/>
      <c r="O35" s="94"/>
      <c r="P35" s="68" t="s">
        <v>172</v>
      </c>
      <c r="Q35" s="154" t="s">
        <v>79</v>
      </c>
      <c r="R35" s="153" t="s">
        <v>80</v>
      </c>
      <c r="S35" s="157">
        <v>2750.1</v>
      </c>
      <c r="T35" s="156" t="s">
        <v>22</v>
      </c>
      <c r="U35" s="198"/>
      <c r="V35" s="198">
        <v>0</v>
      </c>
      <c r="W35" s="198">
        <v>0</v>
      </c>
      <c r="X35" s="198">
        <v>0</v>
      </c>
      <c r="Y35" s="198">
        <v>0</v>
      </c>
      <c r="Z35" s="68"/>
      <c r="AA35" s="200">
        <v>0</v>
      </c>
      <c r="AB35" s="68"/>
      <c r="AC35" s="68"/>
      <c r="AD35" s="68"/>
      <c r="AE35" s="68"/>
      <c r="AF35" s="68"/>
    </row>
    <row r="36" spans="1:32" ht="15.75">
      <c r="A36" s="73" t="s">
        <v>212</v>
      </c>
      <c r="B36" s="73" t="s">
        <v>213</v>
      </c>
      <c r="C36" s="123"/>
      <c r="D36" s="85"/>
      <c r="E36" s="113"/>
      <c r="F36" s="76"/>
      <c r="G36" s="77">
        <v>357.22</v>
      </c>
      <c r="H36" s="80">
        <v>0</v>
      </c>
      <c r="I36" s="79">
        <v>21.911999999999999</v>
      </c>
      <c r="J36" s="78">
        <v>21.911999999999999</v>
      </c>
      <c r="K36" s="81"/>
      <c r="L36" s="95"/>
      <c r="M36" s="83">
        <v>357.22</v>
      </c>
      <c r="N36" s="83"/>
      <c r="O36" s="86"/>
      <c r="P36" s="68" t="s">
        <v>172</v>
      </c>
      <c r="Q36" s="154" t="s">
        <v>81</v>
      </c>
      <c r="R36" s="153" t="s">
        <v>82</v>
      </c>
      <c r="S36" s="157">
        <v>3750</v>
      </c>
      <c r="T36" s="156" t="s">
        <v>22</v>
      </c>
      <c r="U36" s="198"/>
      <c r="V36" s="198">
        <v>0</v>
      </c>
      <c r="W36" s="198">
        <v>0</v>
      </c>
      <c r="X36" s="198">
        <v>0</v>
      </c>
      <c r="Y36" s="198">
        <v>357.22</v>
      </c>
      <c r="Z36" s="68"/>
      <c r="AA36" s="200">
        <v>0</v>
      </c>
      <c r="AB36" s="68"/>
      <c r="AC36" s="68"/>
      <c r="AD36" s="68"/>
      <c r="AE36" s="68"/>
      <c r="AF36" s="68"/>
    </row>
    <row r="37" spans="1:32" ht="15.75">
      <c r="A37" s="74" t="s">
        <v>177</v>
      </c>
      <c r="B37" s="74" t="s">
        <v>214</v>
      </c>
      <c r="C37" s="143"/>
      <c r="D37" s="144"/>
      <c r="E37" s="151"/>
      <c r="F37" s="146"/>
      <c r="G37" s="146">
        <v>0</v>
      </c>
      <c r="H37" s="80">
        <v>0</v>
      </c>
      <c r="I37" s="79">
        <v>21.911999999999999</v>
      </c>
      <c r="J37" s="78">
        <v>21.911999999999999</v>
      </c>
      <c r="K37" s="81"/>
      <c r="L37" s="95"/>
      <c r="M37" s="83">
        <v>0</v>
      </c>
      <c r="N37" s="83"/>
      <c r="O37" s="147" t="s">
        <v>215</v>
      </c>
      <c r="P37" s="68" t="s">
        <v>172</v>
      </c>
      <c r="Q37" s="154" t="s">
        <v>216</v>
      </c>
      <c r="R37" s="153" t="s">
        <v>217</v>
      </c>
      <c r="S37" s="157">
        <v>2000.1</v>
      </c>
      <c r="T37" s="156" t="s">
        <v>22</v>
      </c>
      <c r="U37" s="198"/>
      <c r="V37" s="198">
        <v>0</v>
      </c>
      <c r="W37" s="198">
        <v>0</v>
      </c>
      <c r="X37" s="198">
        <v>0</v>
      </c>
      <c r="Y37" s="198">
        <v>0</v>
      </c>
      <c r="Z37" s="68"/>
      <c r="AA37" s="200">
        <v>0</v>
      </c>
      <c r="AB37" s="68"/>
      <c r="AC37" s="68"/>
      <c r="AD37" s="68"/>
      <c r="AE37" s="68"/>
      <c r="AF37" s="68"/>
    </row>
    <row r="38" spans="1:32" ht="15.75">
      <c r="A38" s="86" t="s">
        <v>179</v>
      </c>
      <c r="B38" s="126" t="s">
        <v>218</v>
      </c>
      <c r="C38" s="124"/>
      <c r="D38" s="85"/>
      <c r="E38" s="113"/>
      <c r="F38" s="90"/>
      <c r="G38" s="90"/>
      <c r="H38" s="80">
        <v>0</v>
      </c>
      <c r="I38" s="79"/>
      <c r="J38" s="78"/>
      <c r="K38" s="81"/>
      <c r="L38" s="95"/>
      <c r="M38" s="83"/>
      <c r="N38" s="83"/>
      <c r="O38" s="86"/>
      <c r="P38" s="68" t="s">
        <v>172</v>
      </c>
      <c r="Q38" s="154" t="s">
        <v>83</v>
      </c>
      <c r="R38" s="153" t="s">
        <v>219</v>
      </c>
      <c r="S38" s="157">
        <v>5500.05</v>
      </c>
      <c r="T38" s="156" t="s">
        <v>22</v>
      </c>
      <c r="U38" s="198"/>
      <c r="V38" s="198">
        <v>0</v>
      </c>
      <c r="W38" s="198">
        <v>0</v>
      </c>
      <c r="X38" s="198">
        <v>0</v>
      </c>
      <c r="Y38" s="198">
        <v>0</v>
      </c>
      <c r="Z38" s="68"/>
      <c r="AA38" s="200">
        <v>0</v>
      </c>
      <c r="AB38" s="68"/>
      <c r="AC38" s="68"/>
      <c r="AD38" s="68"/>
      <c r="AE38" s="68"/>
      <c r="AF38" s="68"/>
    </row>
    <row r="39" spans="1:32" ht="15.75">
      <c r="A39" s="73" t="s">
        <v>220</v>
      </c>
      <c r="B39" s="73" t="s">
        <v>221</v>
      </c>
      <c r="C39" s="123"/>
      <c r="D39" s="85"/>
      <c r="E39" s="113"/>
      <c r="F39" s="76"/>
      <c r="G39" s="77">
        <v>1000</v>
      </c>
      <c r="H39" s="80">
        <v>0</v>
      </c>
      <c r="I39" s="79">
        <v>21.911999999999999</v>
      </c>
      <c r="J39" s="78">
        <v>21.911999999999999</v>
      </c>
      <c r="K39" s="81"/>
      <c r="L39" s="87"/>
      <c r="M39" s="83">
        <v>1000</v>
      </c>
      <c r="N39" s="83"/>
      <c r="O39" s="86"/>
      <c r="P39" s="68" t="s">
        <v>172</v>
      </c>
      <c r="Q39" s="154" t="s">
        <v>85</v>
      </c>
      <c r="R39" s="153" t="s">
        <v>86</v>
      </c>
      <c r="S39" s="157">
        <v>7500</v>
      </c>
      <c r="T39" s="156" t="s">
        <v>22</v>
      </c>
      <c r="U39" s="198"/>
      <c r="V39" s="198">
        <v>0</v>
      </c>
      <c r="W39" s="198">
        <v>0</v>
      </c>
      <c r="X39" s="198">
        <v>0</v>
      </c>
      <c r="Y39" s="198">
        <v>1000</v>
      </c>
      <c r="Z39" s="68"/>
      <c r="AA39" s="200">
        <v>0</v>
      </c>
      <c r="AB39" s="68"/>
      <c r="AC39" s="68"/>
      <c r="AD39" s="68"/>
      <c r="AE39" s="68"/>
      <c r="AF39" s="68"/>
    </row>
    <row r="40" spans="1:32" ht="15.75">
      <c r="A40" s="73" t="s">
        <v>169</v>
      </c>
      <c r="B40" s="86" t="s">
        <v>222</v>
      </c>
      <c r="C40" s="123"/>
      <c r="D40" s="85"/>
      <c r="E40" s="113"/>
      <c r="F40" s="76"/>
      <c r="G40" s="77">
        <v>0</v>
      </c>
      <c r="H40" s="80">
        <v>0</v>
      </c>
      <c r="I40" s="79">
        <v>21.911999999999999</v>
      </c>
      <c r="J40" s="78">
        <v>21.911999999999999</v>
      </c>
      <c r="K40" s="81"/>
      <c r="L40" s="87"/>
      <c r="M40" s="83">
        <v>0</v>
      </c>
      <c r="N40" s="83"/>
      <c r="O40" s="86"/>
      <c r="P40" s="68" t="s">
        <v>172</v>
      </c>
      <c r="Q40" s="154" t="s">
        <v>87</v>
      </c>
      <c r="R40" s="153" t="s">
        <v>88</v>
      </c>
      <c r="S40" s="157">
        <v>3000</v>
      </c>
      <c r="T40" s="156" t="s">
        <v>22</v>
      </c>
      <c r="U40" s="198"/>
      <c r="V40" s="198">
        <v>0</v>
      </c>
      <c r="W40" s="198">
        <v>0</v>
      </c>
      <c r="X40" s="198">
        <v>0</v>
      </c>
      <c r="Y40" s="198">
        <v>0</v>
      </c>
      <c r="Z40" s="68"/>
      <c r="AA40" s="200">
        <v>0</v>
      </c>
      <c r="AB40" s="68"/>
      <c r="AC40" s="68"/>
      <c r="AD40" s="68"/>
      <c r="AE40" s="68"/>
      <c r="AF40" s="68"/>
    </row>
    <row r="41" spans="1:32" ht="15.75">
      <c r="A41" s="73" t="s">
        <v>169</v>
      </c>
      <c r="B41" s="73" t="s">
        <v>223</v>
      </c>
      <c r="C41" s="123"/>
      <c r="D41" s="85"/>
      <c r="E41" s="113">
        <v>2</v>
      </c>
      <c r="F41" s="76"/>
      <c r="G41" s="77">
        <v>0</v>
      </c>
      <c r="H41" s="80">
        <v>0</v>
      </c>
      <c r="I41" s="79">
        <v>21.911999999999999</v>
      </c>
      <c r="J41" s="78">
        <v>21.911999999999999</v>
      </c>
      <c r="K41" s="81"/>
      <c r="L41" s="82"/>
      <c r="M41" s="83">
        <v>2</v>
      </c>
      <c r="N41" s="83"/>
      <c r="O41" s="86"/>
      <c r="P41" s="68" t="s">
        <v>172</v>
      </c>
      <c r="Q41" s="154" t="s">
        <v>89</v>
      </c>
      <c r="R41" s="153" t="s">
        <v>90</v>
      </c>
      <c r="S41" s="157">
        <v>2000.1</v>
      </c>
      <c r="T41" s="156" t="s">
        <v>22</v>
      </c>
      <c r="U41" s="198"/>
      <c r="V41" s="198">
        <v>0</v>
      </c>
      <c r="W41" s="198">
        <v>2</v>
      </c>
      <c r="X41" s="198">
        <v>0</v>
      </c>
      <c r="Y41" s="198">
        <v>0</v>
      </c>
      <c r="Z41" s="68"/>
      <c r="AA41" s="200">
        <v>0</v>
      </c>
      <c r="AB41" s="68"/>
      <c r="AC41" s="68"/>
      <c r="AD41" s="68"/>
      <c r="AE41" s="68"/>
      <c r="AF41" s="68"/>
    </row>
    <row r="42" spans="1:32" ht="15.75">
      <c r="A42" s="73" t="s">
        <v>224</v>
      </c>
      <c r="B42" s="73" t="s">
        <v>225</v>
      </c>
      <c r="C42" s="123"/>
      <c r="D42" s="85"/>
      <c r="E42" s="113"/>
      <c r="F42" s="76">
        <v>435</v>
      </c>
      <c r="G42" s="77">
        <v>0</v>
      </c>
      <c r="H42" s="80">
        <v>0</v>
      </c>
      <c r="I42" s="79">
        <v>21.911999999999999</v>
      </c>
      <c r="J42" s="78">
        <v>21.911999999999999</v>
      </c>
      <c r="K42" s="81"/>
      <c r="L42" s="87"/>
      <c r="M42" s="83">
        <v>435</v>
      </c>
      <c r="N42" s="83"/>
      <c r="O42" s="86"/>
      <c r="P42" s="68" t="s">
        <v>172</v>
      </c>
      <c r="Q42" s="154" t="s">
        <v>91</v>
      </c>
      <c r="R42" s="153" t="s">
        <v>92</v>
      </c>
      <c r="S42" s="157">
        <v>6000</v>
      </c>
      <c r="T42" s="156" t="s">
        <v>22</v>
      </c>
      <c r="U42" s="198"/>
      <c r="V42" s="198">
        <v>0</v>
      </c>
      <c r="W42" s="198">
        <v>0</v>
      </c>
      <c r="X42" s="198">
        <v>435</v>
      </c>
      <c r="Y42" s="198">
        <v>0</v>
      </c>
      <c r="Z42" s="68"/>
      <c r="AA42" s="200">
        <v>0</v>
      </c>
      <c r="AB42" s="68"/>
      <c r="AC42" s="68"/>
      <c r="AD42" s="68"/>
      <c r="AE42" s="68"/>
      <c r="AF42" s="68"/>
    </row>
    <row r="43" spans="1:32" ht="15.75">
      <c r="A43" s="73" t="s">
        <v>179</v>
      </c>
      <c r="B43" s="126" t="s">
        <v>226</v>
      </c>
      <c r="C43" s="123">
        <v>6250</v>
      </c>
      <c r="D43" s="85"/>
      <c r="E43" s="113"/>
      <c r="F43" s="76"/>
      <c r="G43" s="77"/>
      <c r="H43" s="80"/>
      <c r="I43" s="79"/>
      <c r="J43" s="78"/>
      <c r="K43" s="81"/>
      <c r="L43" s="87"/>
      <c r="M43" s="83"/>
      <c r="N43" s="83"/>
      <c r="O43" s="86"/>
      <c r="P43" s="68" t="s">
        <v>172</v>
      </c>
      <c r="Q43" s="154" t="s">
        <v>93</v>
      </c>
      <c r="R43" s="153" t="s">
        <v>94</v>
      </c>
      <c r="S43" s="157">
        <v>6250.05</v>
      </c>
      <c r="T43" s="156" t="s">
        <v>22</v>
      </c>
      <c r="U43" s="198"/>
      <c r="V43" s="198">
        <v>0</v>
      </c>
      <c r="W43" s="198">
        <v>0</v>
      </c>
      <c r="X43" s="198">
        <v>0</v>
      </c>
      <c r="Y43" s="198">
        <v>0</v>
      </c>
      <c r="Z43" s="68"/>
      <c r="AA43" s="200">
        <v>6250</v>
      </c>
      <c r="AB43" s="68"/>
      <c r="AC43" s="68"/>
      <c r="AD43" s="68"/>
      <c r="AE43" s="68"/>
      <c r="AF43" s="68"/>
    </row>
    <row r="44" spans="1:32" ht="15.75">
      <c r="A44" s="148" t="s">
        <v>177</v>
      </c>
      <c r="B44" s="148" t="s">
        <v>227</v>
      </c>
      <c r="C44" s="149"/>
      <c r="D44" s="85"/>
      <c r="E44" s="112"/>
      <c r="F44" s="76"/>
      <c r="G44" s="77"/>
      <c r="H44" s="80"/>
      <c r="I44" s="79"/>
      <c r="J44" s="78"/>
      <c r="K44" s="81"/>
      <c r="L44" s="82"/>
      <c r="M44" s="83"/>
      <c r="N44" s="152">
        <v>1136601197</v>
      </c>
      <c r="O44" s="150" t="s">
        <v>228</v>
      </c>
      <c r="P44" s="68" t="s">
        <v>172</v>
      </c>
      <c r="Q44" s="154" t="s">
        <v>95</v>
      </c>
      <c r="R44" s="153" t="s">
        <v>96</v>
      </c>
      <c r="S44" s="157">
        <v>2000.04</v>
      </c>
      <c r="T44" s="156" t="s">
        <v>22</v>
      </c>
      <c r="U44" s="198"/>
      <c r="V44" s="198">
        <v>0</v>
      </c>
      <c r="W44" s="198">
        <v>0</v>
      </c>
      <c r="X44" s="198">
        <v>0</v>
      </c>
      <c r="Y44" s="198">
        <v>0</v>
      </c>
      <c r="Z44" s="68"/>
      <c r="AA44" s="200">
        <v>0</v>
      </c>
      <c r="AB44" s="68"/>
      <c r="AC44" s="68"/>
      <c r="AD44" s="68"/>
      <c r="AE44" s="68"/>
      <c r="AF44" s="68"/>
    </row>
    <row r="45" spans="1:32" ht="15.75">
      <c r="A45" s="73" t="s">
        <v>169</v>
      </c>
      <c r="B45" s="73" t="s">
        <v>229</v>
      </c>
      <c r="C45" s="123"/>
      <c r="D45" s="85"/>
      <c r="E45" s="113"/>
      <c r="F45" s="76"/>
      <c r="G45" s="77"/>
      <c r="H45" s="80">
        <v>0</v>
      </c>
      <c r="I45" s="79">
        <v>21.911999999999999</v>
      </c>
      <c r="J45" s="78">
        <v>21.911999999999999</v>
      </c>
      <c r="K45" s="81"/>
      <c r="L45" s="87"/>
      <c r="M45" s="83"/>
      <c r="N45" s="83"/>
      <c r="O45" s="86"/>
      <c r="P45" s="68" t="s">
        <v>172</v>
      </c>
      <c r="Q45" s="154" t="s">
        <v>97</v>
      </c>
      <c r="R45" s="153" t="s">
        <v>98</v>
      </c>
      <c r="S45" s="157">
        <v>5868.75</v>
      </c>
      <c r="T45" s="156" t="s">
        <v>22</v>
      </c>
      <c r="U45" s="198"/>
      <c r="V45" s="198">
        <v>0</v>
      </c>
      <c r="W45" s="198">
        <v>0</v>
      </c>
      <c r="X45" s="198">
        <v>0</v>
      </c>
      <c r="Y45" s="198">
        <v>0</v>
      </c>
      <c r="Z45" s="68"/>
      <c r="AA45" s="200">
        <v>0</v>
      </c>
      <c r="AB45" s="68"/>
      <c r="AC45" s="68"/>
      <c r="AD45" s="68"/>
      <c r="AE45" s="68"/>
      <c r="AF45" s="68"/>
    </row>
    <row r="46" spans="1:32" ht="15.75">
      <c r="A46" s="73" t="s">
        <v>177</v>
      </c>
      <c r="B46" s="73" t="s">
        <v>230</v>
      </c>
      <c r="C46" s="123"/>
      <c r="D46" s="85"/>
      <c r="E46" s="113">
        <v>1</v>
      </c>
      <c r="F46" s="76"/>
      <c r="G46" s="77">
        <v>750</v>
      </c>
      <c r="H46" s="80">
        <v>0</v>
      </c>
      <c r="I46" s="79">
        <v>21.911999999999999</v>
      </c>
      <c r="J46" s="78">
        <v>21.911999999999999</v>
      </c>
      <c r="K46" s="81"/>
      <c r="L46" s="87"/>
      <c r="M46" s="83">
        <v>751</v>
      </c>
      <c r="N46" s="83"/>
      <c r="O46" s="86"/>
      <c r="P46" s="68" t="s">
        <v>172</v>
      </c>
      <c r="Q46" s="154" t="s">
        <v>99</v>
      </c>
      <c r="R46" s="153" t="s">
        <v>100</v>
      </c>
      <c r="S46" s="157">
        <v>3750</v>
      </c>
      <c r="T46" s="156" t="s">
        <v>22</v>
      </c>
      <c r="U46" s="198"/>
      <c r="V46" s="198">
        <v>0</v>
      </c>
      <c r="W46" s="198">
        <v>1</v>
      </c>
      <c r="X46" s="198">
        <v>0</v>
      </c>
      <c r="Y46" s="198">
        <v>750</v>
      </c>
      <c r="Z46" s="68"/>
      <c r="AA46" s="200">
        <v>0</v>
      </c>
      <c r="AB46" s="68"/>
      <c r="AC46" s="68"/>
      <c r="AD46" s="68"/>
      <c r="AE46" s="68"/>
      <c r="AF46" s="68"/>
    </row>
    <row r="47" spans="1:32" ht="15.75">
      <c r="A47" s="73" t="s">
        <v>224</v>
      </c>
      <c r="B47" s="73" t="s">
        <v>231</v>
      </c>
      <c r="C47" s="123"/>
      <c r="D47" s="85"/>
      <c r="E47" s="112"/>
      <c r="F47" s="76"/>
      <c r="G47" s="77"/>
      <c r="H47" s="80">
        <v>0</v>
      </c>
      <c r="I47" s="79"/>
      <c r="J47" s="78"/>
      <c r="K47" s="81"/>
      <c r="L47" s="87"/>
      <c r="M47" s="83"/>
      <c r="N47" s="83"/>
      <c r="O47" s="86"/>
      <c r="P47" s="68" t="s">
        <v>172</v>
      </c>
      <c r="Q47" s="154" t="s">
        <v>101</v>
      </c>
      <c r="R47" s="153" t="s">
        <v>102</v>
      </c>
      <c r="S47" s="157">
        <v>5868.6</v>
      </c>
      <c r="T47" s="156" t="s">
        <v>22</v>
      </c>
      <c r="U47" s="198"/>
      <c r="V47" s="198">
        <v>0</v>
      </c>
      <c r="W47" s="198">
        <v>0</v>
      </c>
      <c r="X47" s="198">
        <v>0</v>
      </c>
      <c r="Y47" s="198">
        <v>0</v>
      </c>
      <c r="Z47" s="68"/>
      <c r="AA47" s="200">
        <v>0</v>
      </c>
      <c r="AB47" s="68"/>
      <c r="AC47" s="68"/>
      <c r="AD47" s="68"/>
      <c r="AE47" s="68"/>
      <c r="AF47" s="68"/>
    </row>
    <row r="48" spans="1:32" ht="15.75">
      <c r="A48" s="73" t="s">
        <v>220</v>
      </c>
      <c r="B48" s="73" t="s">
        <v>232</v>
      </c>
      <c r="C48" s="123"/>
      <c r="D48" s="85"/>
      <c r="E48" s="112"/>
      <c r="F48" s="76"/>
      <c r="G48" s="77">
        <v>350</v>
      </c>
      <c r="H48" s="80">
        <v>0</v>
      </c>
      <c r="I48" s="79">
        <v>21.911999999999999</v>
      </c>
      <c r="J48" s="78">
        <v>21.911999999999999</v>
      </c>
      <c r="K48" s="81"/>
      <c r="L48" s="82"/>
      <c r="M48" s="83">
        <v>350</v>
      </c>
      <c r="N48" s="83"/>
      <c r="O48" s="86"/>
      <c r="P48" s="68" t="s">
        <v>172</v>
      </c>
      <c r="Q48" s="154" t="s">
        <v>103</v>
      </c>
      <c r="R48" s="153" t="s">
        <v>104</v>
      </c>
      <c r="S48" s="157">
        <v>3750</v>
      </c>
      <c r="T48" s="156" t="s">
        <v>22</v>
      </c>
      <c r="U48" s="198"/>
      <c r="V48" s="198">
        <v>0</v>
      </c>
      <c r="W48" s="198">
        <v>0</v>
      </c>
      <c r="X48" s="198">
        <v>0</v>
      </c>
      <c r="Y48" s="198">
        <v>350</v>
      </c>
      <c r="Z48" s="68"/>
      <c r="AA48" s="200">
        <v>0</v>
      </c>
      <c r="AB48" s="68"/>
      <c r="AC48" s="68"/>
      <c r="AD48" s="68"/>
      <c r="AE48" s="68"/>
      <c r="AF48" s="68"/>
    </row>
    <row r="49" spans="1:168" s="206" customFormat="1" ht="15.75">
      <c r="A49" s="74" t="s">
        <v>192</v>
      </c>
      <c r="B49" s="74" t="s">
        <v>233</v>
      </c>
      <c r="C49" s="143">
        <v>1175</v>
      </c>
      <c r="D49" s="144"/>
      <c r="E49" s="37"/>
      <c r="F49" s="40"/>
      <c r="G49" s="146"/>
      <c r="H49" s="145"/>
      <c r="I49" s="145"/>
      <c r="J49" s="39"/>
      <c r="K49" s="41"/>
      <c r="L49" s="42"/>
      <c r="M49" s="43"/>
      <c r="N49" s="201">
        <v>2643837181</v>
      </c>
      <c r="O49" s="202" t="s">
        <v>234</v>
      </c>
      <c r="P49" s="44" t="s">
        <v>172</v>
      </c>
      <c r="Q49" s="45" t="s">
        <v>105</v>
      </c>
      <c r="R49" s="46" t="s">
        <v>106</v>
      </c>
      <c r="S49" s="203">
        <v>960</v>
      </c>
      <c r="T49" s="204" t="s">
        <v>22</v>
      </c>
      <c r="U49" s="205"/>
      <c r="V49" s="205">
        <v>0</v>
      </c>
      <c r="W49" s="205">
        <v>0</v>
      </c>
      <c r="X49" s="205">
        <v>0</v>
      </c>
      <c r="Y49" s="205">
        <v>0</v>
      </c>
      <c r="Z49" s="44"/>
      <c r="AA49" s="47">
        <v>1175</v>
      </c>
      <c r="AB49" s="44"/>
      <c r="AC49" s="44"/>
      <c r="AD49" s="44"/>
      <c r="AE49" s="44"/>
      <c r="AF49" s="4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</row>
    <row r="50" spans="1:168" ht="15.75">
      <c r="A50" s="73" t="s">
        <v>169</v>
      </c>
      <c r="B50" s="86" t="s">
        <v>235</v>
      </c>
      <c r="C50" s="123"/>
      <c r="D50" s="85"/>
      <c r="E50" s="112"/>
      <c r="F50" s="76"/>
      <c r="G50" s="77">
        <v>0</v>
      </c>
      <c r="H50" s="80">
        <v>0</v>
      </c>
      <c r="I50" s="79">
        <v>21.911999999999999</v>
      </c>
      <c r="J50" s="78">
        <v>21.911999999999999</v>
      </c>
      <c r="K50" s="81"/>
      <c r="L50" s="82"/>
      <c r="M50" s="83">
        <v>0</v>
      </c>
      <c r="N50" s="99"/>
      <c r="O50" s="86"/>
      <c r="P50" s="68" t="s">
        <v>172</v>
      </c>
      <c r="Q50" s="154" t="s">
        <v>107</v>
      </c>
      <c r="R50" s="153" t="s">
        <v>108</v>
      </c>
      <c r="S50" s="157">
        <v>3250.05</v>
      </c>
      <c r="T50" s="156" t="s">
        <v>22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84"/>
      <c r="AA50" s="200">
        <v>0</v>
      </c>
      <c r="AB50" s="68"/>
      <c r="AC50" s="68"/>
      <c r="AD50" s="68"/>
      <c r="AE50" s="68"/>
      <c r="AF50" s="68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  <c r="CF50" s="96"/>
      <c r="CG50" s="96"/>
      <c r="CH50" s="96"/>
      <c r="CI50" s="96"/>
      <c r="CJ50" s="96"/>
      <c r="CK50" s="96"/>
      <c r="CL50" s="96"/>
      <c r="CM50" s="96"/>
      <c r="CN50" s="96"/>
      <c r="CO50" s="96"/>
      <c r="CP50" s="96"/>
      <c r="CQ50" s="96"/>
      <c r="CR50" s="96"/>
      <c r="CS50" s="96"/>
      <c r="CT50" s="96"/>
      <c r="CU50" s="96"/>
      <c r="CV50" s="96"/>
      <c r="CW50" s="96"/>
      <c r="CX50" s="96"/>
      <c r="CY50" s="96"/>
      <c r="CZ50" s="96"/>
      <c r="DA50" s="96"/>
      <c r="DB50" s="96"/>
      <c r="DC50" s="96"/>
      <c r="DD50" s="96"/>
      <c r="DE50" s="96"/>
      <c r="DF50" s="96"/>
      <c r="DG50" s="96"/>
      <c r="DH50" s="96"/>
      <c r="DI50" s="96"/>
      <c r="DJ50" s="96"/>
      <c r="DK50" s="96"/>
      <c r="DL50" s="96"/>
      <c r="DM50" s="96"/>
      <c r="DN50" s="96"/>
      <c r="DO50" s="96"/>
      <c r="DP50" s="96"/>
      <c r="DQ50" s="96"/>
      <c r="DR50" s="96"/>
      <c r="DS50" s="96"/>
      <c r="DT50" s="96"/>
      <c r="DU50" s="96"/>
      <c r="DV50" s="96"/>
      <c r="DW50" s="96"/>
      <c r="DX50" s="96"/>
      <c r="DY50" s="96"/>
      <c r="DZ50" s="96"/>
      <c r="EA50" s="96"/>
      <c r="EB50" s="96"/>
      <c r="EC50" s="96"/>
      <c r="ED50" s="96"/>
      <c r="EE50" s="96"/>
      <c r="EF50" s="96"/>
      <c r="EG50" s="96"/>
      <c r="EH50" s="96"/>
      <c r="EI50" s="96"/>
      <c r="EJ50" s="96"/>
      <c r="EK50" s="96"/>
      <c r="EL50" s="96"/>
      <c r="EM50" s="96"/>
      <c r="EN50" s="96"/>
      <c r="EO50" s="96"/>
      <c r="EP50" s="96"/>
      <c r="EQ50" s="96"/>
      <c r="ER50" s="96"/>
      <c r="ES50" s="96"/>
      <c r="ET50" s="96"/>
      <c r="EU50" s="96"/>
      <c r="EV50" s="96"/>
      <c r="EW50" s="96"/>
      <c r="EX50" s="96"/>
      <c r="EY50" s="96"/>
      <c r="EZ50" s="96"/>
      <c r="FA50" s="96"/>
      <c r="FB50" s="96"/>
      <c r="FC50" s="96"/>
      <c r="FD50" s="96"/>
      <c r="FE50" s="96"/>
      <c r="FF50" s="96"/>
      <c r="FG50" s="96"/>
      <c r="FH50" s="96"/>
      <c r="FI50" s="96"/>
      <c r="FJ50" s="96"/>
      <c r="FK50" s="96"/>
      <c r="FL50" s="96"/>
    </row>
    <row r="51" spans="1:168" ht="15.75">
      <c r="A51" s="73" t="s">
        <v>192</v>
      </c>
      <c r="B51" s="73" t="s">
        <v>236</v>
      </c>
      <c r="C51" s="123">
        <v>2640</v>
      </c>
      <c r="D51" s="85"/>
      <c r="E51" s="113"/>
      <c r="F51" s="76"/>
      <c r="G51" s="77"/>
      <c r="H51" s="80">
        <v>264</v>
      </c>
      <c r="I51" s="79">
        <v>21.911999999999999</v>
      </c>
      <c r="J51" s="78">
        <v>2925.9119999999998</v>
      </c>
      <c r="K51" s="81"/>
      <c r="L51" s="82"/>
      <c r="M51" s="83">
        <v>-2640</v>
      </c>
      <c r="N51" s="83"/>
      <c r="O51" s="86"/>
      <c r="P51" s="68" t="s">
        <v>172</v>
      </c>
      <c r="Q51" s="154" t="s">
        <v>112</v>
      </c>
      <c r="R51" s="153" t="s">
        <v>113</v>
      </c>
      <c r="S51" s="157">
        <v>1200</v>
      </c>
      <c r="T51" s="156" t="s">
        <v>111</v>
      </c>
      <c r="U51" s="198">
        <v>2640</v>
      </c>
      <c r="V51" s="198">
        <v>0</v>
      </c>
      <c r="W51" s="198">
        <v>0</v>
      </c>
      <c r="X51" s="198">
        <v>0</v>
      </c>
      <c r="Y51" s="198">
        <v>0</v>
      </c>
      <c r="Z51" s="68"/>
      <c r="AA51" s="200"/>
      <c r="AB51" s="68"/>
      <c r="AC51" s="68"/>
      <c r="AD51" s="68"/>
      <c r="AE51" s="68"/>
      <c r="AF51" s="68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4"/>
      <c r="FF51" s="84"/>
      <c r="FG51" s="84"/>
      <c r="FH51" s="84"/>
      <c r="FI51" s="84"/>
      <c r="FJ51" s="84"/>
      <c r="FK51" s="84"/>
      <c r="FL51" s="84"/>
    </row>
    <row r="52" spans="1:168" ht="15.75">
      <c r="A52" s="73" t="s">
        <v>237</v>
      </c>
      <c r="B52" s="73" t="s">
        <v>238</v>
      </c>
      <c r="C52" s="123">
        <v>1800</v>
      </c>
      <c r="D52" s="85"/>
      <c r="E52" s="113"/>
      <c r="F52" s="76"/>
      <c r="G52" s="77"/>
      <c r="H52" s="80">
        <v>180</v>
      </c>
      <c r="I52" s="79">
        <v>21.911999999999999</v>
      </c>
      <c r="J52" s="78">
        <v>2001.912</v>
      </c>
      <c r="K52" s="81"/>
      <c r="L52" s="82"/>
      <c r="M52" s="83"/>
      <c r="N52" s="83"/>
      <c r="O52" s="86"/>
      <c r="P52" s="68" t="s">
        <v>172</v>
      </c>
      <c r="Q52" s="154" t="s">
        <v>114</v>
      </c>
      <c r="R52" s="153" t="s">
        <v>115</v>
      </c>
      <c r="S52" s="157">
        <v>1200</v>
      </c>
      <c r="T52" s="156" t="s">
        <v>111</v>
      </c>
      <c r="U52" s="198">
        <v>1800</v>
      </c>
      <c r="V52" s="198">
        <v>0</v>
      </c>
      <c r="W52" s="198">
        <v>0</v>
      </c>
      <c r="X52" s="198">
        <v>0</v>
      </c>
      <c r="Y52" s="198">
        <v>0</v>
      </c>
      <c r="Z52" s="68"/>
      <c r="AA52" s="200"/>
      <c r="AB52" s="68"/>
      <c r="AC52" s="68"/>
      <c r="AD52" s="68"/>
      <c r="AE52" s="68"/>
      <c r="AF52" s="68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/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97"/>
      <c r="DM52" s="97"/>
      <c r="DN52" s="97"/>
      <c r="DO52" s="97"/>
      <c r="DP52" s="97"/>
      <c r="DQ52" s="97"/>
      <c r="DR52" s="97"/>
      <c r="DS52" s="97"/>
      <c r="DT52" s="97"/>
      <c r="DU52" s="97"/>
      <c r="DV52" s="97"/>
      <c r="DW52" s="97"/>
      <c r="DX52" s="97"/>
      <c r="DY52" s="97"/>
      <c r="DZ52" s="97"/>
      <c r="EA52" s="97"/>
      <c r="EB52" s="97"/>
      <c r="EC52" s="97"/>
      <c r="ED52" s="97"/>
      <c r="EE52" s="97"/>
      <c r="EF52" s="97"/>
      <c r="EG52" s="97"/>
      <c r="EH52" s="97"/>
      <c r="EI52" s="97"/>
      <c r="EJ52" s="97"/>
      <c r="EK52" s="97"/>
      <c r="EL52" s="97"/>
      <c r="EM52" s="97"/>
      <c r="EN52" s="97"/>
      <c r="EO52" s="97"/>
      <c r="EP52" s="97"/>
      <c r="EQ52" s="97"/>
      <c r="ER52" s="97"/>
      <c r="ES52" s="97"/>
      <c r="ET52" s="97"/>
      <c r="EU52" s="97"/>
      <c r="EV52" s="97"/>
      <c r="EW52" s="97"/>
      <c r="EX52" s="97"/>
      <c r="EY52" s="97"/>
      <c r="EZ52" s="97"/>
      <c r="FA52" s="97"/>
      <c r="FB52" s="97"/>
      <c r="FC52" s="97"/>
      <c r="FD52" s="97"/>
      <c r="FE52" s="97"/>
      <c r="FF52" s="97"/>
      <c r="FG52" s="97"/>
      <c r="FH52" s="97"/>
      <c r="FI52" s="97"/>
      <c r="FJ52" s="97"/>
      <c r="FK52" s="97"/>
      <c r="FL52" s="97"/>
    </row>
    <row r="53" spans="1:168" ht="15.75">
      <c r="A53" s="73" t="s">
        <v>237</v>
      </c>
      <c r="B53" s="86" t="s">
        <v>239</v>
      </c>
      <c r="C53" s="123">
        <v>2109</v>
      </c>
      <c r="D53" s="85"/>
      <c r="E53" s="113"/>
      <c r="F53" s="76"/>
      <c r="G53" s="77"/>
      <c r="H53" s="80">
        <v>210.9</v>
      </c>
      <c r="I53" s="79">
        <v>21.911999999999999</v>
      </c>
      <c r="J53" s="78">
        <v>2341.8119999999999</v>
      </c>
      <c r="K53" s="81"/>
      <c r="L53" s="87"/>
      <c r="M53" s="83"/>
      <c r="N53" s="83"/>
      <c r="O53" s="86"/>
      <c r="P53" s="68" t="s">
        <v>172</v>
      </c>
      <c r="Q53" s="154" t="s">
        <v>116</v>
      </c>
      <c r="R53" s="153" t="s">
        <v>117</v>
      </c>
      <c r="S53" s="157">
        <v>1200</v>
      </c>
      <c r="T53" s="156" t="s">
        <v>111</v>
      </c>
      <c r="U53" s="198">
        <v>2109</v>
      </c>
      <c r="V53" s="198">
        <v>0</v>
      </c>
      <c r="W53" s="198">
        <v>0</v>
      </c>
      <c r="X53" s="198">
        <v>0</v>
      </c>
      <c r="Y53" s="198">
        <v>0</v>
      </c>
      <c r="Z53" s="68"/>
      <c r="AA53" s="200"/>
      <c r="AB53" s="68"/>
      <c r="AC53" s="68"/>
      <c r="AD53" s="68"/>
      <c r="AE53" s="68"/>
      <c r="AF53" s="68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/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97"/>
      <c r="DM53" s="97"/>
      <c r="DN53" s="97"/>
      <c r="DO53" s="97"/>
      <c r="DP53" s="97"/>
      <c r="DQ53" s="97"/>
      <c r="DR53" s="97"/>
      <c r="DS53" s="97"/>
      <c r="DT53" s="97"/>
      <c r="DU53" s="97"/>
      <c r="DV53" s="97"/>
      <c r="DW53" s="97"/>
      <c r="DX53" s="97"/>
      <c r="DY53" s="97"/>
      <c r="DZ53" s="97"/>
      <c r="EA53" s="97"/>
      <c r="EB53" s="97"/>
      <c r="EC53" s="97"/>
      <c r="ED53" s="97"/>
      <c r="EE53" s="97"/>
      <c r="EF53" s="97"/>
      <c r="EG53" s="97"/>
      <c r="EH53" s="97"/>
      <c r="EI53" s="97"/>
      <c r="EJ53" s="97"/>
      <c r="EK53" s="97"/>
      <c r="EL53" s="97"/>
      <c r="EM53" s="97"/>
      <c r="EN53" s="97"/>
      <c r="EO53" s="97"/>
      <c r="EP53" s="97"/>
      <c r="EQ53" s="97"/>
      <c r="ER53" s="97"/>
      <c r="ES53" s="97"/>
      <c r="ET53" s="97"/>
      <c r="EU53" s="97"/>
      <c r="EV53" s="97"/>
      <c r="EW53" s="97"/>
      <c r="EX53" s="97"/>
      <c r="EY53" s="97"/>
      <c r="EZ53" s="97"/>
      <c r="FA53" s="97"/>
      <c r="FB53" s="97"/>
      <c r="FC53" s="97"/>
      <c r="FD53" s="97"/>
      <c r="FE53" s="97"/>
      <c r="FF53" s="97"/>
      <c r="FG53" s="97"/>
      <c r="FH53" s="97"/>
      <c r="FI53" s="97"/>
      <c r="FJ53" s="97"/>
      <c r="FK53" s="97"/>
      <c r="FL53" s="97"/>
    </row>
    <row r="54" spans="1:168" ht="15.75">
      <c r="A54" s="86" t="s">
        <v>192</v>
      </c>
      <c r="B54" s="86" t="s">
        <v>240</v>
      </c>
      <c r="C54" s="124">
        <v>4488</v>
      </c>
      <c r="D54" s="85"/>
      <c r="E54" s="113"/>
      <c r="F54" s="90"/>
      <c r="G54" s="90">
        <v>0</v>
      </c>
      <c r="H54" s="80">
        <v>448.8</v>
      </c>
      <c r="I54" s="79">
        <v>21.911999999999999</v>
      </c>
      <c r="J54" s="78">
        <v>4958.7120000000004</v>
      </c>
      <c r="K54" s="81"/>
      <c r="L54" s="87"/>
      <c r="M54" s="83">
        <v>-4488</v>
      </c>
      <c r="N54" s="195"/>
      <c r="O54" s="86"/>
      <c r="P54" s="68" t="s">
        <v>172</v>
      </c>
      <c r="Q54" s="154" t="s">
        <v>118</v>
      </c>
      <c r="R54" s="153" t="s">
        <v>119</v>
      </c>
      <c r="S54" s="157">
        <v>1200</v>
      </c>
      <c r="T54" s="156" t="s">
        <v>111</v>
      </c>
      <c r="U54" s="198">
        <v>4488</v>
      </c>
      <c r="V54" s="198">
        <v>0</v>
      </c>
      <c r="W54" s="198">
        <v>0</v>
      </c>
      <c r="X54" s="198">
        <v>0</v>
      </c>
      <c r="Y54" s="198">
        <v>0</v>
      </c>
      <c r="Z54" s="68"/>
      <c r="AA54" s="200"/>
      <c r="AB54" s="68"/>
      <c r="AC54" s="68"/>
      <c r="AD54" s="68"/>
      <c r="AE54" s="68"/>
      <c r="AF54" s="68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</row>
    <row r="55" spans="1:168" ht="15.75">
      <c r="A55" s="73" t="s">
        <v>192</v>
      </c>
      <c r="B55" s="73" t="s">
        <v>241</v>
      </c>
      <c r="C55" s="123">
        <v>4690</v>
      </c>
      <c r="D55" s="85">
        <v>887.98</v>
      </c>
      <c r="E55" s="113"/>
      <c r="F55" s="76"/>
      <c r="G55" s="77">
        <v>0</v>
      </c>
      <c r="H55" s="80">
        <v>0</v>
      </c>
      <c r="I55" s="79">
        <v>21.911999999999999</v>
      </c>
      <c r="J55" s="78">
        <v>4711.9120000000003</v>
      </c>
      <c r="K55" s="81"/>
      <c r="L55" s="87"/>
      <c r="M55" s="83">
        <v>-3333.02</v>
      </c>
      <c r="N55" s="83"/>
      <c r="O55" s="89" t="s">
        <v>242</v>
      </c>
      <c r="P55" s="68" t="s">
        <v>172</v>
      </c>
      <c r="Q55" s="154" t="s">
        <v>120</v>
      </c>
      <c r="R55" s="153" t="s">
        <v>121</v>
      </c>
      <c r="S55" s="157">
        <v>1200</v>
      </c>
      <c r="T55" s="156" t="s">
        <v>111</v>
      </c>
      <c r="U55" s="198">
        <v>4690</v>
      </c>
      <c r="V55" s="198">
        <v>887.98</v>
      </c>
      <c r="W55" s="198">
        <v>0</v>
      </c>
      <c r="X55" s="198">
        <v>0</v>
      </c>
      <c r="Y55" s="198">
        <v>0</v>
      </c>
      <c r="Z55" s="68"/>
      <c r="AA55" s="200"/>
      <c r="AB55" s="68"/>
      <c r="AC55" s="68"/>
      <c r="AD55" s="68"/>
      <c r="AE55" s="68"/>
      <c r="AF55" s="98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  <c r="CZ55" s="97"/>
      <c r="DA55" s="97"/>
      <c r="DB55" s="97"/>
      <c r="DC55" s="97"/>
      <c r="DD55" s="97"/>
      <c r="DE55" s="97"/>
      <c r="DF55" s="97"/>
      <c r="DG55" s="97"/>
      <c r="DH55" s="97"/>
      <c r="DI55" s="97"/>
      <c r="DJ55" s="97"/>
      <c r="DK55" s="97"/>
      <c r="DL55" s="97"/>
      <c r="DM55" s="97"/>
      <c r="DN55" s="97"/>
      <c r="DO55" s="97"/>
      <c r="DP55" s="97"/>
      <c r="DQ55" s="97"/>
      <c r="DR55" s="97"/>
      <c r="DS55" s="97"/>
      <c r="DT55" s="97"/>
      <c r="DU55" s="97"/>
      <c r="DV55" s="97"/>
      <c r="DW55" s="97"/>
      <c r="DX55" s="97"/>
      <c r="DY55" s="97"/>
      <c r="DZ55" s="97"/>
      <c r="EA55" s="97"/>
      <c r="EB55" s="97"/>
      <c r="EC55" s="97"/>
      <c r="ED55" s="97"/>
      <c r="EE55" s="97"/>
      <c r="EF55" s="97"/>
      <c r="EG55" s="97"/>
      <c r="EH55" s="97"/>
      <c r="EI55" s="97"/>
      <c r="EJ55" s="97"/>
      <c r="EK55" s="97"/>
      <c r="EL55" s="97"/>
      <c r="EM55" s="97"/>
      <c r="EN55" s="97"/>
      <c r="EO55" s="97"/>
      <c r="EP55" s="97"/>
      <c r="EQ55" s="97"/>
      <c r="ER55" s="97"/>
      <c r="ES55" s="97"/>
      <c r="ET55" s="97"/>
      <c r="EU55" s="97"/>
      <c r="EV55" s="97"/>
      <c r="EW55" s="97"/>
      <c r="EX55" s="97"/>
      <c r="EY55" s="97"/>
      <c r="EZ55" s="97"/>
      <c r="FA55" s="97"/>
      <c r="FB55" s="97"/>
      <c r="FC55" s="97"/>
      <c r="FD55" s="97"/>
      <c r="FE55" s="97"/>
      <c r="FF55" s="97"/>
      <c r="FG55" s="97"/>
      <c r="FH55" s="97"/>
      <c r="FI55" s="97"/>
      <c r="FJ55" s="97"/>
      <c r="FK55" s="97"/>
      <c r="FL55" s="97"/>
    </row>
    <row r="56" spans="1:168" ht="15.75">
      <c r="A56" s="73" t="s">
        <v>192</v>
      </c>
      <c r="B56" s="73" t="s">
        <v>243</v>
      </c>
      <c r="C56" s="123">
        <v>1209</v>
      </c>
      <c r="D56" s="85"/>
      <c r="E56" s="113"/>
      <c r="F56" s="76"/>
      <c r="G56" s="77">
        <v>0</v>
      </c>
      <c r="H56" s="80">
        <v>120.9</v>
      </c>
      <c r="I56" s="79">
        <v>21.911999999999999</v>
      </c>
      <c r="J56" s="78">
        <v>1351.8120000000001</v>
      </c>
      <c r="K56" s="81"/>
      <c r="L56" s="87"/>
      <c r="M56" s="83">
        <v>-1209</v>
      </c>
      <c r="N56" s="83"/>
      <c r="O56" s="86"/>
      <c r="P56" s="68" t="s">
        <v>172</v>
      </c>
      <c r="Q56" s="154" t="s">
        <v>122</v>
      </c>
      <c r="R56" s="153" t="s">
        <v>123</v>
      </c>
      <c r="S56" s="157">
        <v>1200</v>
      </c>
      <c r="T56" s="156" t="s">
        <v>111</v>
      </c>
      <c r="U56" s="198">
        <v>1209</v>
      </c>
      <c r="V56" s="198">
        <v>0</v>
      </c>
      <c r="W56" s="198">
        <v>0</v>
      </c>
      <c r="X56" s="198">
        <v>0</v>
      </c>
      <c r="Y56" s="198">
        <v>0</v>
      </c>
      <c r="Z56" s="68"/>
      <c r="AA56" s="200"/>
      <c r="AB56" s="68"/>
      <c r="AC56" s="68"/>
      <c r="AD56" s="68"/>
      <c r="AE56" s="68"/>
      <c r="AF56" s="98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7"/>
      <c r="CM56" s="97"/>
      <c r="CN56" s="97"/>
      <c r="CO56" s="97"/>
      <c r="CP56" s="97"/>
      <c r="CQ56" s="97"/>
      <c r="CR56" s="97"/>
      <c r="CS56" s="97"/>
      <c r="CT56" s="97"/>
      <c r="CU56" s="97"/>
      <c r="CV56" s="97"/>
      <c r="CW56" s="97"/>
      <c r="CX56" s="97"/>
      <c r="CY56" s="97"/>
      <c r="CZ56" s="97"/>
      <c r="DA56" s="97"/>
      <c r="DB56" s="97"/>
      <c r="DC56" s="97"/>
      <c r="DD56" s="97"/>
      <c r="DE56" s="97"/>
      <c r="DF56" s="97"/>
      <c r="DG56" s="97"/>
      <c r="DH56" s="97"/>
      <c r="DI56" s="97"/>
      <c r="DJ56" s="97"/>
      <c r="DK56" s="97"/>
      <c r="DL56" s="97"/>
      <c r="DM56" s="97"/>
      <c r="DN56" s="97"/>
      <c r="DO56" s="97"/>
      <c r="DP56" s="97"/>
      <c r="DQ56" s="97"/>
      <c r="DR56" s="97"/>
      <c r="DS56" s="97"/>
      <c r="DT56" s="97"/>
      <c r="DU56" s="97"/>
      <c r="DV56" s="97"/>
      <c r="DW56" s="97"/>
      <c r="DX56" s="97"/>
      <c r="DY56" s="97"/>
      <c r="DZ56" s="97"/>
      <c r="EA56" s="97"/>
      <c r="EB56" s="97"/>
      <c r="EC56" s="97"/>
      <c r="ED56" s="97"/>
      <c r="EE56" s="97"/>
      <c r="EF56" s="97"/>
      <c r="EG56" s="97"/>
      <c r="EH56" s="97"/>
      <c r="EI56" s="97"/>
      <c r="EJ56" s="97"/>
      <c r="EK56" s="97"/>
      <c r="EL56" s="97"/>
      <c r="EM56" s="97"/>
      <c r="EN56" s="97"/>
      <c r="EO56" s="97"/>
      <c r="EP56" s="97"/>
      <c r="EQ56" s="97"/>
      <c r="ER56" s="97"/>
      <c r="ES56" s="97"/>
      <c r="ET56" s="97"/>
      <c r="EU56" s="97"/>
      <c r="EV56" s="97"/>
      <c r="EW56" s="97"/>
      <c r="EX56" s="97"/>
      <c r="EY56" s="97"/>
      <c r="EZ56" s="97"/>
      <c r="FA56" s="97"/>
      <c r="FB56" s="97"/>
      <c r="FC56" s="97"/>
      <c r="FD56" s="97"/>
      <c r="FE56" s="97"/>
      <c r="FF56" s="97"/>
      <c r="FG56" s="97"/>
      <c r="FH56" s="97"/>
      <c r="FI56" s="97"/>
      <c r="FJ56" s="97"/>
      <c r="FK56" s="97"/>
      <c r="FL56" s="97"/>
    </row>
    <row r="57" spans="1:168" ht="15.75">
      <c r="A57" s="89"/>
      <c r="B57" s="73" t="s">
        <v>244</v>
      </c>
      <c r="C57" s="123"/>
      <c r="D57" s="85"/>
      <c r="E57" s="115"/>
      <c r="F57" s="75"/>
      <c r="G57" s="75">
        <v>200</v>
      </c>
      <c r="H57" s="80">
        <v>0</v>
      </c>
      <c r="I57" s="79">
        <v>0</v>
      </c>
      <c r="J57" s="78">
        <v>0</v>
      </c>
      <c r="K57" s="104"/>
      <c r="L57" s="104"/>
      <c r="M57" s="73"/>
      <c r="N57" s="73"/>
      <c r="O57" s="73"/>
      <c r="P57" s="68" t="s">
        <v>172</v>
      </c>
      <c r="Q57" s="154" t="s">
        <v>124</v>
      </c>
      <c r="R57" s="153" t="s">
        <v>125</v>
      </c>
      <c r="S57" s="157">
        <v>1750.05</v>
      </c>
      <c r="T57" s="156" t="s">
        <v>111</v>
      </c>
      <c r="U57" s="198">
        <v>0</v>
      </c>
      <c r="V57" s="198">
        <v>0</v>
      </c>
      <c r="W57" s="198">
        <v>0</v>
      </c>
      <c r="X57" s="198">
        <v>0</v>
      </c>
      <c r="Y57" s="198">
        <v>200</v>
      </c>
      <c r="Z57" s="68"/>
      <c r="AA57" s="200"/>
      <c r="AB57" s="68"/>
      <c r="AC57" s="68"/>
      <c r="AD57" s="68"/>
      <c r="AE57" s="68"/>
      <c r="AF57" s="68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97"/>
      <c r="BU57" s="97"/>
      <c r="BV57" s="97"/>
      <c r="BW57" s="97"/>
      <c r="BX57" s="97"/>
      <c r="BY57" s="97"/>
      <c r="BZ57" s="97"/>
      <c r="CA57" s="97"/>
      <c r="CB57" s="97"/>
      <c r="CC57" s="97"/>
      <c r="CD57" s="97"/>
      <c r="CE57" s="97"/>
      <c r="CF57" s="97"/>
      <c r="CG57" s="97"/>
      <c r="CH57" s="97"/>
      <c r="CI57" s="97"/>
      <c r="CJ57" s="97"/>
      <c r="CK57" s="97"/>
      <c r="CL57" s="97"/>
      <c r="CM57" s="97"/>
      <c r="CN57" s="97"/>
      <c r="CO57" s="97"/>
      <c r="CP57" s="97"/>
      <c r="CQ57" s="97"/>
      <c r="CR57" s="97"/>
      <c r="CS57" s="97"/>
      <c r="CT57" s="97"/>
      <c r="CU57" s="97"/>
      <c r="CV57" s="97"/>
      <c r="CW57" s="97"/>
      <c r="CX57" s="97"/>
      <c r="CY57" s="97"/>
      <c r="CZ57" s="97"/>
      <c r="DA57" s="97"/>
      <c r="DB57" s="97"/>
      <c r="DC57" s="97"/>
      <c r="DD57" s="97"/>
      <c r="DE57" s="97"/>
      <c r="DF57" s="97"/>
      <c r="DG57" s="97"/>
      <c r="DH57" s="97"/>
      <c r="DI57" s="97"/>
      <c r="DJ57" s="97"/>
      <c r="DK57" s="97"/>
      <c r="DL57" s="97"/>
      <c r="DM57" s="97"/>
      <c r="DN57" s="97"/>
      <c r="DO57" s="97"/>
      <c r="DP57" s="97"/>
      <c r="DQ57" s="97"/>
      <c r="DR57" s="97"/>
      <c r="DS57" s="97"/>
      <c r="DT57" s="97"/>
      <c r="DU57" s="97"/>
      <c r="DV57" s="97"/>
      <c r="DW57" s="97"/>
      <c r="DX57" s="97"/>
      <c r="DY57" s="97"/>
      <c r="DZ57" s="97"/>
      <c r="EA57" s="97"/>
      <c r="EB57" s="97"/>
      <c r="EC57" s="97"/>
      <c r="ED57" s="97"/>
      <c r="EE57" s="97"/>
      <c r="EF57" s="97"/>
      <c r="EG57" s="97"/>
      <c r="EH57" s="97"/>
      <c r="EI57" s="97"/>
      <c r="EJ57" s="97"/>
      <c r="EK57" s="97"/>
      <c r="EL57" s="97"/>
      <c r="EM57" s="97"/>
      <c r="EN57" s="97"/>
      <c r="EO57" s="97"/>
      <c r="EP57" s="97"/>
      <c r="EQ57" s="97"/>
      <c r="ER57" s="97"/>
      <c r="ES57" s="97"/>
      <c r="ET57" s="97"/>
      <c r="EU57" s="97"/>
      <c r="EV57" s="97"/>
      <c r="EW57" s="97"/>
      <c r="EX57" s="97"/>
      <c r="EY57" s="97"/>
      <c r="EZ57" s="97"/>
      <c r="FA57" s="97"/>
      <c r="FB57" s="97"/>
      <c r="FC57" s="97"/>
      <c r="FD57" s="97"/>
      <c r="FE57" s="97"/>
      <c r="FF57" s="97"/>
      <c r="FG57" s="97"/>
      <c r="FH57" s="97"/>
      <c r="FI57" s="97"/>
      <c r="FJ57" s="97"/>
      <c r="FK57" s="97"/>
      <c r="FL57" s="97"/>
    </row>
    <row r="58" spans="1:168" ht="15.75">
      <c r="A58" s="73" t="s">
        <v>192</v>
      </c>
      <c r="B58" s="73" t="s">
        <v>245</v>
      </c>
      <c r="C58" s="123">
        <v>3300</v>
      </c>
      <c r="D58" s="85"/>
      <c r="E58" s="113"/>
      <c r="F58" s="76"/>
      <c r="G58" s="77">
        <v>0</v>
      </c>
      <c r="H58" s="80">
        <v>330</v>
      </c>
      <c r="I58" s="79">
        <v>21.911999999999999</v>
      </c>
      <c r="J58" s="78">
        <v>3651.9119999999998</v>
      </c>
      <c r="K58" s="81"/>
      <c r="L58" s="87"/>
      <c r="M58" s="83">
        <v>-3300</v>
      </c>
      <c r="N58" s="83"/>
      <c r="O58" s="86"/>
      <c r="P58" s="68" t="s">
        <v>172</v>
      </c>
      <c r="Q58" s="154" t="s">
        <v>126</v>
      </c>
      <c r="R58" s="153" t="s">
        <v>127</v>
      </c>
      <c r="S58" s="157">
        <v>1200</v>
      </c>
      <c r="T58" s="156" t="s">
        <v>111</v>
      </c>
      <c r="U58" s="198">
        <v>3300</v>
      </c>
      <c r="V58" s="198">
        <v>0</v>
      </c>
      <c r="W58" s="198">
        <v>0</v>
      </c>
      <c r="X58" s="198">
        <v>0</v>
      </c>
      <c r="Y58" s="198">
        <v>0</v>
      </c>
      <c r="Z58" s="68"/>
      <c r="AA58" s="200"/>
      <c r="AB58" s="68"/>
      <c r="AC58" s="68"/>
      <c r="AD58" s="68"/>
      <c r="AE58" s="68"/>
      <c r="AF58" s="68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  <c r="EO58" s="71"/>
      <c r="EP58" s="71"/>
      <c r="EQ58" s="71"/>
      <c r="ER58" s="71"/>
      <c r="ES58" s="71"/>
      <c r="ET58" s="71"/>
      <c r="EU58" s="71"/>
      <c r="EV58" s="71"/>
      <c r="EW58" s="71"/>
      <c r="EX58" s="71"/>
      <c r="EY58" s="71"/>
      <c r="EZ58" s="71"/>
      <c r="FA58" s="71"/>
      <c r="FB58" s="71"/>
      <c r="FC58" s="71"/>
      <c r="FD58" s="71"/>
      <c r="FE58" s="71"/>
      <c r="FF58" s="71"/>
      <c r="FG58" s="71"/>
      <c r="FH58" s="71"/>
      <c r="FI58" s="71"/>
      <c r="FJ58" s="71"/>
      <c r="FK58" s="71"/>
      <c r="FL58" s="71"/>
    </row>
    <row r="59" spans="1:168" ht="15.75">
      <c r="A59" s="86" t="s">
        <v>192</v>
      </c>
      <c r="B59" s="86" t="s">
        <v>246</v>
      </c>
      <c r="C59" s="123">
        <v>4556</v>
      </c>
      <c r="D59" s="85"/>
      <c r="E59" s="113"/>
      <c r="F59" s="90"/>
      <c r="G59" s="77">
        <v>0</v>
      </c>
      <c r="H59" s="80">
        <v>0</v>
      </c>
      <c r="I59" s="79">
        <v>21.911999999999999</v>
      </c>
      <c r="J59" s="78">
        <v>4577.9120000000003</v>
      </c>
      <c r="K59" s="81"/>
      <c r="L59" s="87"/>
      <c r="M59" s="83">
        <v>-4100.3999999999996</v>
      </c>
      <c r="N59" s="83"/>
      <c r="O59" s="86"/>
      <c r="P59" s="68" t="s">
        <v>172</v>
      </c>
      <c r="Q59" s="154" t="s">
        <v>128</v>
      </c>
      <c r="R59" s="153" t="s">
        <v>129</v>
      </c>
      <c r="S59" s="157">
        <v>1200</v>
      </c>
      <c r="T59" s="156" t="s">
        <v>111</v>
      </c>
      <c r="U59" s="198">
        <v>4556</v>
      </c>
      <c r="V59" s="198">
        <v>0</v>
      </c>
      <c r="W59" s="198">
        <v>0</v>
      </c>
      <c r="X59" s="198">
        <v>0</v>
      </c>
      <c r="Y59" s="198">
        <v>0</v>
      </c>
      <c r="Z59" s="68"/>
      <c r="AA59" s="200"/>
      <c r="AB59" s="68"/>
      <c r="AC59" s="68"/>
      <c r="AD59" s="68"/>
      <c r="AE59" s="68"/>
      <c r="AF59" s="68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</row>
    <row r="60" spans="1:168" ht="15.75">
      <c r="A60" s="73" t="s">
        <v>192</v>
      </c>
      <c r="B60" s="73" t="s">
        <v>247</v>
      </c>
      <c r="C60" s="123">
        <v>1200</v>
      </c>
      <c r="D60" s="85"/>
      <c r="E60" s="113"/>
      <c r="F60" s="76"/>
      <c r="G60" s="77">
        <v>410</v>
      </c>
      <c r="H60" s="80">
        <v>120</v>
      </c>
      <c r="I60" s="79">
        <v>21.911999999999999</v>
      </c>
      <c r="J60" s="78">
        <v>1341.912</v>
      </c>
      <c r="K60" s="81"/>
      <c r="L60" s="87"/>
      <c r="M60" s="83">
        <v>-790</v>
      </c>
      <c r="N60" s="83"/>
      <c r="O60" s="88"/>
      <c r="P60" s="68" t="s">
        <v>172</v>
      </c>
      <c r="Q60" s="154" t="s">
        <v>130</v>
      </c>
      <c r="R60" s="153" t="s">
        <v>248</v>
      </c>
      <c r="S60" s="157">
        <v>1200</v>
      </c>
      <c r="T60" s="156" t="s">
        <v>111</v>
      </c>
      <c r="U60" s="198">
        <v>1200</v>
      </c>
      <c r="V60" s="198">
        <v>0</v>
      </c>
      <c r="W60" s="198">
        <v>0</v>
      </c>
      <c r="X60" s="198">
        <v>0</v>
      </c>
      <c r="Y60" s="198">
        <v>410</v>
      </c>
      <c r="Z60" s="68"/>
      <c r="AA60" s="200"/>
      <c r="AB60" s="68"/>
      <c r="AC60" s="68"/>
      <c r="AD60" s="68"/>
      <c r="AE60" s="68"/>
      <c r="AF60" s="67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  <c r="EO60" s="71"/>
      <c r="EP60" s="71"/>
      <c r="EQ60" s="71"/>
      <c r="ER60" s="71"/>
      <c r="ES60" s="71"/>
      <c r="ET60" s="71"/>
      <c r="EU60" s="71"/>
      <c r="EV60" s="71"/>
      <c r="EW60" s="71"/>
      <c r="EX60" s="71"/>
      <c r="EY60" s="71"/>
      <c r="EZ60" s="71"/>
      <c r="FA60" s="71"/>
      <c r="FB60" s="71"/>
      <c r="FC60" s="71"/>
      <c r="FD60" s="71"/>
      <c r="FE60" s="71"/>
      <c r="FF60" s="71"/>
      <c r="FG60" s="71"/>
      <c r="FH60" s="71"/>
      <c r="FI60" s="71"/>
      <c r="FJ60" s="71"/>
      <c r="FK60" s="71"/>
      <c r="FL60" s="71"/>
    </row>
    <row r="61" spans="1:168" ht="15.75">
      <c r="A61" s="73" t="s">
        <v>192</v>
      </c>
      <c r="B61" s="73" t="s">
        <v>249</v>
      </c>
      <c r="C61" s="123">
        <v>1664</v>
      </c>
      <c r="D61" s="85"/>
      <c r="E61" s="112"/>
      <c r="F61" s="76"/>
      <c r="G61" s="77">
        <v>300</v>
      </c>
      <c r="H61" s="80">
        <v>166.4</v>
      </c>
      <c r="I61" s="79">
        <v>21.911999999999999</v>
      </c>
      <c r="J61" s="78">
        <v>1852.3120000000001</v>
      </c>
      <c r="K61" s="81"/>
      <c r="L61" s="87"/>
      <c r="M61" s="83">
        <v>-1364</v>
      </c>
      <c r="N61" s="83"/>
      <c r="O61" s="86"/>
      <c r="P61" s="68" t="s">
        <v>172</v>
      </c>
      <c r="Q61" s="154" t="s">
        <v>132</v>
      </c>
      <c r="R61" s="153" t="s">
        <v>133</v>
      </c>
      <c r="S61" s="157">
        <v>1200</v>
      </c>
      <c r="T61" s="156" t="s">
        <v>111</v>
      </c>
      <c r="U61" s="198">
        <v>1664</v>
      </c>
      <c r="V61" s="198">
        <v>0</v>
      </c>
      <c r="W61" s="198">
        <v>0</v>
      </c>
      <c r="X61" s="198">
        <v>0</v>
      </c>
      <c r="Y61" s="198">
        <v>300</v>
      </c>
      <c r="Z61" s="68"/>
      <c r="AA61" s="200"/>
      <c r="AB61" s="68"/>
      <c r="AC61" s="68"/>
      <c r="AD61" s="68"/>
      <c r="AE61" s="68"/>
      <c r="AF61" s="67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</row>
    <row r="62" spans="1:168" ht="15.75">
      <c r="A62" s="164"/>
      <c r="B62" s="167"/>
      <c r="C62" s="171"/>
      <c r="D62" s="175"/>
      <c r="E62" s="179"/>
      <c r="F62" s="182"/>
      <c r="G62" s="182"/>
      <c r="H62" s="182"/>
      <c r="I62" s="182"/>
      <c r="J62" s="189"/>
      <c r="K62" s="66"/>
      <c r="L62" s="66"/>
      <c r="M62" s="67"/>
      <c r="N62" s="67"/>
      <c r="O62" s="67"/>
      <c r="P62" s="68"/>
      <c r="Q62" s="158"/>
      <c r="R62" s="155"/>
      <c r="S62" s="155"/>
      <c r="T62" s="68"/>
      <c r="U62" s="197"/>
      <c r="V62" s="197"/>
      <c r="W62" s="197"/>
      <c r="X62" s="197"/>
      <c r="Y62" s="197"/>
      <c r="Z62" s="68"/>
      <c r="AA62" s="200"/>
      <c r="AB62" s="68"/>
      <c r="AC62" s="68"/>
      <c r="AD62" s="68"/>
      <c r="AE62" s="68"/>
      <c r="AF62" s="67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  <c r="EO62" s="71"/>
      <c r="EP62" s="71"/>
      <c r="EQ62" s="71"/>
      <c r="ER62" s="71"/>
      <c r="ES62" s="71"/>
      <c r="ET62" s="71"/>
      <c r="EU62" s="71"/>
      <c r="EV62" s="71"/>
      <c r="EW62" s="71"/>
      <c r="EX62" s="71"/>
      <c r="EY62" s="71"/>
      <c r="EZ62" s="71"/>
      <c r="FA62" s="71"/>
      <c r="FB62" s="71"/>
      <c r="FC62" s="71"/>
      <c r="FD62" s="71"/>
      <c r="FE62" s="71"/>
      <c r="FF62" s="71"/>
      <c r="FG62" s="71"/>
      <c r="FH62" s="71"/>
      <c r="FI62" s="71"/>
      <c r="FJ62" s="71"/>
      <c r="FK62" s="71"/>
      <c r="FL62" s="71"/>
    </row>
    <row r="63" spans="1:168" ht="16.5" thickBot="1">
      <c r="A63" s="163"/>
      <c r="B63" s="168"/>
      <c r="C63" s="172"/>
      <c r="D63" s="176"/>
      <c r="E63" s="180"/>
      <c r="F63" s="183"/>
      <c r="G63" s="183"/>
      <c r="H63" s="186">
        <v>0</v>
      </c>
      <c r="I63" s="183"/>
      <c r="J63" s="190">
        <v>0</v>
      </c>
      <c r="K63" s="191"/>
      <c r="L63" s="193"/>
      <c r="M63" s="194"/>
      <c r="N63" s="194"/>
      <c r="O63" s="165"/>
      <c r="P63" s="67"/>
      <c r="Q63" s="54"/>
      <c r="R63" s="54"/>
      <c r="S63" s="159"/>
      <c r="T63" s="68"/>
      <c r="U63" s="68"/>
      <c r="V63" s="67"/>
      <c r="W63" s="67"/>
      <c r="X63" s="68"/>
      <c r="Y63" s="68"/>
      <c r="Z63" s="68"/>
      <c r="AA63" s="68"/>
      <c r="AB63" s="68"/>
      <c r="AC63" s="68"/>
      <c r="AD63" s="68"/>
      <c r="AE63" s="68"/>
      <c r="AF63" s="67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  <c r="EO63" s="71"/>
      <c r="EP63" s="71"/>
      <c r="EQ63" s="71"/>
      <c r="ER63" s="71"/>
      <c r="ES63" s="71"/>
      <c r="ET63" s="71"/>
      <c r="EU63" s="71"/>
      <c r="EV63" s="71"/>
      <c r="EW63" s="71"/>
      <c r="EX63" s="71"/>
      <c r="EY63" s="71"/>
      <c r="EZ63" s="71"/>
      <c r="FA63" s="71"/>
      <c r="FB63" s="71"/>
      <c r="FC63" s="71"/>
      <c r="FD63" s="71"/>
      <c r="FE63" s="71"/>
      <c r="FF63" s="71"/>
      <c r="FG63" s="71"/>
      <c r="FH63" s="71"/>
      <c r="FI63" s="71"/>
      <c r="FJ63" s="71"/>
      <c r="FK63" s="71"/>
      <c r="FL63" s="71"/>
    </row>
    <row r="64" spans="1:168" ht="16.5" thickTop="1">
      <c r="A64" s="163"/>
      <c r="B64" s="165"/>
      <c r="C64" s="170"/>
      <c r="D64" s="174"/>
      <c r="E64" s="178"/>
      <c r="F64" s="178"/>
      <c r="G64" s="178"/>
      <c r="H64" s="178"/>
      <c r="I64" s="178"/>
      <c r="J64" s="188"/>
      <c r="K64" s="102"/>
      <c r="L64" s="102"/>
      <c r="M64" s="68"/>
      <c r="N64" s="68"/>
      <c r="O64" s="68"/>
      <c r="P64" s="67"/>
      <c r="Q64" s="68"/>
      <c r="R64" s="68"/>
      <c r="S64" s="68"/>
      <c r="T64" s="68"/>
      <c r="U64" s="68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  <c r="EO64" s="71"/>
      <c r="EP64" s="71"/>
      <c r="EQ64" s="71"/>
      <c r="ER64" s="71"/>
      <c r="ES64" s="71"/>
      <c r="ET64" s="71"/>
      <c r="EU64" s="71"/>
      <c r="EV64" s="71"/>
      <c r="EW64" s="71"/>
      <c r="EX64" s="71"/>
      <c r="EY64" s="71"/>
      <c r="EZ64" s="71"/>
      <c r="FA64" s="71"/>
      <c r="FB64" s="71"/>
      <c r="FC64" s="71"/>
      <c r="FD64" s="71"/>
      <c r="FE64" s="71"/>
      <c r="FF64" s="71"/>
      <c r="FG64" s="71"/>
      <c r="FH64" s="71"/>
      <c r="FI64" s="71"/>
      <c r="FJ64" s="71"/>
      <c r="FK64" s="71"/>
      <c r="FL64" s="71"/>
    </row>
    <row r="65" spans="1:168" ht="15.75">
      <c r="A65" s="162"/>
      <c r="B65" s="166"/>
      <c r="C65" s="123"/>
      <c r="D65" s="75"/>
      <c r="E65" s="114"/>
      <c r="F65" s="75"/>
      <c r="G65" s="75"/>
      <c r="H65" s="75"/>
      <c r="I65" s="75"/>
      <c r="J65" s="103"/>
      <c r="K65" s="192"/>
      <c r="L65" s="192"/>
      <c r="M65" s="86"/>
      <c r="N65" s="86"/>
      <c r="O65" s="73"/>
      <c r="P65" s="67"/>
      <c r="Q65" s="156"/>
      <c r="R65" s="54"/>
      <c r="S65" s="54"/>
      <c r="T65" s="68"/>
      <c r="U65" s="68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J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</row>
    <row r="66" spans="1:168" ht="15.75">
      <c r="A66" s="161" t="s">
        <v>250</v>
      </c>
      <c r="B66" s="161"/>
      <c r="C66" s="123"/>
      <c r="D66" s="75"/>
      <c r="E66" s="114"/>
      <c r="F66" s="75"/>
      <c r="G66" s="75"/>
      <c r="H66" s="75"/>
      <c r="I66" s="75"/>
      <c r="J66" s="103"/>
      <c r="K66" s="104"/>
      <c r="L66" s="104"/>
      <c r="M66" s="73"/>
      <c r="N66" s="73"/>
      <c r="O66" s="73"/>
      <c r="P66" s="67"/>
      <c r="Q66" s="71"/>
      <c r="R66" s="71"/>
      <c r="S66" s="71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  <c r="DQ66" s="60"/>
      <c r="DR66" s="60"/>
      <c r="DS66" s="60"/>
      <c r="DT66" s="60"/>
      <c r="DU66" s="60"/>
      <c r="DV66" s="60"/>
      <c r="DW66" s="60"/>
      <c r="DX66" s="60"/>
      <c r="DY66" s="60"/>
      <c r="DZ66" s="60"/>
      <c r="EA66" s="60"/>
      <c r="EB66" s="60"/>
      <c r="EC66" s="60"/>
      <c r="ED66" s="60"/>
      <c r="EE66" s="60"/>
      <c r="EF66" s="60"/>
      <c r="EG66" s="60"/>
      <c r="EH66" s="60"/>
      <c r="EI66" s="60"/>
      <c r="EJ66" s="60"/>
      <c r="EK66" s="60"/>
      <c r="EL66" s="60"/>
      <c r="EM66" s="60"/>
      <c r="EN66" s="60"/>
      <c r="EO66" s="60"/>
      <c r="EP66" s="60"/>
      <c r="EQ66" s="60"/>
      <c r="ER66" s="60"/>
      <c r="ES66" s="60"/>
      <c r="ET66" s="60"/>
      <c r="EU66" s="60"/>
      <c r="EV66" s="60"/>
      <c r="EW66" s="60"/>
      <c r="EX66" s="60"/>
      <c r="EY66" s="60"/>
      <c r="EZ66" s="60"/>
      <c r="FA66" s="60"/>
      <c r="FB66" s="60"/>
      <c r="FC66" s="60"/>
      <c r="FD66" s="60"/>
      <c r="FE66" s="60"/>
      <c r="FF66" s="60"/>
      <c r="FG66" s="60"/>
      <c r="FH66" s="60"/>
      <c r="FI66" s="60"/>
      <c r="FJ66" s="60"/>
      <c r="FK66" s="60"/>
      <c r="FL66" s="60"/>
    </row>
    <row r="67" spans="1:168" ht="15.75">
      <c r="A67" s="100"/>
      <c r="B67" s="105"/>
      <c r="C67" s="125"/>
      <c r="D67" s="107"/>
      <c r="E67" s="116"/>
      <c r="F67" s="108"/>
      <c r="G67" s="108"/>
      <c r="H67" s="109">
        <v>0</v>
      </c>
      <c r="I67" s="101">
        <v>0</v>
      </c>
      <c r="J67" s="106">
        <v>0</v>
      </c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  <c r="FL67" s="84"/>
    </row>
    <row r="68" spans="1:168" ht="15.75">
      <c r="A68" s="54"/>
      <c r="B68" s="54"/>
      <c r="C68" s="54"/>
      <c r="D68" s="54"/>
      <c r="E68" s="54"/>
      <c r="F68" s="54"/>
      <c r="G68" s="54"/>
      <c r="H68" s="54"/>
      <c r="I68" s="54"/>
      <c r="J68" s="65">
        <v>0</v>
      </c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4"/>
      <c r="CQ68" s="54"/>
      <c r="CR68" s="54"/>
      <c r="CS68" s="54"/>
      <c r="CT68" s="54"/>
      <c r="CU68" s="54"/>
      <c r="CV68" s="54"/>
      <c r="CW68" s="54"/>
      <c r="CX68" s="54"/>
      <c r="CY68" s="54"/>
      <c r="CZ68" s="54"/>
      <c r="DA68" s="54"/>
      <c r="DB68" s="54"/>
      <c r="DC68" s="54"/>
      <c r="DD68" s="54"/>
      <c r="DE68" s="54"/>
      <c r="DF68" s="54"/>
      <c r="DG68" s="54"/>
      <c r="DH68" s="54"/>
      <c r="DI68" s="54"/>
      <c r="DJ68" s="54"/>
      <c r="DK68" s="54"/>
      <c r="DL68" s="54"/>
      <c r="DM68" s="54"/>
      <c r="DN68" s="54"/>
      <c r="DO68" s="54"/>
      <c r="DP68" s="54"/>
      <c r="DQ68" s="54"/>
      <c r="DR68" s="54"/>
      <c r="DS68" s="54"/>
      <c r="DT68" s="54"/>
      <c r="DU68" s="54"/>
      <c r="DV68" s="54"/>
      <c r="DW68" s="54"/>
      <c r="DX68" s="54"/>
      <c r="DY68" s="54"/>
      <c r="DZ68" s="54"/>
      <c r="EA68" s="54"/>
      <c r="EB68" s="54"/>
      <c r="EC68" s="54"/>
      <c r="ED68" s="54"/>
      <c r="EE68" s="54"/>
      <c r="EF68" s="54"/>
      <c r="EG68" s="54"/>
      <c r="EH68" s="54"/>
      <c r="EI68" s="54"/>
      <c r="EJ68" s="54"/>
      <c r="EK68" s="54"/>
      <c r="EL68" s="54"/>
      <c r="EM68" s="54"/>
      <c r="EN68" s="54"/>
      <c r="EO68" s="54"/>
      <c r="EP68" s="54"/>
      <c r="EQ68" s="54"/>
      <c r="ER68" s="54"/>
      <c r="ES68" s="54"/>
      <c r="ET68" s="54"/>
      <c r="EU68" s="54"/>
      <c r="EV68" s="54"/>
      <c r="EW68" s="54"/>
      <c r="EX68" s="54"/>
      <c r="EY68" s="54"/>
      <c r="EZ68" s="54"/>
      <c r="FA68" s="54"/>
      <c r="FB68" s="54"/>
      <c r="FC68" s="54"/>
      <c r="FD68" s="54"/>
      <c r="FE68" s="54"/>
      <c r="FF68" s="54"/>
      <c r="FG68" s="54"/>
      <c r="FH68" s="54"/>
      <c r="FI68" s="54"/>
      <c r="FJ68" s="54"/>
      <c r="FK68" s="54"/>
      <c r="FL68" s="54"/>
    </row>
    <row r="69" spans="1:168" ht="15.75">
      <c r="A69" s="67"/>
      <c r="B69" s="110" t="s">
        <v>251</v>
      </c>
      <c r="C69" s="120"/>
      <c r="D69" s="64"/>
      <c r="E69" s="111"/>
      <c r="F69" s="64"/>
      <c r="G69" s="64"/>
      <c r="H69" s="64"/>
      <c r="I69" s="64"/>
      <c r="J69" s="65">
        <v>0</v>
      </c>
      <c r="K69" s="66"/>
      <c r="L69" s="66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0"/>
      <c r="CN69" s="60"/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J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</row>
    <row r="70" spans="1:168" ht="15.75">
      <c r="A70" s="54"/>
      <c r="B70" s="110"/>
      <c r="C70" s="54"/>
      <c r="D70" s="54"/>
      <c r="E70" s="54"/>
      <c r="F70" s="54"/>
      <c r="G70" s="54"/>
      <c r="H70" s="54"/>
      <c r="I70" s="54"/>
      <c r="J70" s="65">
        <v>0</v>
      </c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54"/>
      <c r="CO70" s="54"/>
      <c r="CP70" s="54"/>
      <c r="CQ70" s="54"/>
      <c r="CR70" s="54"/>
      <c r="CS70" s="54"/>
      <c r="CT70" s="54"/>
      <c r="CU70" s="54"/>
      <c r="CV70" s="54"/>
      <c r="CW70" s="54"/>
      <c r="CX70" s="54"/>
      <c r="CY70" s="54"/>
      <c r="CZ70" s="54"/>
      <c r="DA70" s="54"/>
      <c r="DB70" s="54"/>
      <c r="DC70" s="54"/>
      <c r="DD70" s="54"/>
      <c r="DE70" s="54"/>
      <c r="DF70" s="54"/>
      <c r="DG70" s="54"/>
      <c r="DH70" s="54"/>
      <c r="DI70" s="54"/>
      <c r="DJ70" s="54"/>
      <c r="DK70" s="54"/>
      <c r="DL70" s="54"/>
      <c r="DM70" s="54"/>
      <c r="DN70" s="54"/>
      <c r="DO70" s="54"/>
      <c r="DP70" s="54"/>
      <c r="DQ70" s="54"/>
      <c r="DR70" s="54"/>
      <c r="DS70" s="54"/>
      <c r="DT70" s="54"/>
      <c r="DU70" s="54"/>
      <c r="DV70" s="54"/>
      <c r="DW70" s="54"/>
      <c r="DX70" s="54"/>
      <c r="DY70" s="54"/>
      <c r="DZ70" s="54"/>
      <c r="EA70" s="54"/>
      <c r="EB70" s="54"/>
      <c r="EC70" s="54"/>
      <c r="ED70" s="54"/>
      <c r="EE70" s="54"/>
      <c r="EF70" s="54"/>
      <c r="EG70" s="54"/>
      <c r="EH70" s="54"/>
      <c r="EI70" s="54"/>
      <c r="EJ70" s="54"/>
      <c r="EK70" s="54"/>
      <c r="EL70" s="54"/>
      <c r="EM70" s="54"/>
      <c r="EN70" s="54"/>
      <c r="EO70" s="54"/>
      <c r="EP70" s="54"/>
      <c r="EQ70" s="54"/>
      <c r="ER70" s="54"/>
      <c r="ES70" s="54"/>
      <c r="ET70" s="54"/>
      <c r="EU70" s="54"/>
      <c r="EV70" s="54"/>
      <c r="EW70" s="54"/>
      <c r="EX70" s="54"/>
      <c r="EY70" s="54"/>
      <c r="EZ70" s="54"/>
      <c r="FA70" s="54"/>
      <c r="FB70" s="54"/>
      <c r="FC70" s="54"/>
      <c r="FD70" s="54"/>
      <c r="FE70" s="54"/>
      <c r="FF70" s="54"/>
      <c r="FG70" s="54"/>
      <c r="FH70" s="54"/>
      <c r="FI70" s="54"/>
      <c r="FJ70" s="54"/>
      <c r="FK70" s="54"/>
      <c r="FL70" s="54"/>
    </row>
    <row r="71" spans="1:168" ht="15.75">
      <c r="A71" s="67"/>
      <c r="B71" s="110"/>
      <c r="C71" s="120"/>
      <c r="D71" s="64"/>
      <c r="E71" s="111"/>
      <c r="F71" s="64"/>
      <c r="G71" s="64"/>
      <c r="H71" s="64"/>
      <c r="I71" s="64"/>
      <c r="J71" s="65"/>
      <c r="K71" s="66"/>
      <c r="L71" s="66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4"/>
      <c r="FF71" s="84"/>
      <c r="FG71" s="84"/>
      <c r="FH71" s="84"/>
      <c r="FI71" s="84"/>
      <c r="FJ71" s="84"/>
      <c r="FK71" s="84"/>
      <c r="FL71" s="84"/>
    </row>
    <row r="74" spans="1:168" ht="15.75">
      <c r="A74" s="129" t="s">
        <v>192</v>
      </c>
      <c r="B74" s="129" t="s">
        <v>252</v>
      </c>
      <c r="C74" s="130"/>
      <c r="D74" s="131"/>
      <c r="E74" s="142"/>
      <c r="F74" s="134"/>
      <c r="G74" s="135">
        <v>0</v>
      </c>
      <c r="H74" s="133">
        <v>0</v>
      </c>
      <c r="I74" s="133">
        <v>21.911999999999999</v>
      </c>
      <c r="J74" s="132">
        <v>21.911999999999999</v>
      </c>
      <c r="K74" s="136"/>
      <c r="L74" s="137"/>
      <c r="M74" s="138">
        <v>0</v>
      </c>
      <c r="N74" s="138"/>
      <c r="O74" s="139" t="s">
        <v>253</v>
      </c>
      <c r="P74" s="140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54"/>
      <c r="CO74" s="54"/>
      <c r="CP74" s="54"/>
      <c r="CQ74" s="54"/>
      <c r="CR74" s="54"/>
      <c r="CS74" s="54"/>
      <c r="CT74" s="54"/>
      <c r="CU74" s="54"/>
      <c r="CV74" s="54"/>
      <c r="CW74" s="54"/>
      <c r="CX74" s="54"/>
      <c r="CY74" s="54"/>
      <c r="CZ74" s="54"/>
      <c r="DA74" s="54"/>
      <c r="DB74" s="54"/>
      <c r="DC74" s="54"/>
      <c r="DD74" s="54"/>
      <c r="DE74" s="54"/>
      <c r="DF74" s="54"/>
      <c r="DG74" s="54"/>
      <c r="DH74" s="54"/>
      <c r="DI74" s="54"/>
      <c r="DJ74" s="54"/>
      <c r="DK74" s="54"/>
      <c r="DL74" s="54"/>
      <c r="DM74" s="54"/>
      <c r="DN74" s="54"/>
      <c r="DO74" s="54"/>
      <c r="DP74" s="54"/>
      <c r="DQ74" s="54"/>
      <c r="DR74" s="54"/>
      <c r="DS74" s="54"/>
      <c r="DT74" s="54"/>
      <c r="DU74" s="54"/>
      <c r="DV74" s="54"/>
      <c r="DW74" s="54"/>
      <c r="DX74" s="54"/>
      <c r="DY74" s="54"/>
      <c r="DZ74" s="54"/>
      <c r="EA74" s="54"/>
      <c r="EB74" s="54"/>
      <c r="EC74" s="54"/>
      <c r="ED74" s="54"/>
      <c r="EE74" s="54"/>
      <c r="EF74" s="54"/>
      <c r="EG74" s="54"/>
      <c r="EH74" s="54"/>
      <c r="EI74" s="54"/>
      <c r="EJ74" s="54"/>
      <c r="EK74" s="54"/>
      <c r="EL74" s="54"/>
      <c r="EM74" s="54"/>
      <c r="EN74" s="54"/>
      <c r="EO74" s="54"/>
      <c r="EP74" s="54"/>
      <c r="EQ74" s="54"/>
      <c r="ER74" s="54"/>
      <c r="ES74" s="54"/>
      <c r="ET74" s="54"/>
      <c r="EU74" s="54"/>
      <c r="EV74" s="54"/>
      <c r="EW74" s="54"/>
      <c r="EX74" s="54"/>
      <c r="EY74" s="54"/>
      <c r="EZ74" s="54"/>
      <c r="FA74" s="54"/>
      <c r="FB74" s="54"/>
      <c r="FC74" s="54"/>
      <c r="FD74" s="54"/>
      <c r="FE74" s="54"/>
      <c r="FF74" s="54"/>
      <c r="FG74" s="54"/>
      <c r="FH74" s="54"/>
      <c r="FI74" s="54"/>
      <c r="FJ74" s="54"/>
      <c r="FK74" s="54"/>
      <c r="FL74" s="54"/>
    </row>
    <row r="75" spans="1:168" ht="15.75">
      <c r="A75" s="67"/>
      <c r="B75" s="67"/>
      <c r="C75" s="120"/>
      <c r="D75" s="64"/>
      <c r="E75" s="111"/>
      <c r="F75" s="64"/>
      <c r="G75" s="64"/>
      <c r="H75" s="64"/>
      <c r="I75" s="64"/>
      <c r="J75" s="65"/>
      <c r="K75" s="66"/>
      <c r="L75" s="66"/>
      <c r="M75" s="67"/>
      <c r="N75" s="67"/>
      <c r="O75" s="67"/>
      <c r="P75" s="67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  <c r="BX75" s="141"/>
      <c r="BY75" s="141"/>
      <c r="BZ75" s="141"/>
      <c r="CA75" s="141"/>
      <c r="CB75" s="141"/>
      <c r="CC75" s="141"/>
      <c r="CD75" s="141"/>
      <c r="CE75" s="141"/>
      <c r="CF75" s="141"/>
      <c r="CG75" s="141"/>
      <c r="CH75" s="141"/>
      <c r="CI75" s="141"/>
      <c r="CJ75" s="141"/>
      <c r="CK75" s="141"/>
      <c r="CL75" s="141"/>
      <c r="CM75" s="141"/>
      <c r="CN75" s="141"/>
      <c r="CO75" s="141"/>
      <c r="CP75" s="141"/>
      <c r="CQ75" s="141"/>
      <c r="CR75" s="141"/>
      <c r="CS75" s="141"/>
      <c r="CT75" s="141"/>
      <c r="CU75" s="141"/>
      <c r="CV75" s="141"/>
      <c r="CW75" s="141"/>
      <c r="CX75" s="141"/>
      <c r="CY75" s="141"/>
      <c r="CZ75" s="141"/>
      <c r="DA75" s="141"/>
      <c r="DB75" s="141"/>
      <c r="DC75" s="141"/>
      <c r="DD75" s="141"/>
      <c r="DE75" s="141"/>
      <c r="DF75" s="141"/>
      <c r="DG75" s="141"/>
      <c r="DH75" s="141"/>
      <c r="DI75" s="141"/>
      <c r="DJ75" s="141"/>
      <c r="DK75" s="141"/>
      <c r="DL75" s="141"/>
      <c r="DM75" s="141"/>
      <c r="DN75" s="141"/>
      <c r="DO75" s="141"/>
      <c r="DP75" s="141"/>
      <c r="DQ75" s="141"/>
      <c r="DR75" s="141"/>
      <c r="DS75" s="141"/>
      <c r="DT75" s="141"/>
      <c r="DU75" s="141"/>
      <c r="DV75" s="141"/>
      <c r="DW75" s="141"/>
      <c r="DX75" s="141"/>
      <c r="DY75" s="141"/>
      <c r="DZ75" s="141"/>
      <c r="EA75" s="141"/>
      <c r="EB75" s="141"/>
      <c r="EC75" s="141"/>
      <c r="ED75" s="141"/>
      <c r="EE75" s="141"/>
      <c r="EF75" s="141"/>
      <c r="EG75" s="141"/>
      <c r="EH75" s="141"/>
      <c r="EI75" s="141"/>
      <c r="EJ75" s="141"/>
      <c r="EK75" s="141"/>
      <c r="EL75" s="141"/>
      <c r="EM75" s="141"/>
      <c r="EN75" s="141"/>
      <c r="EO75" s="141"/>
      <c r="EP75" s="141"/>
      <c r="EQ75" s="141"/>
      <c r="ER75" s="141"/>
      <c r="ES75" s="141"/>
      <c r="ET75" s="141"/>
      <c r="EU75" s="141"/>
      <c r="EV75" s="141"/>
      <c r="EW75" s="141"/>
      <c r="EX75" s="141"/>
      <c r="EY75" s="141"/>
      <c r="EZ75" s="141"/>
      <c r="FA75" s="141"/>
      <c r="FB75" s="141"/>
      <c r="FC75" s="141"/>
      <c r="FD75" s="141"/>
      <c r="FE75" s="141"/>
      <c r="FF75" s="141"/>
      <c r="FG75" s="141"/>
      <c r="FH75" s="141"/>
      <c r="FI75" s="141"/>
      <c r="FJ75" s="141"/>
      <c r="FK75" s="141"/>
      <c r="FL75" s="141"/>
    </row>
    <row r="76" spans="1:168" ht="15.75">
      <c r="A76" s="67" t="s">
        <v>254</v>
      </c>
      <c r="B76" s="6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54"/>
      <c r="CO76" s="54"/>
      <c r="CP76" s="54"/>
      <c r="CQ76" s="54"/>
      <c r="CR76" s="54"/>
      <c r="CS76" s="54"/>
      <c r="CT76" s="54"/>
      <c r="CU76" s="54"/>
      <c r="CV76" s="54"/>
      <c r="CW76" s="54"/>
      <c r="CX76" s="54"/>
      <c r="CY76" s="54"/>
      <c r="CZ76" s="54"/>
      <c r="DA76" s="54"/>
      <c r="DB76" s="54"/>
      <c r="DC76" s="54"/>
      <c r="DD76" s="54"/>
      <c r="DE76" s="54"/>
      <c r="DF76" s="54"/>
      <c r="DG76" s="54"/>
      <c r="DH76" s="54"/>
      <c r="DI76" s="54"/>
      <c r="DJ76" s="54"/>
      <c r="DK76" s="54"/>
      <c r="DL76" s="54"/>
      <c r="DM76" s="54"/>
      <c r="DN76" s="54"/>
      <c r="DO76" s="54"/>
      <c r="DP76" s="54"/>
      <c r="DQ76" s="54"/>
      <c r="DR76" s="54"/>
      <c r="DS76" s="54"/>
      <c r="DT76" s="54"/>
      <c r="DU76" s="54"/>
      <c r="DV76" s="54"/>
      <c r="DW76" s="54"/>
      <c r="DX76" s="54"/>
      <c r="DY76" s="54"/>
      <c r="DZ76" s="54"/>
      <c r="EA76" s="54"/>
      <c r="EB76" s="54"/>
      <c r="EC76" s="54"/>
      <c r="ED76" s="54"/>
      <c r="EE76" s="54"/>
      <c r="EF76" s="54"/>
      <c r="EG76" s="54"/>
      <c r="EH76" s="54"/>
      <c r="EI76" s="54"/>
      <c r="EJ76" s="54"/>
      <c r="EK76" s="54"/>
      <c r="EL76" s="54"/>
      <c r="EM76" s="54"/>
      <c r="EN76" s="54"/>
      <c r="EO76" s="54"/>
      <c r="EP76" s="54"/>
      <c r="EQ76" s="54"/>
      <c r="ER76" s="54"/>
      <c r="ES76" s="54"/>
      <c r="ET76" s="54"/>
      <c r="EU76" s="54"/>
      <c r="EV76" s="54"/>
      <c r="EW76" s="54"/>
      <c r="EX76" s="54"/>
      <c r="EY76" s="54"/>
      <c r="EZ76" s="54"/>
      <c r="FA76" s="54"/>
      <c r="FB76" s="54"/>
      <c r="FC76" s="54"/>
      <c r="FD76" s="54"/>
      <c r="FE76" s="54"/>
      <c r="FF76" s="54"/>
      <c r="FG76" s="54"/>
      <c r="FH76" s="54"/>
      <c r="FI76" s="54"/>
      <c r="FJ76" s="54"/>
      <c r="FK76" s="54"/>
      <c r="FL76" s="54"/>
    </row>
    <row r="77" spans="1:168" ht="15.75">
      <c r="A77" s="67" t="s">
        <v>255</v>
      </c>
      <c r="B77" s="6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54"/>
      <c r="CO77" s="54"/>
      <c r="CP77" s="54"/>
      <c r="CQ77" s="54"/>
      <c r="CR77" s="54"/>
      <c r="CS77" s="54"/>
      <c r="CT77" s="54"/>
      <c r="CU77" s="54"/>
      <c r="CV77" s="54"/>
      <c r="CW77" s="54"/>
      <c r="CX77" s="54"/>
      <c r="CY77" s="54"/>
      <c r="CZ77" s="54"/>
      <c r="DA77" s="54"/>
      <c r="DB77" s="54"/>
      <c r="DC77" s="54"/>
      <c r="DD77" s="54"/>
      <c r="DE77" s="54"/>
      <c r="DF77" s="54"/>
      <c r="DG77" s="54"/>
      <c r="DH77" s="54"/>
      <c r="DI77" s="54"/>
      <c r="DJ77" s="54"/>
      <c r="DK77" s="54"/>
      <c r="DL77" s="54"/>
      <c r="DM77" s="54"/>
      <c r="DN77" s="54"/>
      <c r="DO77" s="54"/>
      <c r="DP77" s="54"/>
      <c r="DQ77" s="54"/>
      <c r="DR77" s="54"/>
      <c r="DS77" s="54"/>
      <c r="DT77" s="54"/>
      <c r="DU77" s="54"/>
      <c r="DV77" s="54"/>
      <c r="DW77" s="54"/>
      <c r="DX77" s="54"/>
      <c r="DY77" s="54"/>
      <c r="DZ77" s="54"/>
      <c r="EA77" s="54"/>
      <c r="EB77" s="54"/>
      <c r="EC77" s="54"/>
      <c r="ED77" s="54"/>
      <c r="EE77" s="54"/>
      <c r="EF77" s="54"/>
      <c r="EG77" s="54"/>
      <c r="EH77" s="54"/>
      <c r="EI77" s="54"/>
      <c r="EJ77" s="54"/>
      <c r="EK77" s="54"/>
      <c r="EL77" s="54"/>
      <c r="EM77" s="54"/>
      <c r="EN77" s="54"/>
      <c r="EO77" s="54"/>
      <c r="EP77" s="54"/>
      <c r="EQ77" s="54"/>
      <c r="ER77" s="54"/>
      <c r="ES77" s="54"/>
      <c r="ET77" s="54"/>
      <c r="EU77" s="54"/>
      <c r="EV77" s="54"/>
      <c r="EW77" s="54"/>
      <c r="EX77" s="54"/>
      <c r="EY77" s="54"/>
      <c r="EZ77" s="54"/>
      <c r="FA77" s="54"/>
      <c r="FB77" s="54"/>
      <c r="FC77" s="54"/>
      <c r="FD77" s="54"/>
      <c r="FE77" s="54"/>
      <c r="FF77" s="54"/>
      <c r="FG77" s="54"/>
      <c r="FH77" s="54"/>
      <c r="FI77" s="54"/>
      <c r="FJ77" s="54"/>
      <c r="FK77" s="54"/>
      <c r="FL77" s="54"/>
    </row>
    <row r="78" spans="1:168" ht="15.75">
      <c r="A78" s="67" t="s">
        <v>256</v>
      </c>
      <c r="B78" s="6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  <c r="CM78" s="54"/>
      <c r="CN78" s="54"/>
      <c r="CO78" s="54"/>
      <c r="CP78" s="54"/>
      <c r="CQ78" s="54"/>
      <c r="CR78" s="54"/>
      <c r="CS78" s="54"/>
      <c r="CT78" s="54"/>
      <c r="CU78" s="54"/>
      <c r="CV78" s="54"/>
      <c r="CW78" s="54"/>
      <c r="CX78" s="54"/>
      <c r="CY78" s="54"/>
      <c r="CZ78" s="54"/>
      <c r="DA78" s="54"/>
      <c r="DB78" s="54"/>
      <c r="DC78" s="54"/>
      <c r="DD78" s="54"/>
      <c r="DE78" s="54"/>
      <c r="DF78" s="54"/>
      <c r="DG78" s="54"/>
      <c r="DH78" s="54"/>
      <c r="DI78" s="54"/>
      <c r="DJ78" s="54"/>
      <c r="DK78" s="54"/>
      <c r="DL78" s="54"/>
      <c r="DM78" s="54"/>
      <c r="DN78" s="54"/>
      <c r="DO78" s="54"/>
      <c r="DP78" s="54"/>
      <c r="DQ78" s="54"/>
      <c r="DR78" s="54"/>
      <c r="DS78" s="54"/>
      <c r="DT78" s="54"/>
      <c r="DU78" s="54"/>
      <c r="DV78" s="54"/>
      <c r="DW78" s="54"/>
      <c r="DX78" s="54"/>
      <c r="DY78" s="54"/>
      <c r="DZ78" s="54"/>
      <c r="EA78" s="54"/>
      <c r="EB78" s="54"/>
      <c r="EC78" s="54"/>
      <c r="ED78" s="54"/>
      <c r="EE78" s="54"/>
      <c r="EF78" s="54"/>
      <c r="EG78" s="54"/>
      <c r="EH78" s="54"/>
      <c r="EI78" s="54"/>
      <c r="EJ78" s="54"/>
      <c r="EK78" s="54"/>
      <c r="EL78" s="54"/>
      <c r="EM78" s="54"/>
      <c r="EN78" s="54"/>
      <c r="EO78" s="54"/>
      <c r="EP78" s="54"/>
      <c r="EQ78" s="54"/>
      <c r="ER78" s="54"/>
      <c r="ES78" s="54"/>
      <c r="ET78" s="54"/>
      <c r="EU78" s="54"/>
      <c r="EV78" s="54"/>
      <c r="EW78" s="54"/>
      <c r="EX78" s="54"/>
      <c r="EY78" s="54"/>
      <c r="EZ78" s="54"/>
      <c r="FA78" s="54"/>
      <c r="FB78" s="54"/>
      <c r="FC78" s="54"/>
      <c r="FD78" s="54"/>
      <c r="FE78" s="54"/>
      <c r="FF78" s="54"/>
      <c r="FG78" s="54"/>
      <c r="FH78" s="54"/>
      <c r="FI78" s="54"/>
      <c r="FJ78" s="54"/>
      <c r="FK78" s="54"/>
      <c r="FL78" s="54"/>
    </row>
    <row r="79" spans="1:168" ht="15.75">
      <c r="A79" s="67" t="s">
        <v>257</v>
      </c>
      <c r="B79" s="6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  <c r="CL79" s="54"/>
      <c r="CM79" s="54"/>
      <c r="CN79" s="54"/>
      <c r="CO79" s="54"/>
      <c r="CP79" s="54"/>
      <c r="CQ79" s="54"/>
      <c r="CR79" s="54"/>
      <c r="CS79" s="54"/>
      <c r="CT79" s="54"/>
      <c r="CU79" s="54"/>
      <c r="CV79" s="54"/>
      <c r="CW79" s="54"/>
      <c r="CX79" s="54"/>
      <c r="CY79" s="54"/>
      <c r="CZ79" s="54"/>
      <c r="DA79" s="54"/>
      <c r="DB79" s="54"/>
      <c r="DC79" s="54"/>
      <c r="DD79" s="54"/>
      <c r="DE79" s="54"/>
      <c r="DF79" s="54"/>
      <c r="DG79" s="54"/>
      <c r="DH79" s="54"/>
      <c r="DI79" s="54"/>
      <c r="DJ79" s="54"/>
      <c r="DK79" s="54"/>
      <c r="DL79" s="54"/>
      <c r="DM79" s="54"/>
      <c r="DN79" s="54"/>
      <c r="DO79" s="54"/>
      <c r="DP79" s="54"/>
      <c r="DQ79" s="54"/>
      <c r="DR79" s="54"/>
      <c r="DS79" s="54"/>
      <c r="DT79" s="54"/>
      <c r="DU79" s="54"/>
      <c r="DV79" s="54"/>
      <c r="DW79" s="54"/>
      <c r="DX79" s="54"/>
      <c r="DY79" s="54"/>
      <c r="DZ79" s="54"/>
      <c r="EA79" s="54"/>
      <c r="EB79" s="54"/>
      <c r="EC79" s="54"/>
      <c r="ED79" s="54"/>
      <c r="EE79" s="54"/>
      <c r="EF79" s="54"/>
      <c r="EG79" s="54"/>
      <c r="EH79" s="54"/>
      <c r="EI79" s="54"/>
      <c r="EJ79" s="54"/>
      <c r="EK79" s="54"/>
      <c r="EL79" s="54"/>
      <c r="EM79" s="54"/>
      <c r="EN79" s="54"/>
      <c r="EO79" s="54"/>
      <c r="EP79" s="54"/>
      <c r="EQ79" s="54"/>
      <c r="ER79" s="54"/>
      <c r="ES79" s="54"/>
      <c r="ET79" s="54"/>
      <c r="EU79" s="54"/>
      <c r="EV79" s="54"/>
      <c r="EW79" s="54"/>
      <c r="EX79" s="54"/>
      <c r="EY79" s="54"/>
      <c r="EZ79" s="54"/>
      <c r="FA79" s="54"/>
      <c r="FB79" s="54"/>
      <c r="FC79" s="54"/>
      <c r="FD79" s="54"/>
      <c r="FE79" s="54"/>
      <c r="FF79" s="54"/>
      <c r="FG79" s="54"/>
      <c r="FH79" s="54"/>
      <c r="FI79" s="54"/>
      <c r="FJ79" s="54"/>
      <c r="FK79" s="54"/>
      <c r="FL79" s="54"/>
    </row>
    <row r="80" spans="1:168" ht="15.75">
      <c r="A80" s="67" t="s">
        <v>258</v>
      </c>
      <c r="B80" s="6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4"/>
      <c r="CV80" s="54"/>
      <c r="CW80" s="54"/>
      <c r="CX80" s="54"/>
      <c r="CY80" s="54"/>
      <c r="CZ80" s="54"/>
      <c r="DA80" s="54"/>
      <c r="DB80" s="54"/>
      <c r="DC80" s="54"/>
      <c r="DD80" s="54"/>
      <c r="DE80" s="54"/>
      <c r="DF80" s="54"/>
      <c r="DG80" s="54"/>
      <c r="DH80" s="54"/>
      <c r="DI80" s="54"/>
      <c r="DJ80" s="54"/>
      <c r="DK80" s="54"/>
      <c r="DL80" s="54"/>
      <c r="DM80" s="54"/>
      <c r="DN80" s="54"/>
      <c r="DO80" s="54"/>
      <c r="DP80" s="54"/>
      <c r="DQ80" s="54"/>
      <c r="DR80" s="54"/>
      <c r="DS80" s="54"/>
      <c r="DT80" s="54"/>
      <c r="DU80" s="54"/>
      <c r="DV80" s="54"/>
      <c r="DW80" s="54"/>
      <c r="DX80" s="54"/>
      <c r="DY80" s="54"/>
      <c r="DZ80" s="54"/>
      <c r="EA80" s="54"/>
      <c r="EB80" s="54"/>
      <c r="EC80" s="54"/>
      <c r="ED80" s="54"/>
      <c r="EE80" s="54"/>
      <c r="EF80" s="54"/>
      <c r="EG80" s="54"/>
      <c r="EH80" s="54"/>
      <c r="EI80" s="54"/>
      <c r="EJ80" s="54"/>
      <c r="EK80" s="54"/>
      <c r="EL80" s="54"/>
      <c r="EM80" s="54"/>
      <c r="EN80" s="54"/>
      <c r="EO80" s="54"/>
      <c r="EP80" s="54"/>
      <c r="EQ80" s="54"/>
      <c r="ER80" s="54"/>
      <c r="ES80" s="54"/>
      <c r="ET80" s="54"/>
      <c r="EU80" s="54"/>
      <c r="EV80" s="54"/>
      <c r="EW80" s="54"/>
      <c r="EX80" s="54"/>
      <c r="EY80" s="54"/>
      <c r="EZ80" s="54"/>
      <c r="FA80" s="54"/>
      <c r="FB80" s="54"/>
      <c r="FC80" s="54"/>
      <c r="FD80" s="54"/>
      <c r="FE80" s="54"/>
      <c r="FF80" s="54"/>
      <c r="FG80" s="54"/>
      <c r="FH80" s="54"/>
      <c r="FI80" s="54"/>
      <c r="FJ80" s="54"/>
      <c r="FK80" s="54"/>
      <c r="FL80" s="54"/>
    </row>
    <row r="81" spans="1:12" ht="15.75">
      <c r="A81" s="67" t="s">
        <v>259</v>
      </c>
      <c r="B81" s="64"/>
      <c r="C81" s="54"/>
      <c r="D81" s="54"/>
      <c r="E81" s="54"/>
      <c r="F81" s="54"/>
      <c r="G81" s="54"/>
      <c r="H81" s="54"/>
      <c r="I81" s="54"/>
      <c r="J81" s="54"/>
      <c r="K81" s="54"/>
      <c r="L81" s="54"/>
    </row>
    <row r="84" spans="1:12" ht="15.75">
      <c r="A84" s="54"/>
      <c r="B84" s="54"/>
      <c r="C84" s="54"/>
      <c r="D84" s="67"/>
      <c r="E84" s="117"/>
      <c r="F84" s="67"/>
      <c r="G84" s="67"/>
      <c r="H84" s="67"/>
      <c r="I84" s="67"/>
      <c r="J84" s="67"/>
      <c r="K84" s="67"/>
      <c r="L84" s="67"/>
    </row>
    <row r="85" spans="1:12" ht="15.75">
      <c r="A85" s="54"/>
      <c r="B85" s="54"/>
      <c r="C85" s="54"/>
      <c r="D85" s="67"/>
      <c r="E85" s="117"/>
      <c r="F85" s="67"/>
      <c r="G85" s="67"/>
      <c r="H85" s="67"/>
      <c r="I85" s="67"/>
      <c r="J85" s="67"/>
      <c r="K85" s="67"/>
      <c r="L85" s="67"/>
    </row>
    <row r="86" spans="1:12" ht="15.75">
      <c r="A86" s="54"/>
      <c r="B86" s="54"/>
      <c r="C86" s="54"/>
      <c r="D86" s="67"/>
      <c r="E86" s="117"/>
      <c r="F86" s="67"/>
      <c r="G86" s="67"/>
      <c r="H86" s="67"/>
      <c r="I86" s="67"/>
      <c r="J86" s="67"/>
      <c r="K86" s="67"/>
      <c r="L86" s="67"/>
    </row>
    <row r="87" spans="1:12" ht="15.75">
      <c r="A87" s="54"/>
      <c r="B87" s="54"/>
      <c r="C87" s="54"/>
      <c r="D87" s="67"/>
      <c r="E87" s="117"/>
      <c r="F87" s="67"/>
      <c r="G87" s="67"/>
      <c r="H87" s="67"/>
      <c r="I87" s="67"/>
      <c r="J87" s="67"/>
      <c r="K87" s="67"/>
      <c r="L87" s="67"/>
    </row>
    <row r="88" spans="1:12" ht="15.75">
      <c r="A88" s="54"/>
      <c r="B88" s="54"/>
      <c r="C88" s="54"/>
      <c r="D88" s="67"/>
      <c r="E88" s="117"/>
      <c r="F88" s="67"/>
      <c r="G88" s="67"/>
      <c r="H88" s="67"/>
      <c r="I88" s="67"/>
      <c r="J88" s="67"/>
      <c r="K88" s="67"/>
      <c r="L88" s="67"/>
    </row>
    <row r="89" spans="1:12" ht="15.75">
      <c r="A89" s="54"/>
      <c r="B89" s="54"/>
      <c r="C89" s="54"/>
      <c r="D89" s="67"/>
      <c r="E89" s="117"/>
      <c r="F89" s="67"/>
      <c r="G89" s="67"/>
      <c r="H89" s="67"/>
      <c r="I89" s="67"/>
      <c r="J89" s="67"/>
      <c r="K89" s="67"/>
      <c r="L89" s="67"/>
    </row>
    <row r="90" spans="1:12" ht="15.75">
      <c r="A90" s="54"/>
      <c r="B90" s="54"/>
      <c r="C90" s="54"/>
      <c r="D90" s="67"/>
      <c r="E90" s="117"/>
      <c r="F90" s="67"/>
      <c r="G90" s="67"/>
      <c r="H90" s="67"/>
      <c r="I90" s="67"/>
      <c r="J90" s="67"/>
      <c r="K90" s="67"/>
      <c r="L90" s="67"/>
    </row>
    <row r="91" spans="1:12" ht="15.75">
      <c r="A91" s="54"/>
      <c r="B91" s="54"/>
      <c r="C91" s="54"/>
      <c r="D91" s="67"/>
      <c r="E91" s="117"/>
      <c r="F91" s="67"/>
      <c r="G91" s="67"/>
      <c r="H91" s="67"/>
      <c r="I91" s="67"/>
      <c r="J91" s="67"/>
      <c r="K91" s="67"/>
      <c r="L91" s="67"/>
    </row>
    <row r="92" spans="1:12" ht="15.75">
      <c r="A92" s="54"/>
      <c r="B92" s="54"/>
      <c r="C92" s="54"/>
      <c r="D92" s="67"/>
      <c r="E92" s="117"/>
      <c r="F92" s="67"/>
      <c r="G92" s="67"/>
      <c r="H92" s="67"/>
      <c r="I92" s="67"/>
      <c r="J92" s="67"/>
      <c r="K92" s="67"/>
      <c r="L92" s="67"/>
    </row>
    <row r="93" spans="1:12" ht="15.75">
      <c r="A93" s="54"/>
      <c r="B93" s="54"/>
      <c r="C93" s="54"/>
      <c r="D93" s="67"/>
      <c r="E93" s="117"/>
      <c r="F93" s="67"/>
      <c r="G93" s="67"/>
      <c r="H93" s="67"/>
      <c r="I93" s="67"/>
      <c r="J93" s="67"/>
      <c r="K93" s="67"/>
      <c r="L93" s="67"/>
    </row>
    <row r="94" spans="1:12" ht="15.75">
      <c r="A94" s="54"/>
      <c r="B94" s="54"/>
      <c r="C94" s="54"/>
      <c r="D94" s="67"/>
      <c r="E94" s="117"/>
      <c r="F94" s="67"/>
      <c r="G94" s="67"/>
      <c r="H94" s="67"/>
      <c r="I94" s="67"/>
      <c r="J94" s="67"/>
      <c r="K94" s="67"/>
      <c r="L94" s="67"/>
    </row>
    <row r="95" spans="1:12" ht="15.75">
      <c r="A95" s="54"/>
      <c r="B95" s="54"/>
      <c r="C95" s="54"/>
      <c r="D95" s="67"/>
      <c r="E95" s="117"/>
      <c r="F95" s="67"/>
      <c r="G95" s="67"/>
      <c r="H95" s="67"/>
      <c r="I95" s="67"/>
      <c r="J95" s="67"/>
      <c r="K95" s="67"/>
      <c r="L95" s="67"/>
    </row>
    <row r="96" spans="1:12" ht="15.75">
      <c r="A96" s="54"/>
      <c r="B96" s="54"/>
      <c r="C96" s="54"/>
      <c r="D96" s="67"/>
      <c r="E96" s="117"/>
      <c r="F96" s="67"/>
      <c r="G96" s="67"/>
      <c r="H96" s="67"/>
      <c r="I96" s="67"/>
      <c r="J96" s="67"/>
      <c r="K96" s="67"/>
      <c r="L96" s="67"/>
    </row>
    <row r="97" spans="4:12" ht="15.75">
      <c r="D97" s="67"/>
      <c r="E97" s="117"/>
      <c r="F97" s="67"/>
      <c r="G97" s="67"/>
      <c r="H97" s="67"/>
      <c r="I97" s="67"/>
      <c r="J97" s="67"/>
      <c r="K97" s="67"/>
      <c r="L97" s="67"/>
    </row>
    <row r="98" spans="4:12" ht="15.75">
      <c r="D98" s="67"/>
      <c r="E98" s="117"/>
      <c r="F98" s="67"/>
      <c r="G98" s="67"/>
      <c r="H98" s="67"/>
      <c r="I98" s="67"/>
      <c r="J98" s="67"/>
      <c r="K98" s="67"/>
      <c r="L98" s="67"/>
    </row>
    <row r="99" spans="4:12" ht="15.75">
      <c r="D99" s="67"/>
      <c r="E99" s="117"/>
      <c r="F99" s="67"/>
      <c r="G99" s="67"/>
      <c r="H99" s="67"/>
      <c r="I99" s="67"/>
      <c r="J99" s="67"/>
      <c r="K99" s="67"/>
      <c r="L99" s="67"/>
    </row>
    <row r="100" spans="4:12" ht="15.75">
      <c r="D100" s="67"/>
      <c r="E100" s="117"/>
      <c r="F100" s="67"/>
      <c r="G100" s="67"/>
      <c r="H100" s="67"/>
      <c r="I100" s="67"/>
      <c r="J100" s="67"/>
      <c r="K100" s="67"/>
      <c r="L100" s="67"/>
    </row>
    <row r="101" spans="4:12" ht="15.75">
      <c r="D101" s="67"/>
      <c r="E101" s="117"/>
      <c r="F101" s="67"/>
      <c r="G101" s="67"/>
      <c r="H101" s="67"/>
      <c r="I101" s="67"/>
      <c r="J101" s="67"/>
      <c r="K101" s="67"/>
      <c r="L101" s="67"/>
    </row>
    <row r="102" spans="4:12" ht="15.75">
      <c r="D102" s="67"/>
      <c r="E102" s="117"/>
      <c r="F102" s="67"/>
      <c r="G102" s="67"/>
      <c r="H102" s="67"/>
      <c r="I102" s="67"/>
      <c r="J102" s="67"/>
      <c r="K102" s="67"/>
      <c r="L102" s="67"/>
    </row>
    <row r="103" spans="4:12" ht="15.75">
      <c r="D103" s="67"/>
      <c r="E103" s="117"/>
      <c r="F103" s="67"/>
      <c r="G103" s="67"/>
      <c r="H103" s="67"/>
      <c r="I103" s="67"/>
      <c r="J103" s="67"/>
      <c r="K103" s="67"/>
      <c r="L103" s="67"/>
    </row>
    <row r="104" spans="4:12" ht="15.75">
      <c r="D104" s="67"/>
      <c r="E104" s="117"/>
      <c r="F104" s="67"/>
      <c r="G104" s="67"/>
      <c r="H104" s="67"/>
      <c r="I104" s="67"/>
      <c r="J104" s="67"/>
      <c r="K104" s="67"/>
      <c r="L104" s="67"/>
    </row>
    <row r="105" spans="4:12" ht="15.75">
      <c r="D105" s="67"/>
      <c r="E105" s="117"/>
      <c r="F105" s="67"/>
      <c r="G105" s="67"/>
      <c r="H105" s="67"/>
      <c r="I105" s="67"/>
      <c r="J105" s="67"/>
      <c r="K105" s="67"/>
      <c r="L105" s="67"/>
    </row>
    <row r="106" spans="4:12" ht="15.75">
      <c r="D106" s="67"/>
      <c r="E106" s="117"/>
      <c r="F106" s="67"/>
      <c r="G106" s="67"/>
      <c r="H106" s="67"/>
      <c r="I106" s="67"/>
      <c r="J106" s="67"/>
      <c r="K106" s="67"/>
      <c r="L106" s="67"/>
    </row>
    <row r="107" spans="4:12" ht="15.75">
      <c r="D107" s="67"/>
      <c r="E107" s="117"/>
      <c r="F107" s="67"/>
      <c r="G107" s="67"/>
      <c r="H107" s="67"/>
      <c r="I107" s="67"/>
      <c r="J107" s="67"/>
      <c r="K107" s="67"/>
      <c r="L107" s="67"/>
    </row>
    <row r="108" spans="4:12" ht="15.75">
      <c r="D108" s="67"/>
      <c r="E108" s="117"/>
      <c r="F108" s="67"/>
      <c r="G108" s="67"/>
      <c r="H108" s="67"/>
      <c r="I108" s="67"/>
      <c r="J108" s="67"/>
      <c r="K108" s="67"/>
      <c r="L108" s="67"/>
    </row>
    <row r="109" spans="4:12" ht="15.75">
      <c r="D109" s="67"/>
      <c r="E109" s="117"/>
      <c r="F109" s="67"/>
      <c r="G109" s="67"/>
      <c r="H109" s="67"/>
      <c r="I109" s="67"/>
      <c r="J109" s="67"/>
      <c r="K109" s="67"/>
      <c r="L109" s="67"/>
    </row>
    <row r="110" spans="4:12" ht="15.75">
      <c r="D110" s="67"/>
      <c r="E110" s="117"/>
      <c r="F110" s="67"/>
      <c r="G110" s="67"/>
      <c r="H110" s="67"/>
      <c r="I110" s="67"/>
      <c r="J110" s="67"/>
      <c r="K110" s="67"/>
      <c r="L110" s="67"/>
    </row>
    <row r="111" spans="4:12" ht="15.75">
      <c r="D111" s="67"/>
      <c r="E111" s="117"/>
      <c r="F111" s="67"/>
      <c r="G111" s="67"/>
      <c r="H111" s="67"/>
      <c r="I111" s="67"/>
      <c r="J111" s="67"/>
      <c r="K111" s="67"/>
      <c r="L111" s="67"/>
    </row>
    <row r="112" spans="4:12" ht="15.75">
      <c r="D112" s="67"/>
      <c r="E112" s="117"/>
      <c r="F112" s="67"/>
      <c r="G112" s="67"/>
      <c r="H112" s="67"/>
      <c r="I112" s="67"/>
      <c r="J112" s="67"/>
      <c r="K112" s="67"/>
      <c r="L112" s="67"/>
    </row>
    <row r="113" spans="4:12" ht="15.75">
      <c r="D113" s="67"/>
      <c r="E113" s="117"/>
      <c r="F113" s="67"/>
      <c r="G113" s="67"/>
      <c r="H113" s="67"/>
      <c r="I113" s="67"/>
      <c r="J113" s="67"/>
      <c r="K113" s="67"/>
      <c r="L113" s="67"/>
    </row>
    <row r="114" spans="4:12" ht="15.75">
      <c r="D114" s="67"/>
      <c r="E114" s="117"/>
      <c r="F114" s="67"/>
      <c r="G114" s="67"/>
      <c r="H114" s="67"/>
      <c r="I114" s="67"/>
      <c r="J114" s="67"/>
      <c r="K114" s="67"/>
      <c r="L114" s="67"/>
    </row>
    <row r="115" spans="4:12" ht="15.75">
      <c r="D115" s="67"/>
      <c r="E115" s="117"/>
      <c r="F115" s="67"/>
      <c r="G115" s="67"/>
      <c r="H115" s="67"/>
      <c r="I115" s="67"/>
      <c r="J115" s="67"/>
      <c r="K115" s="67"/>
      <c r="L115" s="67"/>
    </row>
    <row r="116" spans="4:12" ht="15.75">
      <c r="D116" s="67"/>
      <c r="E116" s="117"/>
      <c r="F116" s="67"/>
      <c r="G116" s="67"/>
      <c r="H116" s="67"/>
      <c r="I116" s="67"/>
      <c r="J116" s="67"/>
      <c r="K116" s="67"/>
      <c r="L116" s="67"/>
    </row>
    <row r="117" spans="4:12" ht="15.75">
      <c r="D117" s="67"/>
      <c r="E117" s="117"/>
      <c r="F117" s="67"/>
      <c r="G117" s="67"/>
      <c r="H117" s="67"/>
      <c r="I117" s="67"/>
      <c r="J117" s="67"/>
      <c r="K117" s="67"/>
      <c r="L117" s="67"/>
    </row>
    <row r="118" spans="4:12" ht="15.75">
      <c r="D118" s="67"/>
      <c r="E118" s="117"/>
      <c r="F118" s="67"/>
      <c r="G118" s="67"/>
      <c r="H118" s="67"/>
      <c r="I118" s="67"/>
      <c r="J118" s="67"/>
      <c r="K118" s="67"/>
      <c r="L118" s="67"/>
    </row>
    <row r="119" spans="4:12" ht="15.75">
      <c r="D119" s="67"/>
      <c r="E119" s="117"/>
      <c r="F119" s="67"/>
      <c r="G119" s="67"/>
      <c r="H119" s="67"/>
      <c r="I119" s="67"/>
      <c r="J119" s="67"/>
      <c r="K119" s="67"/>
      <c r="L119" s="67"/>
    </row>
    <row r="120" spans="4:12" ht="15.75">
      <c r="D120" s="67"/>
      <c r="E120" s="117"/>
      <c r="F120" s="67"/>
      <c r="G120" s="67"/>
      <c r="H120" s="67"/>
      <c r="I120" s="67"/>
      <c r="J120" s="67"/>
      <c r="K120" s="67"/>
      <c r="L120" s="67"/>
    </row>
    <row r="121" spans="4:12" ht="15.75">
      <c r="D121" s="67"/>
      <c r="E121" s="117"/>
      <c r="F121" s="67"/>
      <c r="G121" s="67"/>
      <c r="H121" s="67"/>
      <c r="I121" s="67"/>
      <c r="J121" s="67"/>
      <c r="K121" s="67"/>
      <c r="L121" s="67"/>
    </row>
    <row r="122" spans="4:12" ht="15.75">
      <c r="D122" s="67"/>
      <c r="E122" s="117"/>
      <c r="F122" s="67"/>
      <c r="G122" s="67"/>
      <c r="H122" s="67"/>
      <c r="I122" s="67"/>
      <c r="J122" s="67"/>
      <c r="K122" s="67"/>
      <c r="L122" s="67"/>
    </row>
    <row r="123" spans="4:12" ht="15.75">
      <c r="D123" s="67"/>
      <c r="E123" s="117"/>
      <c r="F123" s="67"/>
      <c r="G123" s="67"/>
      <c r="H123" s="67"/>
      <c r="I123" s="67"/>
      <c r="J123" s="67"/>
      <c r="K123" s="67"/>
      <c r="L123" s="67"/>
    </row>
    <row r="124" spans="4:12" ht="15.75">
      <c r="D124" s="67"/>
      <c r="E124" s="117"/>
      <c r="F124" s="67"/>
      <c r="G124" s="67"/>
      <c r="H124" s="67"/>
      <c r="I124" s="67"/>
      <c r="J124" s="67"/>
      <c r="K124" s="67"/>
      <c r="L124" s="67"/>
    </row>
    <row r="125" spans="4:12" ht="15.75">
      <c r="D125" s="67"/>
      <c r="E125" s="117"/>
      <c r="F125" s="67"/>
      <c r="G125" s="67"/>
      <c r="H125" s="67"/>
      <c r="I125" s="67"/>
      <c r="J125" s="67"/>
      <c r="K125" s="67"/>
      <c r="L125" s="67"/>
    </row>
    <row r="126" spans="4:12" ht="15.75">
      <c r="D126" s="67"/>
      <c r="E126" s="117"/>
      <c r="F126" s="67"/>
      <c r="G126" s="67"/>
      <c r="H126" s="67"/>
      <c r="I126" s="67"/>
      <c r="J126" s="67"/>
      <c r="K126" s="67"/>
      <c r="L126" s="67"/>
    </row>
    <row r="127" spans="4:12" ht="15.75">
      <c r="D127" s="67"/>
      <c r="E127" s="117"/>
      <c r="F127" s="67"/>
      <c r="G127" s="67"/>
      <c r="H127" s="67"/>
      <c r="I127" s="67"/>
      <c r="J127" s="67"/>
      <c r="K127" s="67"/>
      <c r="L127" s="67"/>
    </row>
    <row r="128" spans="4:12" ht="15.75">
      <c r="D128" s="67"/>
      <c r="E128" s="117"/>
      <c r="F128" s="67"/>
      <c r="G128" s="67"/>
      <c r="H128" s="67"/>
      <c r="I128" s="67"/>
      <c r="J128" s="67"/>
      <c r="K128" s="67"/>
      <c r="L128" s="67"/>
    </row>
    <row r="129" spans="4:12" ht="15.75">
      <c r="D129" s="67"/>
      <c r="E129" s="117"/>
      <c r="F129" s="67"/>
      <c r="G129" s="67"/>
      <c r="H129" s="67"/>
      <c r="I129" s="67"/>
      <c r="J129" s="67"/>
      <c r="K129" s="67"/>
      <c r="L129" s="67"/>
    </row>
    <row r="130" spans="4:12" ht="15.75">
      <c r="D130" s="67"/>
      <c r="E130" s="117"/>
      <c r="F130" s="67"/>
      <c r="G130" s="67"/>
      <c r="H130" s="67"/>
      <c r="I130" s="67"/>
      <c r="J130" s="67"/>
      <c r="K130" s="67"/>
      <c r="L130" s="67"/>
    </row>
    <row r="131" spans="4:12" ht="15.75">
      <c r="D131" s="67"/>
      <c r="E131" s="117"/>
      <c r="F131" s="67"/>
      <c r="G131" s="67"/>
      <c r="H131" s="67"/>
      <c r="I131" s="67"/>
      <c r="J131" s="67"/>
      <c r="K131" s="67"/>
      <c r="L131" s="67"/>
    </row>
    <row r="132" spans="4:12" ht="15.75">
      <c r="D132" s="67"/>
      <c r="E132" s="117"/>
      <c r="F132" s="67"/>
      <c r="G132" s="67"/>
      <c r="H132" s="67"/>
      <c r="I132" s="67"/>
      <c r="J132" s="67"/>
      <c r="K132" s="67"/>
      <c r="L132" s="67"/>
    </row>
    <row r="133" spans="4:12" ht="15.75">
      <c r="D133" s="67"/>
      <c r="E133" s="117"/>
      <c r="F133" s="67"/>
      <c r="G133" s="67"/>
      <c r="H133" s="67"/>
      <c r="I133" s="67"/>
      <c r="J133" s="67"/>
      <c r="K133" s="67"/>
      <c r="L133" s="67"/>
    </row>
    <row r="134" spans="4:12" ht="15.75">
      <c r="D134" s="67"/>
      <c r="E134" s="117"/>
      <c r="F134" s="67"/>
      <c r="G134" s="67"/>
      <c r="H134" s="67"/>
      <c r="I134" s="67"/>
      <c r="J134" s="67"/>
      <c r="K134" s="67"/>
      <c r="L134" s="67"/>
    </row>
    <row r="135" spans="4:12" ht="15.75">
      <c r="D135" s="67"/>
      <c r="E135" s="117"/>
      <c r="F135" s="67"/>
      <c r="G135" s="67"/>
      <c r="H135" s="67"/>
      <c r="I135" s="67"/>
      <c r="J135" s="67"/>
      <c r="K135" s="67"/>
      <c r="L135" s="67"/>
    </row>
    <row r="136" spans="4:12" ht="15.75">
      <c r="D136" s="67"/>
      <c r="E136" s="117"/>
      <c r="F136" s="67"/>
      <c r="G136" s="67"/>
      <c r="H136" s="67"/>
      <c r="I136" s="67"/>
      <c r="J136" s="67"/>
      <c r="K136" s="67"/>
      <c r="L136" s="67"/>
    </row>
    <row r="137" spans="4:12" ht="15.75">
      <c r="D137" s="67"/>
      <c r="E137" s="117"/>
      <c r="F137" s="67"/>
      <c r="G137" s="67"/>
      <c r="H137" s="67"/>
      <c r="I137" s="67"/>
      <c r="J137" s="67"/>
      <c r="K137" s="67"/>
      <c r="L137" s="67"/>
    </row>
    <row r="138" spans="4:12" ht="15.75">
      <c r="D138" s="67"/>
      <c r="E138" s="117"/>
      <c r="F138" s="67"/>
      <c r="G138" s="67"/>
      <c r="H138" s="67"/>
      <c r="I138" s="67"/>
      <c r="J138" s="67"/>
      <c r="K138" s="67"/>
      <c r="L138" s="67"/>
    </row>
    <row r="139" spans="4:12" ht="15.75">
      <c r="D139" s="67"/>
      <c r="E139" s="117"/>
      <c r="F139" s="67"/>
      <c r="G139" s="67"/>
      <c r="H139" s="67"/>
      <c r="I139" s="67"/>
      <c r="J139" s="67"/>
      <c r="K139" s="67"/>
      <c r="L139" s="67"/>
    </row>
    <row r="140" spans="4:12" ht="15.75">
      <c r="D140" s="67"/>
      <c r="E140" s="117"/>
      <c r="F140" s="67"/>
      <c r="G140" s="67"/>
      <c r="H140" s="67"/>
      <c r="I140" s="67"/>
      <c r="J140" s="67"/>
      <c r="K140" s="67"/>
      <c r="L140" s="67"/>
    </row>
    <row r="141" spans="4:12" ht="15.75">
      <c r="D141" s="67"/>
      <c r="E141" s="117"/>
      <c r="F141" s="67"/>
      <c r="G141" s="67"/>
      <c r="H141" s="67"/>
      <c r="I141" s="67"/>
      <c r="J141" s="67"/>
      <c r="K141" s="67"/>
      <c r="L141" s="67"/>
    </row>
    <row r="142" spans="4:12" ht="15.75">
      <c r="D142" s="67"/>
      <c r="E142" s="117"/>
      <c r="F142" s="67"/>
      <c r="G142" s="67"/>
      <c r="H142" s="67"/>
      <c r="I142" s="67"/>
      <c r="J142" s="67"/>
      <c r="K142" s="67"/>
      <c r="L142" s="67"/>
    </row>
    <row r="143" spans="4:12" ht="15.75">
      <c r="D143" s="67"/>
      <c r="E143" s="117"/>
      <c r="F143" s="67"/>
      <c r="G143" s="67"/>
      <c r="H143" s="67"/>
      <c r="I143" s="67"/>
      <c r="J143" s="67"/>
      <c r="K143" s="67"/>
      <c r="L143" s="67"/>
    </row>
    <row r="144" spans="4:12" ht="15.75">
      <c r="D144" s="67"/>
      <c r="E144" s="117"/>
      <c r="F144" s="67"/>
      <c r="G144" s="67"/>
      <c r="H144" s="67"/>
      <c r="I144" s="67"/>
      <c r="J144" s="67"/>
      <c r="K144" s="67"/>
      <c r="L144" s="67"/>
    </row>
    <row r="145" spans="4:12" ht="15.75">
      <c r="D145" s="67"/>
      <c r="E145" s="117"/>
      <c r="F145" s="67"/>
      <c r="G145" s="67"/>
      <c r="H145" s="67"/>
      <c r="I145" s="67"/>
      <c r="J145" s="67"/>
      <c r="K145" s="67"/>
      <c r="L145" s="67"/>
    </row>
    <row r="146" spans="4:12" ht="15.75">
      <c r="D146" s="67"/>
      <c r="E146" s="117"/>
      <c r="F146" s="67"/>
      <c r="G146" s="67"/>
      <c r="H146" s="67"/>
      <c r="I146" s="67"/>
      <c r="J146" s="67"/>
      <c r="K146" s="67"/>
      <c r="L146" s="67"/>
    </row>
    <row r="147" spans="4:12" ht="15.75">
      <c r="D147" s="67"/>
      <c r="E147" s="117"/>
      <c r="F147" s="67"/>
      <c r="G147" s="67"/>
      <c r="H147" s="67"/>
      <c r="I147" s="67"/>
      <c r="J147" s="67"/>
      <c r="K147" s="67"/>
      <c r="L147" s="67"/>
    </row>
    <row r="148" spans="4:12" ht="15.75">
      <c r="D148" s="67"/>
      <c r="E148" s="117"/>
      <c r="F148" s="67"/>
      <c r="G148" s="67"/>
      <c r="H148" s="67"/>
      <c r="I148" s="67"/>
      <c r="J148" s="67"/>
      <c r="K148" s="67"/>
      <c r="L148" s="67"/>
    </row>
    <row r="149" spans="4:12" ht="15.75">
      <c r="D149" s="67"/>
      <c r="E149" s="117"/>
      <c r="F149" s="67"/>
      <c r="G149" s="67"/>
      <c r="H149" s="67"/>
      <c r="I149" s="67"/>
      <c r="J149" s="67"/>
      <c r="K149" s="67"/>
      <c r="L149" s="67"/>
    </row>
    <row r="150" spans="4:12" ht="15.75">
      <c r="D150" s="67"/>
      <c r="E150" s="117"/>
      <c r="F150" s="67"/>
      <c r="G150" s="67"/>
      <c r="H150" s="67"/>
      <c r="I150" s="67"/>
      <c r="J150" s="67"/>
      <c r="K150" s="67"/>
      <c r="L150" s="67"/>
    </row>
    <row r="151" spans="4:12" ht="15.75">
      <c r="D151" s="67"/>
      <c r="E151" s="117"/>
      <c r="F151" s="67"/>
      <c r="G151" s="67"/>
      <c r="H151" s="67"/>
      <c r="I151" s="67"/>
      <c r="J151" s="67"/>
      <c r="K151" s="67"/>
      <c r="L151" s="67"/>
    </row>
    <row r="152" spans="4:12" ht="15.75">
      <c r="D152" s="67"/>
      <c r="E152" s="117"/>
      <c r="F152" s="67"/>
      <c r="G152" s="67"/>
      <c r="H152" s="67"/>
      <c r="I152" s="67"/>
      <c r="J152" s="67"/>
      <c r="K152" s="67"/>
      <c r="L152" s="67"/>
    </row>
    <row r="153" spans="4:12" ht="15.75">
      <c r="D153" s="67"/>
      <c r="E153" s="117"/>
      <c r="F153" s="67"/>
      <c r="G153" s="67"/>
      <c r="H153" s="67"/>
      <c r="I153" s="67"/>
      <c r="J153" s="67"/>
      <c r="K153" s="67"/>
      <c r="L153" s="67"/>
    </row>
    <row r="154" spans="4:12" ht="15.75">
      <c r="D154" s="67"/>
      <c r="E154" s="117"/>
      <c r="F154" s="67"/>
      <c r="G154" s="67"/>
      <c r="H154" s="67"/>
      <c r="I154" s="67"/>
      <c r="J154" s="67"/>
      <c r="K154" s="67"/>
      <c r="L154" s="67"/>
    </row>
    <row r="155" spans="4:12" ht="15.75">
      <c r="D155" s="67"/>
      <c r="E155" s="117"/>
      <c r="F155" s="67"/>
      <c r="G155" s="67"/>
      <c r="H155" s="67"/>
      <c r="I155" s="67"/>
      <c r="J155" s="67"/>
      <c r="K155" s="67"/>
      <c r="L155" s="67"/>
    </row>
    <row r="156" spans="4:12" ht="15.75">
      <c r="D156" s="67"/>
      <c r="E156" s="117"/>
      <c r="F156" s="67"/>
      <c r="G156" s="67"/>
      <c r="H156" s="67"/>
      <c r="I156" s="67"/>
      <c r="J156" s="67"/>
      <c r="K156" s="67"/>
      <c r="L156" s="67"/>
    </row>
    <row r="157" spans="4:12" ht="15.75">
      <c r="D157" s="67"/>
      <c r="E157" s="117"/>
      <c r="F157" s="67"/>
      <c r="G157" s="67"/>
      <c r="H157" s="67"/>
      <c r="I157" s="67"/>
      <c r="J157" s="67"/>
      <c r="K157" s="67"/>
      <c r="L157" s="67"/>
    </row>
    <row r="158" spans="4:12" ht="15.75">
      <c r="D158" s="67"/>
      <c r="E158" s="117"/>
      <c r="F158" s="67"/>
      <c r="G158" s="67"/>
      <c r="H158" s="67"/>
      <c r="I158" s="67"/>
      <c r="J158" s="67"/>
      <c r="K158" s="67"/>
      <c r="L158" s="67"/>
    </row>
    <row r="159" spans="4:12" ht="15.75">
      <c r="D159" s="67"/>
      <c r="E159" s="117"/>
      <c r="F159" s="67"/>
      <c r="G159" s="67"/>
      <c r="H159" s="67"/>
      <c r="I159" s="67"/>
      <c r="J159" s="67"/>
      <c r="K159" s="67"/>
      <c r="L159" s="67"/>
    </row>
    <row r="160" spans="4:12" ht="15.75">
      <c r="D160" s="67"/>
      <c r="E160" s="117"/>
      <c r="F160" s="67"/>
      <c r="G160" s="67"/>
      <c r="H160" s="67"/>
      <c r="I160" s="67"/>
      <c r="J160" s="67"/>
      <c r="K160" s="67"/>
      <c r="L160" s="67"/>
    </row>
    <row r="161" spans="4:12" ht="15.75">
      <c r="D161" s="67"/>
      <c r="E161" s="117"/>
      <c r="F161" s="67"/>
      <c r="G161" s="67"/>
      <c r="H161" s="67"/>
      <c r="I161" s="67"/>
      <c r="J161" s="67"/>
      <c r="K161" s="67"/>
      <c r="L161" s="67"/>
    </row>
    <row r="162" spans="4:12" ht="15.75">
      <c r="D162" s="67"/>
      <c r="E162" s="117"/>
      <c r="F162" s="67"/>
      <c r="G162" s="67"/>
      <c r="H162" s="67"/>
      <c r="I162" s="67"/>
      <c r="J162" s="67"/>
      <c r="K162" s="67"/>
      <c r="L162" s="67"/>
    </row>
    <row r="163" spans="4:12" ht="15.75">
      <c r="D163" s="67"/>
      <c r="E163" s="117"/>
      <c r="F163" s="67"/>
      <c r="G163" s="67"/>
      <c r="H163" s="67"/>
      <c r="I163" s="67"/>
      <c r="J163" s="67"/>
      <c r="K163" s="67"/>
      <c r="L163" s="67"/>
    </row>
    <row r="164" spans="4:12" ht="15.75">
      <c r="D164" s="67"/>
      <c r="E164" s="117"/>
      <c r="F164" s="67"/>
      <c r="G164" s="67"/>
      <c r="H164" s="67"/>
      <c r="I164" s="67"/>
      <c r="J164" s="67"/>
      <c r="K164" s="67"/>
      <c r="L164" s="67"/>
    </row>
    <row r="165" spans="4:12" ht="15.75">
      <c r="D165" s="67"/>
      <c r="E165" s="117"/>
      <c r="F165" s="67"/>
      <c r="G165" s="67"/>
      <c r="H165" s="67"/>
      <c r="I165" s="67"/>
      <c r="J165" s="67"/>
      <c r="K165" s="67"/>
      <c r="L165" s="67"/>
    </row>
    <row r="166" spans="4:12" ht="15.75">
      <c r="D166" s="67"/>
      <c r="E166" s="117"/>
      <c r="F166" s="67"/>
      <c r="G166" s="67"/>
      <c r="H166" s="67"/>
      <c r="I166" s="67"/>
      <c r="J166" s="67"/>
      <c r="K166" s="67"/>
      <c r="L166" s="67"/>
    </row>
    <row r="167" spans="4:12" ht="15.75">
      <c r="D167" s="67"/>
      <c r="E167" s="117"/>
      <c r="F167" s="67"/>
      <c r="G167" s="67"/>
      <c r="H167" s="67"/>
      <c r="I167" s="67"/>
      <c r="J167" s="67"/>
      <c r="K167" s="67"/>
      <c r="L167" s="67"/>
    </row>
    <row r="168" spans="4:12" ht="15.75">
      <c r="D168" s="67"/>
      <c r="E168" s="117"/>
      <c r="F168" s="67"/>
      <c r="G168" s="67"/>
      <c r="H168" s="67"/>
      <c r="I168" s="67"/>
      <c r="J168" s="67"/>
      <c r="K168" s="67"/>
      <c r="L168" s="67"/>
    </row>
    <row r="169" spans="4:12" ht="15.75">
      <c r="D169" s="67"/>
      <c r="E169" s="117"/>
      <c r="F169" s="67"/>
      <c r="G169" s="67"/>
      <c r="H169" s="67"/>
      <c r="I169" s="67"/>
      <c r="J169" s="67"/>
      <c r="K169" s="67"/>
      <c r="L169" s="67"/>
    </row>
    <row r="170" spans="4:12" ht="15.75">
      <c r="D170" s="67"/>
      <c r="E170" s="117"/>
      <c r="F170" s="67"/>
      <c r="G170" s="67"/>
      <c r="H170" s="67"/>
      <c r="I170" s="67"/>
      <c r="J170" s="67"/>
      <c r="K170" s="67"/>
      <c r="L170" s="67"/>
    </row>
    <row r="171" spans="4:12" ht="15.75">
      <c r="D171" s="67"/>
      <c r="E171" s="117"/>
      <c r="F171" s="67"/>
      <c r="G171" s="67"/>
      <c r="H171" s="67"/>
      <c r="I171" s="67"/>
      <c r="J171" s="67"/>
      <c r="K171" s="67"/>
      <c r="L171" s="67"/>
    </row>
    <row r="172" spans="4:12" ht="15.75">
      <c r="D172" s="67"/>
      <c r="E172" s="117"/>
      <c r="F172" s="67"/>
      <c r="G172" s="67"/>
      <c r="H172" s="67"/>
      <c r="I172" s="67"/>
      <c r="J172" s="67"/>
      <c r="K172" s="67"/>
      <c r="L172" s="67"/>
    </row>
    <row r="173" spans="4:12" ht="15.75">
      <c r="D173" s="67"/>
      <c r="E173" s="117"/>
      <c r="F173" s="67"/>
      <c r="G173" s="67"/>
      <c r="H173" s="67"/>
      <c r="I173" s="67"/>
      <c r="J173" s="67"/>
      <c r="K173" s="67"/>
      <c r="L173" s="67"/>
    </row>
    <row r="174" spans="4:12" ht="15.75">
      <c r="D174" s="67"/>
      <c r="E174" s="117"/>
      <c r="F174" s="67"/>
      <c r="G174" s="67"/>
      <c r="H174" s="67"/>
      <c r="I174" s="67"/>
      <c r="J174" s="67"/>
      <c r="K174" s="67"/>
      <c r="L174" s="67"/>
    </row>
    <row r="175" spans="4:12" ht="15.75">
      <c r="D175" s="67"/>
      <c r="E175" s="117"/>
      <c r="F175" s="67"/>
      <c r="G175" s="67"/>
      <c r="H175" s="67"/>
      <c r="I175" s="67"/>
      <c r="J175" s="67"/>
      <c r="K175" s="67"/>
      <c r="L175" s="67"/>
    </row>
    <row r="176" spans="4:12" ht="15.75">
      <c r="D176" s="67"/>
      <c r="E176" s="117"/>
      <c r="F176" s="67"/>
      <c r="G176" s="67"/>
      <c r="H176" s="67"/>
      <c r="I176" s="67"/>
      <c r="J176" s="67"/>
      <c r="K176" s="67"/>
      <c r="L176" s="67"/>
    </row>
    <row r="177" spans="4:12" ht="15.75">
      <c r="D177" s="67"/>
      <c r="E177" s="117"/>
      <c r="F177" s="67"/>
      <c r="G177" s="67"/>
      <c r="H177" s="67"/>
      <c r="I177" s="67"/>
      <c r="J177" s="67"/>
      <c r="K177" s="67"/>
      <c r="L177" s="67"/>
    </row>
    <row r="178" spans="4:12" ht="15.75">
      <c r="D178" s="67"/>
      <c r="E178" s="117"/>
      <c r="F178" s="67"/>
      <c r="G178" s="67"/>
      <c r="H178" s="67"/>
      <c r="I178" s="67"/>
      <c r="J178" s="67"/>
      <c r="K178" s="67"/>
      <c r="L178" s="67"/>
    </row>
    <row r="179" spans="4:12" ht="15.75">
      <c r="D179" s="67"/>
      <c r="E179" s="117"/>
      <c r="F179" s="67"/>
      <c r="G179" s="67"/>
      <c r="H179" s="67"/>
      <c r="I179" s="67"/>
      <c r="J179" s="67"/>
      <c r="K179" s="67"/>
      <c r="L179" s="67"/>
    </row>
    <row r="180" spans="4:12" ht="15.75">
      <c r="D180" s="67"/>
      <c r="E180" s="117"/>
      <c r="F180" s="67"/>
      <c r="G180" s="67"/>
      <c r="H180" s="67"/>
      <c r="I180" s="67"/>
      <c r="J180" s="67"/>
      <c r="K180" s="67"/>
      <c r="L180" s="67"/>
    </row>
    <row r="181" spans="4:12" ht="15.75">
      <c r="D181" s="67"/>
      <c r="E181" s="117"/>
      <c r="F181" s="67"/>
      <c r="G181" s="67"/>
      <c r="H181" s="67"/>
      <c r="I181" s="67"/>
      <c r="J181" s="67"/>
      <c r="K181" s="67"/>
      <c r="L181" s="67"/>
    </row>
    <row r="182" spans="4:12" ht="15.75">
      <c r="D182" s="67"/>
      <c r="E182" s="117"/>
      <c r="F182" s="67"/>
      <c r="G182" s="67"/>
      <c r="H182" s="67"/>
      <c r="I182" s="67"/>
      <c r="J182" s="67"/>
      <c r="K182" s="67"/>
      <c r="L182" s="67"/>
    </row>
    <row r="183" spans="4:12" ht="15.75">
      <c r="D183" s="67"/>
      <c r="E183" s="117"/>
      <c r="F183" s="67"/>
      <c r="G183" s="67"/>
      <c r="H183" s="67"/>
      <c r="I183" s="67"/>
      <c r="J183" s="67"/>
      <c r="K183" s="67"/>
      <c r="L183" s="67"/>
    </row>
    <row r="184" spans="4:12" ht="15.75">
      <c r="D184" s="67"/>
      <c r="E184" s="117"/>
      <c r="F184" s="67"/>
      <c r="G184" s="67"/>
      <c r="H184" s="67"/>
      <c r="I184" s="67"/>
      <c r="J184" s="67"/>
      <c r="K184" s="67"/>
      <c r="L184" s="67"/>
    </row>
    <row r="185" spans="4:12" ht="15.75">
      <c r="D185" s="67"/>
      <c r="E185" s="117"/>
      <c r="F185" s="67"/>
      <c r="G185" s="67"/>
      <c r="H185" s="67"/>
      <c r="I185" s="67"/>
      <c r="J185" s="67"/>
      <c r="K185" s="67"/>
      <c r="L185" s="67"/>
    </row>
    <row r="186" spans="4:12" ht="15.75">
      <c r="D186" s="67"/>
      <c r="E186" s="117"/>
      <c r="F186" s="67"/>
      <c r="G186" s="67"/>
      <c r="H186" s="67"/>
      <c r="I186" s="67"/>
      <c r="J186" s="67"/>
      <c r="K186" s="67"/>
      <c r="L186" s="67"/>
    </row>
    <row r="187" spans="4:12" ht="15.75">
      <c r="D187" s="67"/>
      <c r="E187" s="117"/>
      <c r="F187" s="67"/>
      <c r="G187" s="67"/>
      <c r="H187" s="67"/>
      <c r="I187" s="67"/>
      <c r="J187" s="67"/>
      <c r="K187" s="67"/>
      <c r="L187" s="67"/>
    </row>
    <row r="188" spans="4:12" ht="15.75">
      <c r="D188" s="67"/>
      <c r="E188" s="117"/>
      <c r="F188" s="67"/>
      <c r="G188" s="67"/>
      <c r="H188" s="67"/>
      <c r="I188" s="67"/>
      <c r="J188" s="67"/>
      <c r="K188" s="67"/>
      <c r="L188" s="67"/>
    </row>
    <row r="189" spans="4:12" ht="15.75">
      <c r="D189" s="67"/>
      <c r="E189" s="117"/>
      <c r="F189" s="67"/>
      <c r="G189" s="67"/>
      <c r="H189" s="67"/>
      <c r="I189" s="67"/>
      <c r="J189" s="67"/>
      <c r="K189" s="67"/>
      <c r="L189" s="67"/>
    </row>
    <row r="190" spans="4:12" ht="15.75">
      <c r="D190" s="67"/>
      <c r="E190" s="117"/>
      <c r="F190" s="67"/>
      <c r="G190" s="67"/>
      <c r="H190" s="67"/>
      <c r="I190" s="67"/>
      <c r="J190" s="67"/>
      <c r="K190" s="67"/>
      <c r="L190" s="67"/>
    </row>
    <row r="191" spans="4:12" ht="15.75">
      <c r="D191" s="67"/>
      <c r="E191" s="117"/>
      <c r="F191" s="67"/>
      <c r="G191" s="67"/>
      <c r="H191" s="67"/>
      <c r="I191" s="67"/>
      <c r="J191" s="67"/>
      <c r="K191" s="67"/>
      <c r="L191" s="67"/>
    </row>
    <row r="192" spans="4:12" ht="15.75">
      <c r="D192" s="67"/>
      <c r="E192" s="117"/>
      <c r="F192" s="67"/>
      <c r="G192" s="67"/>
      <c r="H192" s="67"/>
      <c r="I192" s="67"/>
      <c r="J192" s="67"/>
      <c r="K192" s="67"/>
      <c r="L192" s="67"/>
    </row>
    <row r="193" spans="4:12" ht="15.75">
      <c r="D193" s="67"/>
      <c r="E193" s="117"/>
      <c r="F193" s="67"/>
      <c r="G193" s="67"/>
      <c r="H193" s="67"/>
      <c r="I193" s="67"/>
      <c r="J193" s="67"/>
      <c r="K193" s="67"/>
      <c r="L193" s="67"/>
    </row>
    <row r="194" spans="4:12" ht="15.75">
      <c r="D194" s="67"/>
      <c r="E194" s="117"/>
      <c r="F194" s="67"/>
      <c r="G194" s="67"/>
      <c r="H194" s="67"/>
      <c r="I194" s="67"/>
      <c r="J194" s="67"/>
      <c r="K194" s="67"/>
      <c r="L194" s="67"/>
    </row>
    <row r="195" spans="4:12" ht="15.75">
      <c r="D195" s="67"/>
      <c r="E195" s="117"/>
      <c r="F195" s="67"/>
      <c r="G195" s="67"/>
      <c r="H195" s="67"/>
      <c r="I195" s="67"/>
      <c r="J195" s="67"/>
      <c r="K195" s="67"/>
      <c r="L195" s="67"/>
    </row>
    <row r="196" spans="4:12" ht="15.75">
      <c r="D196" s="67"/>
      <c r="E196" s="117"/>
      <c r="F196" s="67"/>
      <c r="G196" s="67"/>
      <c r="H196" s="67"/>
      <c r="I196" s="67"/>
      <c r="J196" s="67"/>
      <c r="K196" s="67"/>
      <c r="L196" s="67"/>
    </row>
    <row r="197" spans="4:12" ht="15.75">
      <c r="D197" s="67"/>
      <c r="E197" s="117"/>
      <c r="F197" s="67"/>
      <c r="G197" s="67"/>
      <c r="H197" s="67"/>
      <c r="I197" s="67"/>
      <c r="J197" s="67"/>
      <c r="K197" s="67"/>
      <c r="L197" s="67"/>
    </row>
    <row r="198" spans="4:12" ht="15.75">
      <c r="D198" s="67"/>
      <c r="E198" s="117"/>
      <c r="F198" s="67"/>
      <c r="G198" s="67"/>
      <c r="H198" s="67"/>
      <c r="I198" s="67"/>
      <c r="J198" s="67"/>
      <c r="K198" s="67"/>
      <c r="L198" s="67"/>
    </row>
    <row r="199" spans="4:12" ht="15.75">
      <c r="D199" s="67"/>
      <c r="E199" s="117"/>
      <c r="F199" s="67"/>
      <c r="G199" s="67"/>
      <c r="H199" s="67"/>
      <c r="I199" s="67"/>
      <c r="J199" s="67"/>
      <c r="K199" s="67"/>
      <c r="L199" s="67"/>
    </row>
    <row r="200" spans="4:12" ht="15.75">
      <c r="D200" s="67"/>
      <c r="E200" s="117"/>
      <c r="F200" s="67"/>
      <c r="G200" s="67"/>
      <c r="H200" s="67"/>
      <c r="I200" s="67"/>
      <c r="J200" s="67"/>
      <c r="K200" s="67"/>
      <c r="L200" s="67"/>
    </row>
    <row r="201" spans="4:12" ht="15.75">
      <c r="D201" s="67"/>
      <c r="E201" s="117"/>
      <c r="F201" s="67"/>
      <c r="G201" s="67"/>
      <c r="H201" s="67"/>
      <c r="I201" s="67"/>
      <c r="J201" s="67"/>
      <c r="K201" s="67"/>
      <c r="L201" s="67"/>
    </row>
    <row r="202" spans="4:12" ht="15.75">
      <c r="D202" s="67"/>
      <c r="E202" s="117"/>
      <c r="F202" s="67"/>
      <c r="G202" s="67"/>
      <c r="H202" s="67"/>
      <c r="I202" s="67"/>
      <c r="J202" s="67"/>
      <c r="K202" s="67"/>
      <c r="L202" s="67"/>
    </row>
    <row r="203" spans="4:12" ht="15.75">
      <c r="D203" s="67"/>
      <c r="E203" s="117"/>
      <c r="F203" s="67"/>
      <c r="G203" s="67"/>
      <c r="H203" s="67"/>
      <c r="I203" s="67"/>
      <c r="J203" s="67"/>
      <c r="K203" s="67"/>
      <c r="L203" s="67"/>
    </row>
    <row r="204" spans="4:12" ht="15.75">
      <c r="D204" s="67"/>
      <c r="E204" s="117"/>
      <c r="F204" s="67"/>
      <c r="G204" s="67"/>
      <c r="H204" s="67"/>
      <c r="I204" s="67"/>
      <c r="J204" s="67"/>
      <c r="K204" s="67"/>
      <c r="L204" s="67"/>
    </row>
    <row r="205" spans="4:12" ht="15.75">
      <c r="D205" s="67"/>
      <c r="E205" s="117"/>
      <c r="F205" s="67"/>
      <c r="G205" s="67"/>
      <c r="H205" s="67"/>
      <c r="I205" s="67"/>
      <c r="J205" s="67"/>
      <c r="K205" s="67"/>
      <c r="L205" s="67"/>
    </row>
    <row r="206" spans="4:12" ht="15.75">
      <c r="D206" s="67"/>
      <c r="E206" s="117"/>
      <c r="F206" s="67"/>
      <c r="G206" s="67"/>
      <c r="H206" s="67"/>
      <c r="I206" s="67"/>
      <c r="J206" s="67"/>
      <c r="K206" s="67"/>
      <c r="L206" s="67"/>
    </row>
    <row r="207" spans="4:12" ht="15.75">
      <c r="D207" s="67"/>
      <c r="E207" s="117"/>
      <c r="F207" s="67"/>
      <c r="G207" s="67"/>
      <c r="H207" s="67"/>
      <c r="I207" s="67"/>
      <c r="J207" s="67"/>
      <c r="K207" s="67"/>
      <c r="L207" s="67"/>
    </row>
    <row r="208" spans="4:12" ht="15.75">
      <c r="D208" s="67"/>
      <c r="E208" s="117"/>
      <c r="F208" s="67"/>
      <c r="G208" s="67"/>
      <c r="H208" s="67"/>
      <c r="I208" s="67"/>
      <c r="J208" s="67"/>
      <c r="K208" s="67"/>
      <c r="L208" s="67"/>
    </row>
    <row r="209" spans="4:12" ht="15.75">
      <c r="D209" s="67"/>
      <c r="E209" s="117"/>
      <c r="F209" s="67"/>
      <c r="G209" s="67"/>
      <c r="H209" s="67"/>
      <c r="I209" s="67"/>
      <c r="J209" s="67"/>
      <c r="K209" s="67"/>
      <c r="L209" s="67"/>
    </row>
    <row r="210" spans="4:12" ht="15.75">
      <c r="D210" s="67"/>
      <c r="E210" s="117"/>
      <c r="F210" s="67"/>
      <c r="G210" s="67"/>
      <c r="H210" s="67"/>
      <c r="I210" s="67"/>
      <c r="J210" s="67"/>
      <c r="K210" s="67"/>
      <c r="L210" s="67"/>
    </row>
    <row r="211" spans="4:12" ht="15.75">
      <c r="D211" s="67"/>
      <c r="E211" s="117"/>
      <c r="F211" s="67"/>
      <c r="G211" s="67"/>
      <c r="H211" s="67"/>
      <c r="I211" s="67"/>
      <c r="J211" s="67"/>
      <c r="K211" s="67"/>
      <c r="L211" s="67"/>
    </row>
    <row r="212" spans="4:12" ht="15.75">
      <c r="D212" s="67"/>
      <c r="E212" s="117"/>
      <c r="F212" s="67"/>
      <c r="G212" s="67"/>
      <c r="H212" s="67"/>
      <c r="I212" s="67"/>
      <c r="J212" s="67"/>
      <c r="K212" s="67"/>
      <c r="L212" s="67"/>
    </row>
    <row r="213" spans="4:12" ht="15.75">
      <c r="D213" s="67"/>
      <c r="E213" s="117"/>
      <c r="F213" s="67"/>
      <c r="G213" s="67"/>
      <c r="H213" s="67"/>
      <c r="I213" s="67"/>
      <c r="J213" s="67"/>
      <c r="K213" s="67"/>
      <c r="L213" s="67"/>
    </row>
    <row r="214" spans="4:12" ht="15.75">
      <c r="D214" s="67"/>
      <c r="E214" s="117"/>
      <c r="F214" s="67"/>
      <c r="G214" s="67"/>
      <c r="H214" s="67"/>
      <c r="I214" s="67"/>
      <c r="J214" s="67"/>
      <c r="K214" s="67"/>
      <c r="L214" s="67"/>
    </row>
    <row r="215" spans="4:12" ht="15.75">
      <c r="D215" s="67"/>
      <c r="E215" s="117"/>
      <c r="F215" s="67"/>
      <c r="G215" s="67"/>
      <c r="H215" s="67"/>
      <c r="I215" s="67"/>
      <c r="J215" s="67"/>
      <c r="K215" s="67"/>
      <c r="L215" s="67"/>
    </row>
    <row r="216" spans="4:12" ht="15.75">
      <c r="D216" s="67"/>
      <c r="E216" s="117"/>
      <c r="F216" s="67"/>
      <c r="G216" s="67"/>
      <c r="H216" s="67"/>
      <c r="I216" s="67"/>
      <c r="J216" s="67"/>
      <c r="K216" s="67"/>
      <c r="L216" s="67"/>
    </row>
    <row r="217" spans="4:12" ht="15.75">
      <c r="D217" s="67"/>
      <c r="E217" s="117"/>
      <c r="F217" s="67"/>
      <c r="G217" s="67"/>
      <c r="H217" s="67"/>
      <c r="I217" s="67"/>
      <c r="J217" s="67"/>
      <c r="K217" s="67"/>
      <c r="L217" s="67"/>
    </row>
    <row r="218" spans="4:12" ht="15.75">
      <c r="D218" s="67"/>
      <c r="E218" s="117"/>
      <c r="F218" s="67"/>
      <c r="G218" s="67"/>
      <c r="H218" s="67"/>
      <c r="I218" s="67"/>
      <c r="J218" s="67"/>
      <c r="K218" s="67"/>
      <c r="L218" s="67"/>
    </row>
    <row r="219" spans="4:12" ht="15.75">
      <c r="D219" s="67"/>
      <c r="E219" s="117"/>
      <c r="F219" s="67"/>
      <c r="G219" s="67"/>
      <c r="H219" s="67"/>
      <c r="I219" s="67"/>
      <c r="J219" s="67"/>
      <c r="K219" s="67"/>
      <c r="L219" s="67"/>
    </row>
    <row r="220" spans="4:12" ht="15.75">
      <c r="D220" s="67"/>
      <c r="E220" s="117"/>
      <c r="F220" s="67"/>
      <c r="G220" s="67"/>
      <c r="H220" s="67"/>
      <c r="I220" s="67"/>
      <c r="J220" s="67"/>
      <c r="K220" s="67"/>
      <c r="L220" s="67"/>
    </row>
    <row r="221" spans="4:12" ht="15.75">
      <c r="D221" s="67"/>
      <c r="E221" s="117"/>
      <c r="F221" s="67"/>
      <c r="G221" s="67"/>
      <c r="H221" s="67"/>
      <c r="I221" s="67"/>
      <c r="J221" s="67"/>
      <c r="K221" s="67"/>
      <c r="L221" s="67"/>
    </row>
    <row r="222" spans="4:12" ht="15.75">
      <c r="D222" s="67"/>
      <c r="E222" s="117"/>
      <c r="F222" s="67"/>
      <c r="G222" s="67"/>
      <c r="H222" s="67"/>
      <c r="I222" s="67"/>
      <c r="J222" s="67"/>
      <c r="K222" s="67"/>
      <c r="L222" s="67"/>
    </row>
    <row r="223" spans="4:12" ht="15.75">
      <c r="D223" s="67"/>
      <c r="E223" s="117"/>
      <c r="F223" s="67"/>
      <c r="G223" s="67"/>
      <c r="H223" s="67"/>
      <c r="I223" s="67"/>
      <c r="J223" s="67"/>
      <c r="K223" s="67"/>
      <c r="L223" s="67"/>
    </row>
    <row r="224" spans="4:12" ht="15.75">
      <c r="D224" s="67"/>
      <c r="E224" s="117"/>
      <c r="F224" s="67"/>
      <c r="G224" s="67"/>
      <c r="H224" s="67"/>
      <c r="I224" s="67"/>
      <c r="J224" s="67"/>
      <c r="K224" s="67"/>
      <c r="L224" s="67"/>
    </row>
    <row r="225" spans="4:12" ht="15.75">
      <c r="D225" s="67"/>
      <c r="E225" s="117"/>
      <c r="F225" s="67"/>
      <c r="G225" s="67"/>
      <c r="H225" s="67"/>
      <c r="I225" s="67"/>
      <c r="J225" s="67"/>
      <c r="K225" s="67"/>
      <c r="L225" s="67"/>
    </row>
    <row r="226" spans="4:12" ht="15.75">
      <c r="D226" s="67"/>
      <c r="E226" s="117"/>
      <c r="F226" s="67"/>
      <c r="G226" s="67"/>
      <c r="H226" s="67"/>
      <c r="I226" s="67"/>
      <c r="J226" s="67"/>
      <c r="K226" s="67"/>
      <c r="L226" s="67"/>
    </row>
    <row r="227" spans="4:12" ht="15.75">
      <c r="D227" s="67"/>
      <c r="E227" s="117"/>
      <c r="F227" s="67"/>
      <c r="G227" s="67"/>
      <c r="H227" s="67"/>
      <c r="I227" s="67"/>
      <c r="J227" s="67"/>
      <c r="K227" s="67"/>
      <c r="L227" s="67"/>
    </row>
    <row r="228" spans="4:12" ht="15.75">
      <c r="D228" s="67"/>
      <c r="E228" s="117"/>
      <c r="F228" s="67"/>
      <c r="G228" s="67"/>
      <c r="H228" s="67"/>
      <c r="I228" s="67"/>
      <c r="J228" s="67"/>
      <c r="K228" s="67"/>
      <c r="L228" s="67"/>
    </row>
    <row r="229" spans="4:12" ht="15.75">
      <c r="D229" s="67"/>
      <c r="E229" s="117"/>
      <c r="F229" s="67"/>
      <c r="G229" s="67"/>
      <c r="H229" s="67"/>
      <c r="I229" s="67"/>
      <c r="J229" s="67"/>
      <c r="K229" s="67"/>
      <c r="L229" s="67"/>
    </row>
    <row r="230" spans="4:12" ht="15.75">
      <c r="D230" s="67"/>
      <c r="E230" s="117"/>
      <c r="F230" s="67"/>
      <c r="G230" s="67"/>
      <c r="H230" s="67"/>
      <c r="I230" s="67"/>
      <c r="J230" s="67"/>
      <c r="K230" s="67"/>
      <c r="L230" s="67"/>
    </row>
    <row r="231" spans="4:12" ht="15.75">
      <c r="D231" s="67"/>
      <c r="E231" s="117"/>
      <c r="F231" s="67"/>
      <c r="G231" s="67"/>
      <c r="H231" s="67"/>
      <c r="I231" s="67"/>
      <c r="J231" s="67"/>
      <c r="K231" s="67"/>
      <c r="L231" s="67"/>
    </row>
    <row r="232" spans="4:12" ht="15.75">
      <c r="D232" s="67"/>
      <c r="E232" s="117"/>
      <c r="F232" s="67"/>
      <c r="G232" s="67"/>
      <c r="H232" s="67"/>
      <c r="I232" s="67"/>
      <c r="J232" s="67"/>
      <c r="K232" s="67"/>
      <c r="L232" s="67"/>
    </row>
    <row r="233" spans="4:12" ht="15.75">
      <c r="D233" s="67"/>
      <c r="E233" s="117"/>
      <c r="F233" s="67"/>
      <c r="G233" s="67"/>
      <c r="H233" s="67"/>
      <c r="I233" s="67"/>
      <c r="J233" s="67"/>
      <c r="K233" s="67"/>
      <c r="L233" s="67"/>
    </row>
    <row r="234" spans="4:12" ht="15.75">
      <c r="D234" s="67"/>
      <c r="E234" s="117"/>
      <c r="F234" s="67"/>
      <c r="G234" s="67"/>
      <c r="H234" s="67"/>
      <c r="I234" s="67"/>
      <c r="J234" s="67"/>
      <c r="K234" s="67"/>
      <c r="L234" s="67"/>
    </row>
    <row r="235" spans="4:12" ht="15.75">
      <c r="D235" s="67"/>
      <c r="E235" s="117"/>
      <c r="F235" s="67"/>
      <c r="G235" s="67"/>
      <c r="H235" s="67"/>
      <c r="I235" s="67"/>
      <c r="J235" s="67"/>
      <c r="K235" s="67"/>
      <c r="L235" s="67"/>
    </row>
    <row r="236" spans="4:12" ht="15.75">
      <c r="D236" s="67"/>
      <c r="E236" s="117"/>
      <c r="F236" s="67"/>
      <c r="G236" s="67"/>
      <c r="H236" s="67"/>
      <c r="I236" s="67"/>
      <c r="J236" s="67"/>
      <c r="K236" s="67"/>
      <c r="L236" s="67"/>
    </row>
    <row r="237" spans="4:12" ht="15.75">
      <c r="D237" s="67"/>
      <c r="E237" s="117"/>
      <c r="F237" s="67"/>
      <c r="G237" s="67"/>
      <c r="H237" s="67"/>
      <c r="I237" s="67"/>
      <c r="J237" s="67"/>
      <c r="K237" s="67"/>
      <c r="L237" s="67"/>
    </row>
    <row r="238" spans="4:12" ht="15.75">
      <c r="D238" s="67"/>
      <c r="E238" s="117"/>
      <c r="F238" s="67"/>
      <c r="G238" s="67"/>
      <c r="H238" s="67"/>
      <c r="I238" s="67"/>
      <c r="J238" s="67"/>
      <c r="K238" s="67"/>
      <c r="L238" s="67"/>
    </row>
    <row r="239" spans="4:12" ht="15.75">
      <c r="D239" s="67"/>
      <c r="E239" s="117"/>
      <c r="F239" s="67"/>
      <c r="G239" s="67"/>
      <c r="H239" s="67"/>
      <c r="I239" s="67"/>
      <c r="J239" s="67"/>
      <c r="K239" s="67"/>
      <c r="L239" s="67"/>
    </row>
    <row r="240" spans="4:12" ht="15.75">
      <c r="D240" s="67"/>
      <c r="E240" s="117"/>
      <c r="F240" s="67"/>
      <c r="G240" s="67"/>
      <c r="H240" s="67"/>
      <c r="I240" s="67"/>
      <c r="J240" s="67"/>
      <c r="K240" s="67"/>
      <c r="L240" s="67"/>
    </row>
    <row r="241" spans="4:12" ht="15.75">
      <c r="D241" s="67"/>
      <c r="E241" s="117"/>
      <c r="F241" s="67"/>
      <c r="G241" s="67"/>
      <c r="H241" s="67"/>
      <c r="I241" s="67"/>
      <c r="J241" s="67"/>
      <c r="K241" s="67"/>
      <c r="L241" s="67"/>
    </row>
    <row r="242" spans="4:12" ht="15.75">
      <c r="D242" s="67"/>
      <c r="E242" s="117"/>
      <c r="F242" s="67"/>
      <c r="G242" s="67"/>
      <c r="H242" s="67"/>
      <c r="I242" s="67"/>
      <c r="J242" s="67"/>
      <c r="K242" s="67"/>
      <c r="L242" s="67"/>
    </row>
    <row r="243" spans="4:12" ht="15.75">
      <c r="D243" s="67"/>
      <c r="E243" s="117"/>
      <c r="F243" s="67"/>
      <c r="G243" s="67"/>
      <c r="H243" s="67"/>
      <c r="I243" s="67"/>
      <c r="J243" s="67"/>
      <c r="K243" s="67"/>
      <c r="L243" s="67"/>
    </row>
    <row r="244" spans="4:12" ht="15.75">
      <c r="D244" s="67"/>
      <c r="E244" s="117"/>
      <c r="F244" s="67"/>
      <c r="G244" s="67"/>
      <c r="H244" s="67"/>
      <c r="I244" s="67"/>
      <c r="J244" s="67"/>
      <c r="K244" s="67"/>
      <c r="L244" s="67"/>
    </row>
    <row r="245" spans="4:12" ht="15.75">
      <c r="D245" s="67"/>
      <c r="E245" s="117"/>
      <c r="F245" s="67"/>
      <c r="G245" s="67"/>
      <c r="H245" s="67"/>
      <c r="I245" s="67"/>
      <c r="J245" s="67"/>
      <c r="K245" s="67"/>
      <c r="L245" s="67"/>
    </row>
    <row r="246" spans="4:12" ht="15.75">
      <c r="D246" s="67"/>
      <c r="E246" s="117"/>
      <c r="F246" s="67"/>
      <c r="G246" s="67"/>
      <c r="H246" s="67"/>
      <c r="I246" s="67"/>
      <c r="J246" s="67"/>
      <c r="K246" s="67"/>
      <c r="L246" s="67"/>
    </row>
    <row r="247" spans="4:12" ht="15.75">
      <c r="D247" s="67"/>
      <c r="E247" s="117"/>
      <c r="F247" s="67"/>
      <c r="G247" s="67"/>
      <c r="H247" s="67"/>
      <c r="I247" s="67"/>
      <c r="J247" s="67"/>
      <c r="K247" s="67"/>
      <c r="L247" s="67"/>
    </row>
    <row r="248" spans="4:12" ht="15.75">
      <c r="D248" s="67"/>
      <c r="E248" s="117"/>
      <c r="F248" s="67"/>
      <c r="G248" s="67"/>
      <c r="H248" s="67"/>
      <c r="I248" s="67"/>
      <c r="J248" s="67"/>
      <c r="K248" s="67"/>
      <c r="L248" s="67"/>
    </row>
    <row r="249" spans="4:12" ht="15.75">
      <c r="D249" s="67"/>
      <c r="E249" s="117"/>
      <c r="F249" s="67"/>
      <c r="G249" s="67"/>
      <c r="H249" s="67"/>
      <c r="I249" s="67"/>
      <c r="J249" s="67"/>
      <c r="K249" s="67"/>
      <c r="L249" s="67"/>
    </row>
    <row r="250" spans="4:12" ht="15.75">
      <c r="D250" s="67"/>
      <c r="E250" s="117"/>
      <c r="F250" s="67"/>
      <c r="G250" s="67"/>
      <c r="H250" s="67"/>
      <c r="I250" s="67"/>
      <c r="J250" s="67"/>
      <c r="K250" s="67"/>
      <c r="L250" s="67"/>
    </row>
    <row r="251" spans="4:12" ht="15.75">
      <c r="D251" s="67"/>
      <c r="E251" s="117"/>
      <c r="F251" s="67"/>
      <c r="G251" s="67"/>
      <c r="H251" s="67"/>
      <c r="I251" s="67"/>
      <c r="J251" s="67"/>
      <c r="K251" s="67"/>
      <c r="L251" s="67"/>
    </row>
    <row r="252" spans="4:12" ht="15.75">
      <c r="D252" s="67"/>
      <c r="E252" s="117"/>
      <c r="F252" s="67"/>
      <c r="G252" s="67"/>
      <c r="H252" s="67"/>
      <c r="I252" s="67"/>
      <c r="J252" s="67"/>
      <c r="K252" s="67"/>
      <c r="L252" s="67"/>
    </row>
    <row r="253" spans="4:12" ht="15.75">
      <c r="D253" s="67"/>
      <c r="E253" s="117"/>
      <c r="F253" s="67"/>
      <c r="G253" s="67"/>
      <c r="H253" s="67"/>
      <c r="I253" s="67"/>
      <c r="J253" s="67"/>
      <c r="K253" s="67"/>
      <c r="L253" s="67"/>
    </row>
    <row r="254" spans="4:12" ht="15.75">
      <c r="D254" s="67"/>
      <c r="E254" s="117"/>
      <c r="F254" s="67"/>
      <c r="G254" s="67"/>
      <c r="H254" s="67"/>
      <c r="I254" s="67"/>
      <c r="J254" s="67"/>
      <c r="K254" s="67"/>
      <c r="L254" s="67"/>
    </row>
    <row r="255" spans="4:12" ht="15.75">
      <c r="D255" s="67"/>
      <c r="E255" s="117"/>
      <c r="F255" s="67"/>
      <c r="G255" s="67"/>
      <c r="H255" s="67"/>
      <c r="I255" s="67"/>
      <c r="J255" s="67"/>
      <c r="K255" s="67"/>
      <c r="L255" s="67"/>
    </row>
    <row r="256" spans="4:12" ht="15.75">
      <c r="D256" s="67"/>
      <c r="E256" s="117"/>
      <c r="F256" s="67"/>
      <c r="G256" s="67"/>
      <c r="H256" s="67"/>
      <c r="I256" s="67"/>
      <c r="J256" s="67"/>
      <c r="K256" s="67"/>
      <c r="L256" s="67"/>
    </row>
    <row r="257" spans="4:12" ht="15.75">
      <c r="D257" s="67"/>
      <c r="E257" s="117"/>
      <c r="F257" s="67"/>
      <c r="G257" s="67"/>
      <c r="H257" s="67"/>
      <c r="I257" s="67"/>
      <c r="J257" s="67"/>
      <c r="K257" s="67"/>
      <c r="L257" s="67"/>
    </row>
    <row r="258" spans="4:12" ht="15.75">
      <c r="D258" s="67"/>
      <c r="E258" s="117"/>
      <c r="F258" s="67"/>
      <c r="G258" s="67"/>
      <c r="H258" s="67"/>
      <c r="I258" s="67"/>
      <c r="J258" s="67"/>
      <c r="K258" s="67"/>
      <c r="L258" s="67"/>
    </row>
    <row r="259" spans="4:12" ht="15.75">
      <c r="D259" s="67"/>
      <c r="E259" s="117"/>
      <c r="F259" s="67"/>
      <c r="G259" s="67"/>
      <c r="H259" s="67"/>
      <c r="I259" s="67"/>
      <c r="J259" s="67"/>
      <c r="K259" s="67"/>
      <c r="L259" s="67"/>
    </row>
    <row r="260" spans="4:12" ht="15.75">
      <c r="D260" s="67"/>
      <c r="E260" s="117"/>
      <c r="F260" s="67"/>
      <c r="G260" s="67"/>
      <c r="H260" s="67"/>
      <c r="I260" s="67"/>
      <c r="J260" s="67"/>
      <c r="K260" s="67"/>
      <c r="L260" s="67"/>
    </row>
    <row r="261" spans="4:12" ht="15.75">
      <c r="D261" s="67"/>
      <c r="E261" s="117"/>
      <c r="F261" s="67"/>
      <c r="G261" s="67"/>
      <c r="H261" s="67"/>
      <c r="I261" s="67"/>
      <c r="J261" s="67"/>
      <c r="K261" s="67"/>
      <c r="L261" s="67"/>
    </row>
    <row r="262" spans="4:12" ht="15.75">
      <c r="D262" s="67"/>
      <c r="E262" s="117"/>
      <c r="F262" s="67"/>
      <c r="G262" s="67"/>
      <c r="H262" s="67"/>
      <c r="I262" s="67"/>
      <c r="J262" s="67"/>
      <c r="K262" s="67"/>
      <c r="L262" s="67"/>
    </row>
    <row r="263" spans="4:12" ht="15.75">
      <c r="D263" s="67"/>
      <c r="E263" s="117"/>
      <c r="F263" s="67"/>
      <c r="G263" s="67"/>
      <c r="H263" s="67"/>
      <c r="I263" s="67"/>
      <c r="J263" s="67"/>
      <c r="K263" s="67"/>
      <c r="L263" s="67"/>
    </row>
    <row r="264" spans="4:12" ht="15.75">
      <c r="D264" s="67"/>
      <c r="E264" s="117"/>
      <c r="F264" s="67"/>
      <c r="G264" s="67"/>
      <c r="H264" s="67"/>
      <c r="I264" s="67"/>
      <c r="J264" s="67"/>
      <c r="K264" s="67"/>
      <c r="L264" s="67"/>
    </row>
    <row r="265" spans="4:12" ht="15.75">
      <c r="D265" s="67"/>
      <c r="E265" s="117"/>
      <c r="F265" s="67"/>
      <c r="G265" s="67"/>
      <c r="H265" s="67"/>
      <c r="I265" s="67"/>
      <c r="J265" s="67"/>
      <c r="K265" s="67"/>
      <c r="L265" s="67"/>
    </row>
    <row r="266" spans="4:12" ht="15.75">
      <c r="D266" s="67"/>
      <c r="E266" s="117"/>
      <c r="F266" s="67"/>
      <c r="G266" s="67"/>
      <c r="H266" s="67"/>
      <c r="I266" s="67"/>
      <c r="J266" s="67"/>
      <c r="K266" s="67"/>
      <c r="L266" s="67"/>
    </row>
    <row r="267" spans="4:12" ht="15.75">
      <c r="D267" s="67"/>
      <c r="E267" s="117"/>
      <c r="F267" s="67"/>
      <c r="G267" s="67"/>
      <c r="H267" s="67"/>
      <c r="I267" s="67"/>
      <c r="J267" s="67"/>
      <c r="K267" s="67"/>
      <c r="L267" s="67"/>
    </row>
    <row r="268" spans="4:12" ht="15.75">
      <c r="D268" s="67"/>
      <c r="E268" s="117"/>
      <c r="F268" s="67"/>
      <c r="G268" s="67"/>
      <c r="H268" s="67"/>
      <c r="I268" s="67"/>
      <c r="J268" s="67"/>
      <c r="K268" s="67"/>
      <c r="L268" s="67"/>
    </row>
    <row r="269" spans="4:12" ht="15.75">
      <c r="D269" s="67"/>
      <c r="E269" s="117"/>
      <c r="F269" s="67"/>
      <c r="G269" s="67"/>
      <c r="H269" s="67"/>
      <c r="I269" s="67"/>
      <c r="J269" s="67"/>
      <c r="K269" s="67"/>
      <c r="L269" s="67"/>
    </row>
    <row r="270" spans="4:12" ht="15.75">
      <c r="D270" s="67"/>
      <c r="E270" s="117"/>
      <c r="F270" s="67"/>
      <c r="G270" s="67"/>
      <c r="H270" s="67"/>
      <c r="I270" s="67"/>
      <c r="J270" s="67"/>
      <c r="K270" s="67"/>
      <c r="L270" s="67"/>
    </row>
    <row r="271" spans="4:12" ht="15.75">
      <c r="D271" s="67"/>
      <c r="E271" s="117"/>
      <c r="F271" s="67"/>
      <c r="G271" s="67"/>
      <c r="H271" s="67"/>
      <c r="I271" s="67"/>
      <c r="J271" s="67"/>
      <c r="K271" s="67"/>
      <c r="L271" s="67"/>
    </row>
    <row r="272" spans="4:12" ht="15.75">
      <c r="D272" s="67"/>
      <c r="E272" s="117"/>
      <c r="F272" s="67"/>
      <c r="G272" s="67"/>
      <c r="H272" s="67"/>
      <c r="I272" s="67"/>
      <c r="J272" s="67"/>
      <c r="K272" s="67"/>
      <c r="L272" s="67"/>
    </row>
    <row r="273" spans="4:12" ht="15.75">
      <c r="D273" s="67"/>
      <c r="E273" s="117"/>
      <c r="F273" s="67"/>
      <c r="G273" s="67"/>
      <c r="H273" s="67"/>
      <c r="I273" s="67"/>
      <c r="J273" s="67"/>
      <c r="K273" s="67"/>
      <c r="L273" s="67"/>
    </row>
    <row r="274" spans="4:12" ht="15.75">
      <c r="D274" s="67"/>
      <c r="E274" s="117"/>
      <c r="F274" s="67"/>
      <c r="G274" s="67"/>
      <c r="H274" s="67"/>
      <c r="I274" s="67"/>
      <c r="J274" s="67"/>
      <c r="K274" s="67"/>
      <c r="L274" s="67"/>
    </row>
    <row r="275" spans="4:12" ht="15.75">
      <c r="D275" s="67"/>
      <c r="E275" s="117"/>
      <c r="F275" s="67"/>
      <c r="G275" s="67"/>
      <c r="H275" s="67"/>
      <c r="I275" s="67"/>
      <c r="J275" s="67"/>
      <c r="K275" s="67"/>
      <c r="L275" s="67"/>
    </row>
    <row r="276" spans="4:12" ht="15.75">
      <c r="D276" s="67"/>
      <c r="E276" s="117"/>
      <c r="F276" s="67"/>
      <c r="G276" s="67"/>
      <c r="H276" s="67"/>
      <c r="I276" s="67"/>
      <c r="J276" s="67"/>
      <c r="K276" s="67"/>
      <c r="L276" s="67"/>
    </row>
    <row r="277" spans="4:12" ht="15.75">
      <c r="D277" s="67"/>
      <c r="E277" s="117"/>
      <c r="F277" s="67"/>
      <c r="G277" s="67"/>
      <c r="H277" s="67"/>
      <c r="I277" s="67"/>
      <c r="J277" s="67"/>
      <c r="K277" s="67"/>
      <c r="L277" s="67"/>
    </row>
    <row r="278" spans="4:12" ht="15.75">
      <c r="D278" s="67"/>
      <c r="E278" s="117"/>
      <c r="F278" s="67"/>
      <c r="G278" s="67"/>
      <c r="H278" s="67"/>
      <c r="I278" s="67"/>
      <c r="J278" s="67"/>
      <c r="K278" s="67"/>
      <c r="L278" s="67"/>
    </row>
    <row r="279" spans="4:12" ht="15.75">
      <c r="D279" s="67"/>
      <c r="E279" s="117"/>
      <c r="F279" s="67"/>
      <c r="G279" s="67"/>
      <c r="H279" s="67"/>
      <c r="I279" s="67"/>
      <c r="J279" s="67"/>
      <c r="K279" s="67"/>
      <c r="L279" s="67"/>
    </row>
    <row r="280" spans="4:12" ht="15.75">
      <c r="D280" s="67"/>
      <c r="E280" s="117"/>
      <c r="F280" s="67"/>
      <c r="G280" s="67"/>
      <c r="H280" s="67"/>
      <c r="I280" s="67"/>
      <c r="J280" s="67"/>
      <c r="K280" s="67"/>
      <c r="L280" s="67"/>
    </row>
    <row r="281" spans="4:12" ht="15.75">
      <c r="D281" s="67"/>
      <c r="E281" s="117"/>
      <c r="F281" s="67"/>
      <c r="G281" s="67"/>
      <c r="H281" s="67"/>
      <c r="I281" s="67"/>
      <c r="J281" s="67"/>
      <c r="K281" s="67"/>
      <c r="L281" s="67"/>
    </row>
    <row r="282" spans="4:12" ht="15.75">
      <c r="D282" s="67"/>
      <c r="E282" s="117"/>
      <c r="F282" s="67"/>
      <c r="G282" s="67"/>
      <c r="H282" s="67"/>
      <c r="I282" s="67"/>
      <c r="J282" s="67"/>
      <c r="K282" s="67"/>
      <c r="L282" s="67"/>
    </row>
    <row r="283" spans="4:12" ht="15.75">
      <c r="D283" s="67"/>
      <c r="E283" s="117"/>
      <c r="F283" s="67"/>
      <c r="G283" s="67"/>
      <c r="H283" s="67"/>
      <c r="I283" s="67"/>
      <c r="J283" s="67"/>
      <c r="K283" s="67"/>
      <c r="L283" s="67"/>
    </row>
    <row r="284" spans="4:12" ht="15.75">
      <c r="D284" s="67"/>
      <c r="E284" s="117"/>
      <c r="F284" s="67"/>
      <c r="G284" s="67"/>
      <c r="H284" s="67"/>
      <c r="I284" s="67"/>
      <c r="J284" s="67"/>
      <c r="K284" s="67"/>
      <c r="L284" s="67"/>
    </row>
    <row r="285" spans="4:12" ht="15.75">
      <c r="D285" s="67"/>
      <c r="E285" s="117"/>
      <c r="F285" s="67"/>
      <c r="G285" s="67"/>
      <c r="H285" s="67"/>
      <c r="I285" s="67"/>
      <c r="J285" s="67"/>
      <c r="K285" s="67"/>
      <c r="L285" s="67"/>
    </row>
    <row r="286" spans="4:12" ht="15.75">
      <c r="D286" s="67"/>
      <c r="E286" s="117"/>
      <c r="F286" s="67"/>
      <c r="G286" s="67"/>
      <c r="H286" s="67"/>
      <c r="I286" s="67"/>
      <c r="J286" s="67"/>
      <c r="K286" s="67"/>
      <c r="L286" s="67"/>
    </row>
    <row r="287" spans="4:12" ht="15.75">
      <c r="D287" s="67"/>
      <c r="E287" s="117"/>
      <c r="F287" s="67"/>
      <c r="G287" s="67"/>
      <c r="H287" s="67"/>
      <c r="I287" s="67"/>
      <c r="J287" s="67"/>
      <c r="K287" s="67"/>
      <c r="L287" s="67"/>
    </row>
    <row r="288" spans="4:12" ht="15.75">
      <c r="D288" s="67"/>
      <c r="E288" s="117"/>
      <c r="F288" s="67"/>
      <c r="G288" s="67"/>
      <c r="H288" s="67"/>
      <c r="I288" s="67"/>
      <c r="J288" s="67"/>
      <c r="K288" s="67"/>
      <c r="L288" s="67"/>
    </row>
    <row r="289" spans="4:12" ht="15.75">
      <c r="D289" s="67"/>
      <c r="E289" s="117"/>
      <c r="F289" s="67"/>
      <c r="G289" s="67"/>
      <c r="H289" s="67"/>
      <c r="I289" s="67"/>
      <c r="J289" s="67"/>
      <c r="K289" s="67"/>
      <c r="L289" s="67"/>
    </row>
    <row r="290" spans="4:12" ht="15.75">
      <c r="D290" s="67"/>
      <c r="E290" s="117"/>
      <c r="F290" s="67"/>
      <c r="G290" s="67"/>
      <c r="H290" s="67"/>
      <c r="I290" s="67"/>
      <c r="J290" s="67"/>
      <c r="K290" s="67"/>
      <c r="L290" s="67"/>
    </row>
    <row r="291" spans="4:12" ht="15.75">
      <c r="D291" s="67"/>
      <c r="E291" s="117"/>
      <c r="F291" s="67"/>
      <c r="G291" s="67"/>
      <c r="H291" s="67"/>
      <c r="I291" s="67"/>
      <c r="J291" s="67"/>
      <c r="K291" s="67"/>
      <c r="L291" s="67"/>
    </row>
    <row r="292" spans="4:12" ht="15.75">
      <c r="D292" s="67"/>
      <c r="E292" s="117"/>
      <c r="F292" s="67"/>
      <c r="G292" s="67"/>
      <c r="H292" s="67"/>
      <c r="I292" s="67"/>
      <c r="J292" s="67"/>
      <c r="K292" s="67"/>
      <c r="L292" s="67"/>
    </row>
    <row r="293" spans="4:12" ht="15.75">
      <c r="D293" s="67"/>
      <c r="E293" s="117"/>
      <c r="F293" s="67"/>
      <c r="G293" s="67"/>
      <c r="H293" s="67"/>
      <c r="I293" s="67"/>
      <c r="J293" s="67"/>
      <c r="K293" s="67"/>
      <c r="L293" s="67"/>
    </row>
    <row r="294" spans="4:12" ht="15.75">
      <c r="D294" s="67"/>
      <c r="E294" s="117"/>
      <c r="F294" s="67"/>
      <c r="G294" s="67"/>
      <c r="H294" s="67"/>
      <c r="I294" s="67"/>
      <c r="J294" s="67"/>
      <c r="K294" s="67"/>
      <c r="L294" s="67"/>
    </row>
    <row r="295" spans="4:12" ht="15.75">
      <c r="D295" s="67"/>
      <c r="E295" s="117"/>
      <c r="F295" s="67"/>
      <c r="G295" s="67"/>
      <c r="H295" s="67"/>
      <c r="I295" s="67"/>
      <c r="J295" s="67"/>
      <c r="K295" s="67"/>
      <c r="L295" s="67"/>
    </row>
    <row r="296" spans="4:12" ht="15.75">
      <c r="D296" s="67"/>
      <c r="E296" s="117"/>
      <c r="F296" s="67"/>
      <c r="G296" s="67"/>
      <c r="H296" s="67"/>
      <c r="I296" s="67"/>
      <c r="J296" s="67"/>
      <c r="K296" s="67"/>
      <c r="L296" s="67"/>
    </row>
    <row r="297" spans="4:12" ht="15.75">
      <c r="D297" s="67"/>
      <c r="E297" s="117"/>
      <c r="F297" s="67"/>
      <c r="G297" s="67"/>
      <c r="H297" s="67"/>
      <c r="I297" s="67"/>
      <c r="J297" s="67"/>
      <c r="K297" s="67"/>
      <c r="L297" s="67"/>
    </row>
    <row r="298" spans="4:12" ht="15.75">
      <c r="D298" s="67"/>
      <c r="E298" s="117"/>
      <c r="F298" s="67"/>
      <c r="G298" s="67"/>
      <c r="H298" s="67"/>
      <c r="I298" s="67"/>
      <c r="J298" s="67"/>
      <c r="K298" s="67"/>
      <c r="L298" s="67"/>
    </row>
  </sheetData>
  <mergeCells count="13">
    <mergeCell ref="V4:V5"/>
    <mergeCell ref="X4:X5"/>
    <mergeCell ref="Y4:Y5"/>
    <mergeCell ref="I5:I6"/>
    <mergeCell ref="J5:J6"/>
    <mergeCell ref="K5:L5"/>
    <mergeCell ref="M5:M6"/>
    <mergeCell ref="F5:F6"/>
    <mergeCell ref="G5:G6"/>
    <mergeCell ref="H5:H6"/>
    <mergeCell ref="D5:D6"/>
    <mergeCell ref="A5:A6"/>
    <mergeCell ref="B5:B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2"/>
  <sheetViews>
    <sheetView topLeftCell="A10" workbookViewId="0">
      <selection activeCell="H21" sqref="H21"/>
    </sheetView>
  </sheetViews>
  <sheetFormatPr baseColWidth="10" defaultRowHeight="15"/>
  <cols>
    <col min="1" max="1" width="27.28515625" style="241" customWidth="1"/>
    <col min="2" max="2" width="11.5703125" style="241" bestFit="1" customWidth="1"/>
    <col min="3" max="16384" width="11.42578125" style="241"/>
  </cols>
  <sheetData>
    <row r="1" spans="1:5">
      <c r="A1" s="256" t="s">
        <v>266</v>
      </c>
      <c r="B1" s="256"/>
      <c r="C1" s="257"/>
      <c r="D1" s="258"/>
      <c r="E1" s="258"/>
    </row>
    <row r="2" spans="1:5">
      <c r="A2" s="256" t="s">
        <v>267</v>
      </c>
      <c r="B2" s="256"/>
      <c r="C2" s="257"/>
      <c r="D2" s="258"/>
      <c r="E2" s="258"/>
    </row>
    <row r="3" spans="1:5">
      <c r="A3" s="256" t="s">
        <v>278</v>
      </c>
      <c r="B3" s="259" t="s">
        <v>153</v>
      </c>
      <c r="C3" s="257"/>
      <c r="D3" s="258"/>
      <c r="E3" s="258"/>
    </row>
    <row r="4" spans="1:5">
      <c r="A4" s="257"/>
      <c r="B4" s="257"/>
      <c r="C4" s="257"/>
      <c r="D4" s="258"/>
      <c r="E4" s="258"/>
    </row>
    <row r="5" spans="1:5">
      <c r="A5" s="257" t="s">
        <v>268</v>
      </c>
      <c r="B5" s="257" t="s">
        <v>269</v>
      </c>
      <c r="C5" s="257"/>
      <c r="D5" s="258"/>
      <c r="E5" s="258"/>
    </row>
    <row r="6" spans="1:5">
      <c r="A6" s="258" t="s">
        <v>270</v>
      </c>
      <c r="B6" s="260">
        <v>36956.58</v>
      </c>
      <c r="C6" s="258"/>
      <c r="D6" s="258"/>
      <c r="E6" s="258"/>
    </row>
    <row r="7" spans="1:5">
      <c r="A7" s="258" t="s">
        <v>271</v>
      </c>
      <c r="B7" s="260">
        <v>2555.0500000000002</v>
      </c>
      <c r="C7" s="258"/>
      <c r="D7" s="258"/>
      <c r="E7" s="258"/>
    </row>
    <row r="8" spans="1:5">
      <c r="A8" s="258" t="s">
        <v>272</v>
      </c>
      <c r="B8" s="260">
        <v>12318.75</v>
      </c>
      <c r="C8" s="258"/>
      <c r="D8" s="258"/>
      <c r="E8" s="258"/>
    </row>
    <row r="9" spans="1:5">
      <c r="A9" s="258" t="s">
        <v>273</v>
      </c>
      <c r="B9" s="260">
        <v>131332.67000000001</v>
      </c>
      <c r="C9" s="258"/>
      <c r="D9" s="258"/>
      <c r="E9" s="258"/>
    </row>
    <row r="10" spans="1:5">
      <c r="A10" s="258" t="s">
        <v>274</v>
      </c>
      <c r="B10" s="260">
        <v>12996.12</v>
      </c>
      <c r="C10" s="258"/>
      <c r="D10" s="261"/>
      <c r="E10" s="258"/>
    </row>
    <row r="11" spans="1:5">
      <c r="A11" s="258" t="s">
        <v>275</v>
      </c>
      <c r="B11" s="260">
        <v>60633.54</v>
      </c>
      <c r="C11" s="258"/>
      <c r="D11" s="258"/>
      <c r="E11" s="258"/>
    </row>
    <row r="12" spans="1:5">
      <c r="A12" s="258" t="s">
        <v>276</v>
      </c>
      <c r="B12" s="262">
        <v>0</v>
      </c>
      <c r="C12" s="258"/>
      <c r="D12" s="258"/>
      <c r="E12" s="258"/>
    </row>
    <row r="13" spans="1:5" ht="15.75" thickBot="1">
      <c r="A13" s="258" t="s">
        <v>277</v>
      </c>
      <c r="B13" s="263">
        <v>0</v>
      </c>
      <c r="C13" s="258"/>
      <c r="D13" s="258"/>
      <c r="E13" s="258"/>
    </row>
    <row r="14" spans="1:5">
      <c r="A14" s="258"/>
      <c r="B14" s="264">
        <f>SUM(B6:B13)</f>
        <v>256792.71000000002</v>
      </c>
      <c r="C14" s="258"/>
      <c r="D14" s="258"/>
      <c r="E14" s="258"/>
    </row>
    <row r="15" spans="1:5" ht="15.75" thickBot="1">
      <c r="A15" s="258"/>
      <c r="B15" s="265">
        <f>B14*0.16</f>
        <v>41086.833600000005</v>
      </c>
      <c r="C15" s="258"/>
      <c r="D15" s="258"/>
      <c r="E15" s="258"/>
    </row>
    <row r="16" spans="1:5" ht="15.75" thickTop="1">
      <c r="A16" s="258"/>
      <c r="B16" s="266">
        <f>+B14+B15</f>
        <v>297879.54360000003</v>
      </c>
      <c r="C16" s="258"/>
      <c r="D16" s="258"/>
      <c r="E16" s="258"/>
    </row>
    <row r="17" spans="1:5">
      <c r="A17" s="258"/>
      <c r="B17" s="260">
        <v>297879.53999999998</v>
      </c>
      <c r="C17" s="258"/>
      <c r="D17" s="258"/>
      <c r="E17" s="258"/>
    </row>
    <row r="18" spans="1:5">
      <c r="A18" s="258"/>
      <c r="B18" s="260">
        <f>B16-B17</f>
        <v>3.6000000545755029E-3</v>
      </c>
      <c r="C18" s="258"/>
      <c r="D18" s="258"/>
      <c r="E18" s="258"/>
    </row>
    <row r="19" spans="1:5">
      <c r="A19" s="258"/>
      <c r="B19" s="260"/>
      <c r="C19" s="258"/>
      <c r="D19" s="258"/>
      <c r="E19" s="258"/>
    </row>
    <row r="20" spans="1:5">
      <c r="A20" s="258"/>
      <c r="B20" s="258"/>
      <c r="C20" s="258"/>
      <c r="D20" s="258"/>
      <c r="E20" s="258"/>
    </row>
    <row r="23" spans="1:5">
      <c r="A23" s="256" t="s">
        <v>266</v>
      </c>
      <c r="B23" s="256"/>
      <c r="C23" s="257"/>
      <c r="D23" s="258"/>
      <c r="E23" s="258"/>
    </row>
    <row r="24" spans="1:5">
      <c r="A24" s="256" t="s">
        <v>267</v>
      </c>
      <c r="B24" s="256"/>
      <c r="C24" s="257"/>
      <c r="D24" s="258"/>
      <c r="E24" s="258"/>
    </row>
    <row r="25" spans="1:5">
      <c r="A25" s="256" t="s">
        <v>278</v>
      </c>
      <c r="B25" s="259" t="s">
        <v>153</v>
      </c>
      <c r="C25" s="257"/>
      <c r="D25" s="258"/>
      <c r="E25" s="258"/>
    </row>
    <row r="26" spans="1:5">
      <c r="A26" s="257"/>
      <c r="B26" s="257"/>
      <c r="C26" s="257"/>
      <c r="D26" s="258"/>
      <c r="E26" s="258"/>
    </row>
    <row r="27" spans="1:5">
      <c r="A27" s="257" t="s">
        <v>268</v>
      </c>
      <c r="B27" s="257" t="s">
        <v>269</v>
      </c>
      <c r="C27" s="257"/>
      <c r="D27" s="258"/>
      <c r="E27" s="258"/>
    </row>
    <row r="28" spans="1:5">
      <c r="A28" s="258" t="s">
        <v>270</v>
      </c>
      <c r="B28" s="260"/>
      <c r="C28" s="258"/>
      <c r="D28" s="258"/>
      <c r="E28" s="258"/>
    </row>
    <row r="29" spans="1:5">
      <c r="A29" s="258" t="s">
        <v>271</v>
      </c>
      <c r="B29" s="260"/>
      <c r="C29" s="258"/>
      <c r="D29" s="258"/>
      <c r="E29" s="258"/>
    </row>
    <row r="30" spans="1:5">
      <c r="A30" s="258" t="s">
        <v>272</v>
      </c>
      <c r="B30" s="260"/>
      <c r="C30" s="258"/>
      <c r="D30" s="258"/>
      <c r="E30" s="258"/>
    </row>
    <row r="31" spans="1:5">
      <c r="A31" s="258" t="s">
        <v>273</v>
      </c>
      <c r="B31" s="260">
        <v>21250</v>
      </c>
      <c r="C31" s="258"/>
      <c r="D31" s="258"/>
      <c r="E31" s="258"/>
    </row>
    <row r="32" spans="1:5">
      <c r="A32" s="258" t="s">
        <v>274</v>
      </c>
      <c r="B32" s="260"/>
      <c r="C32" s="258"/>
      <c r="D32" s="261"/>
      <c r="E32" s="258"/>
    </row>
    <row r="33" spans="1:5">
      <c r="A33" s="258" t="s">
        <v>275</v>
      </c>
      <c r="B33" s="260">
        <v>16440</v>
      </c>
      <c r="C33" s="258"/>
      <c r="D33" s="258"/>
      <c r="E33" s="258"/>
    </row>
    <row r="34" spans="1:5">
      <c r="A34" s="258" t="s">
        <v>276</v>
      </c>
      <c r="B34" s="262">
        <v>0</v>
      </c>
      <c r="C34" s="258"/>
      <c r="D34" s="258"/>
      <c r="E34" s="258"/>
    </row>
    <row r="35" spans="1:5" ht="15.75" thickBot="1">
      <c r="A35" s="258" t="s">
        <v>277</v>
      </c>
      <c r="B35" s="263">
        <v>0</v>
      </c>
      <c r="C35" s="258"/>
      <c r="D35" s="258"/>
      <c r="E35" s="258"/>
    </row>
    <row r="36" spans="1:5">
      <c r="A36" s="258"/>
      <c r="B36" s="264">
        <f>SUM(B28:B35)</f>
        <v>37690</v>
      </c>
      <c r="C36" s="258"/>
      <c r="D36" s="258"/>
      <c r="E36" s="258"/>
    </row>
    <row r="37" spans="1:5" ht="15.75" thickBot="1">
      <c r="A37" s="258"/>
      <c r="B37" s="265">
        <f>B36*0.16</f>
        <v>6030.4000000000005</v>
      </c>
      <c r="C37" s="258"/>
      <c r="D37" s="258"/>
      <c r="E37" s="258"/>
    </row>
    <row r="38" spans="1:5" ht="15.75" thickTop="1">
      <c r="A38" s="258"/>
      <c r="B38" s="266">
        <f>+B36+B37</f>
        <v>43720.4</v>
      </c>
      <c r="C38" s="258"/>
      <c r="D38" s="258"/>
      <c r="E38" s="258"/>
    </row>
    <row r="39" spans="1:5">
      <c r="A39" s="258"/>
      <c r="B39" s="260">
        <v>43720.4</v>
      </c>
      <c r="C39" s="258"/>
      <c r="D39" s="258"/>
      <c r="E39" s="258"/>
    </row>
    <row r="40" spans="1:5">
      <c r="A40" s="258"/>
      <c r="B40" s="260">
        <f>B38-B39</f>
        <v>0</v>
      </c>
      <c r="C40" s="258"/>
      <c r="D40" s="258"/>
      <c r="E40" s="258"/>
    </row>
    <row r="41" spans="1:5">
      <c r="A41" s="258"/>
      <c r="B41" s="260"/>
      <c r="C41" s="258"/>
      <c r="D41" s="258"/>
      <c r="E41" s="258"/>
    </row>
    <row r="42" spans="1:5">
      <c r="A42" s="258"/>
      <c r="B42" s="258"/>
      <c r="C42" s="258"/>
      <c r="D42" s="258"/>
      <c r="E42" s="25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8"/>
  <sheetViews>
    <sheetView tabSelected="1" workbookViewId="0">
      <pane ySplit="2" topLeftCell="A3" activePane="bottomLeft" state="frozen"/>
      <selection pane="bottomLeft" activeCell="E55" sqref="E55"/>
    </sheetView>
  </sheetViews>
  <sheetFormatPr baseColWidth="10" defaultRowHeight="15"/>
  <cols>
    <col min="1" max="1" width="40.140625" bestFit="1" customWidth="1"/>
  </cols>
  <sheetData>
    <row r="1" spans="1:7">
      <c r="A1" s="280" t="s">
        <v>279</v>
      </c>
      <c r="B1" s="281" t="s">
        <v>280</v>
      </c>
      <c r="C1" s="281"/>
      <c r="D1" s="282" t="s">
        <v>145</v>
      </c>
      <c r="E1" s="281" t="s">
        <v>281</v>
      </c>
      <c r="F1" s="281"/>
      <c r="G1" s="282" t="s">
        <v>161</v>
      </c>
    </row>
    <row r="2" spans="1:7">
      <c r="A2" s="280"/>
      <c r="B2" s="283" t="s">
        <v>282</v>
      </c>
      <c r="C2" s="283" t="s">
        <v>167</v>
      </c>
      <c r="D2" s="282"/>
      <c r="E2" s="283" t="s">
        <v>282</v>
      </c>
      <c r="F2" s="283" t="s">
        <v>167</v>
      </c>
      <c r="G2" s="282"/>
    </row>
    <row r="3" spans="1:7">
      <c r="A3" s="284" t="str">
        <f>INGENIERIA!B12</f>
        <v>Almanza Martinez Maribel</v>
      </c>
      <c r="B3" s="284">
        <f>INGENIERIA!N12</f>
        <v>2185</v>
      </c>
      <c r="C3" s="285">
        <f>SINDICATO!H12</f>
        <v>0</v>
      </c>
      <c r="D3" s="284">
        <f>B3+C3</f>
        <v>2185</v>
      </c>
      <c r="E3" s="286">
        <v>2185</v>
      </c>
      <c r="F3" s="284"/>
      <c r="G3" s="284">
        <f>E3+F3-D3</f>
        <v>0</v>
      </c>
    </row>
    <row r="4" spans="1:7">
      <c r="A4" s="284" t="str">
        <f>INGENIERIA!B13</f>
        <v>Avendaño Jauregui Mauricio</v>
      </c>
      <c r="B4" s="284">
        <f>INGENIERIA!N13</f>
        <v>3044</v>
      </c>
      <c r="C4" s="285">
        <f>SINDICATO!H13</f>
        <v>0</v>
      </c>
      <c r="D4" s="284">
        <f t="shared" ref="D4:D56" si="0">B4+C4</f>
        <v>3044</v>
      </c>
      <c r="E4" s="286">
        <v>3044</v>
      </c>
      <c r="F4" s="284"/>
      <c r="G4" s="284">
        <f t="shared" ref="G4:G56" si="1">E4+F4-D4</f>
        <v>0</v>
      </c>
    </row>
    <row r="5" spans="1:7">
      <c r="A5" s="284" t="str">
        <f>INGENIERIA!B14</f>
        <v>Baez Monroy Elizabeth</v>
      </c>
      <c r="B5" s="284">
        <f>INGENIERIA!N14</f>
        <v>2284.8000000000002</v>
      </c>
      <c r="C5" s="285">
        <f>SINDICATO!H14</f>
        <v>0</v>
      </c>
      <c r="D5" s="284">
        <f t="shared" si="0"/>
        <v>2284.8000000000002</v>
      </c>
      <c r="E5" s="286">
        <v>2284.8000000000002</v>
      </c>
      <c r="F5" s="284"/>
      <c r="G5" s="284">
        <f t="shared" si="1"/>
        <v>0</v>
      </c>
    </row>
    <row r="6" spans="1:7">
      <c r="A6" s="284" t="str">
        <f>INGENIERIA!B15</f>
        <v>Baltazar Cruz Desiree De Jesus</v>
      </c>
      <c r="B6" s="284">
        <f>INGENIERIA!N15</f>
        <v>1771.6</v>
      </c>
      <c r="C6" s="285">
        <f>SINDICATO!H15</f>
        <v>0</v>
      </c>
      <c r="D6" s="284">
        <f t="shared" si="0"/>
        <v>1771.6</v>
      </c>
      <c r="E6" s="286">
        <v>1771.6</v>
      </c>
      <c r="F6" s="284"/>
      <c r="G6" s="284">
        <f t="shared" si="1"/>
        <v>0</v>
      </c>
    </row>
    <row r="7" spans="1:7">
      <c r="A7" s="284" t="str">
        <f>INGENIERIA!B16</f>
        <v>Camacho Rivera Martha Sarahi</v>
      </c>
      <c r="B7" s="284">
        <f>INGENIERIA!N16</f>
        <v>2430.2000000000003</v>
      </c>
      <c r="C7" s="285">
        <f>SINDICATO!H16</f>
        <v>0</v>
      </c>
      <c r="D7" s="284">
        <f t="shared" si="0"/>
        <v>2430.2000000000003</v>
      </c>
      <c r="E7" s="286">
        <v>2430.1999999999998</v>
      </c>
      <c r="F7" s="284"/>
      <c r="G7" s="284">
        <f t="shared" si="1"/>
        <v>0</v>
      </c>
    </row>
    <row r="8" spans="1:7">
      <c r="A8" s="284" t="str">
        <f>INGENIERIA!B17</f>
        <v>Campos Sancen Luis Felipe</v>
      </c>
      <c r="B8" s="284">
        <f>INGENIERIA!N17</f>
        <v>5305.6</v>
      </c>
      <c r="C8" s="285">
        <f>SINDICATO!H17</f>
        <v>0</v>
      </c>
      <c r="D8" s="284">
        <f t="shared" si="0"/>
        <v>5305.6</v>
      </c>
      <c r="E8" s="286">
        <v>5305.6</v>
      </c>
      <c r="F8" s="284"/>
      <c r="G8" s="284">
        <f t="shared" si="1"/>
        <v>0</v>
      </c>
    </row>
    <row r="9" spans="1:7">
      <c r="A9" s="284" t="str">
        <f>INGENIERIA!B18</f>
        <v>Castillo Galindo Marlene Samantha Graciela</v>
      </c>
      <c r="B9" s="284">
        <f>INGENIERIA!N18</f>
        <v>2675.2000000000003</v>
      </c>
      <c r="C9" s="285">
        <f>SINDICATO!H18</f>
        <v>0</v>
      </c>
      <c r="D9" s="284">
        <f t="shared" si="0"/>
        <v>2675.2000000000003</v>
      </c>
      <c r="E9" s="286">
        <v>2675.2</v>
      </c>
      <c r="F9" s="284"/>
      <c r="G9" s="284">
        <f t="shared" si="1"/>
        <v>0</v>
      </c>
    </row>
    <row r="10" spans="1:7">
      <c r="A10" s="284" t="str">
        <f>INGENIERIA!B19</f>
        <v>Cruz Mendoza Salomon</v>
      </c>
      <c r="B10" s="284">
        <f>INGENIERIA!N19</f>
        <v>5005.3999999999996</v>
      </c>
      <c r="C10" s="285">
        <f>SINDICATO!H19</f>
        <v>0</v>
      </c>
      <c r="D10" s="284">
        <f t="shared" si="0"/>
        <v>5005.3999999999996</v>
      </c>
      <c r="E10" s="286">
        <v>5005.3999999999996</v>
      </c>
      <c r="F10" s="284"/>
      <c r="G10" s="284">
        <f t="shared" si="1"/>
        <v>0</v>
      </c>
    </row>
    <row r="11" spans="1:7">
      <c r="A11" s="284" t="str">
        <f>INGENIERIA!B20</f>
        <v>Del Alto Castellanos Xochitl</v>
      </c>
      <c r="B11" s="284">
        <f>INGENIERIA!N20</f>
        <v>2675</v>
      </c>
      <c r="C11" s="285">
        <f>SINDICATO!H20</f>
        <v>0</v>
      </c>
      <c r="D11" s="284">
        <f t="shared" si="0"/>
        <v>2675</v>
      </c>
      <c r="E11" s="286">
        <v>2675</v>
      </c>
      <c r="F11" s="284"/>
      <c r="G11" s="284">
        <f t="shared" si="1"/>
        <v>0</v>
      </c>
    </row>
    <row r="12" spans="1:7">
      <c r="A12" s="284" t="str">
        <f>INGENIERIA!B21</f>
        <v>Diaz Rojas Rocio Janet</v>
      </c>
      <c r="B12" s="284">
        <f>INGENIERIA!N21</f>
        <v>7622.4</v>
      </c>
      <c r="C12" s="285">
        <f>SINDICATO!H21</f>
        <v>0</v>
      </c>
      <c r="D12" s="284">
        <f t="shared" si="0"/>
        <v>7622.4</v>
      </c>
      <c r="E12" s="286">
        <v>7622.4</v>
      </c>
      <c r="F12" s="284"/>
      <c r="G12" s="284">
        <f t="shared" si="1"/>
        <v>0</v>
      </c>
    </row>
    <row r="13" spans="1:7">
      <c r="A13" s="284" t="str">
        <f>INGENIERIA!B22</f>
        <v>Escamilla Lopez Rogelio</v>
      </c>
      <c r="B13" s="284">
        <f>INGENIERIA!N22</f>
        <v>2875.6</v>
      </c>
      <c r="C13" s="285">
        <f>SINDICATO!H22</f>
        <v>0</v>
      </c>
      <c r="D13" s="284">
        <f t="shared" si="0"/>
        <v>2875.6</v>
      </c>
      <c r="E13" s="286">
        <v>2875.6</v>
      </c>
      <c r="F13" s="284"/>
      <c r="G13" s="284">
        <f t="shared" si="1"/>
        <v>0</v>
      </c>
    </row>
    <row r="14" spans="1:7">
      <c r="A14" s="284" t="str">
        <f>INGENIERIA!B23</f>
        <v>Gallegos Morales Roberto</v>
      </c>
      <c r="B14" s="284">
        <f>INGENIERIA!N23</f>
        <v>3044.4</v>
      </c>
      <c r="C14" s="285">
        <f>SINDICATO!H23</f>
        <v>0</v>
      </c>
      <c r="D14" s="284">
        <f t="shared" si="0"/>
        <v>3044.4</v>
      </c>
      <c r="E14" s="286">
        <v>3044.4</v>
      </c>
      <c r="F14" s="284"/>
      <c r="G14" s="284">
        <f t="shared" si="1"/>
        <v>0</v>
      </c>
    </row>
    <row r="15" spans="1:7">
      <c r="A15" s="284" t="str">
        <f>INGENIERIA!B24</f>
        <v>Gallegos Rios Octavio Alberto</v>
      </c>
      <c r="B15" s="284">
        <f>INGENIERIA!N24</f>
        <v>11395.8</v>
      </c>
      <c r="C15" s="285">
        <f>SINDICATO!H24</f>
        <v>0</v>
      </c>
      <c r="D15" s="284">
        <f t="shared" si="0"/>
        <v>11395.8</v>
      </c>
      <c r="E15" s="286">
        <v>11395.8</v>
      </c>
      <c r="F15" s="284"/>
      <c r="G15" s="284">
        <f t="shared" si="1"/>
        <v>0</v>
      </c>
    </row>
    <row r="16" spans="1:7">
      <c r="A16" s="284" t="str">
        <f>INGENIERIA!B25</f>
        <v>Gaytan Martinez Raul</v>
      </c>
      <c r="B16" s="284">
        <f>INGENIERIA!N25</f>
        <v>1544.2</v>
      </c>
      <c r="C16" s="285">
        <f>SINDICATO!H25</f>
        <v>0</v>
      </c>
      <c r="D16" s="284">
        <f t="shared" si="0"/>
        <v>1544.2</v>
      </c>
      <c r="E16" s="286">
        <v>1544.2</v>
      </c>
      <c r="F16" s="284"/>
      <c r="G16" s="284">
        <f t="shared" si="1"/>
        <v>0</v>
      </c>
    </row>
    <row r="17" spans="1:7">
      <c r="A17" s="284" t="str">
        <f>INGENIERIA!B26</f>
        <v>Guerra Aguilar Alejandro</v>
      </c>
      <c r="B17" s="284">
        <f>INGENIERIA!N26</f>
        <v>2417.4</v>
      </c>
      <c r="C17" s="285">
        <f>SINDICATO!H26</f>
        <v>0</v>
      </c>
      <c r="D17" s="284">
        <f t="shared" si="0"/>
        <v>2417.4</v>
      </c>
      <c r="E17" s="286">
        <v>2417.4</v>
      </c>
      <c r="F17" s="284"/>
      <c r="G17" s="284">
        <f t="shared" si="1"/>
        <v>0</v>
      </c>
    </row>
    <row r="18" spans="1:7">
      <c r="A18" s="284" t="str">
        <f>INGENIERIA!B27</f>
        <v>Guillen Ayala Juan Carlos</v>
      </c>
      <c r="B18" s="284">
        <f>INGENIERIA!N27</f>
        <v>1930.4</v>
      </c>
      <c r="C18" s="285">
        <f>SINDICATO!H27</f>
        <v>0</v>
      </c>
      <c r="D18" s="284">
        <f t="shared" si="0"/>
        <v>1930.4</v>
      </c>
      <c r="E18" s="286">
        <v>1930.4</v>
      </c>
      <c r="F18" s="284"/>
      <c r="G18" s="284">
        <f t="shared" si="1"/>
        <v>0</v>
      </c>
    </row>
    <row r="19" spans="1:7">
      <c r="A19" s="284" t="str">
        <f>INGENIERIA!B28</f>
        <v>Hernandez Espinoza Victor Benjami</v>
      </c>
      <c r="B19" s="284">
        <f>INGENIERIA!N28</f>
        <v>15248.399999999998</v>
      </c>
      <c r="C19" s="285">
        <f>SINDICATO!H28</f>
        <v>0</v>
      </c>
      <c r="D19" s="284">
        <f t="shared" si="0"/>
        <v>15248.399999999998</v>
      </c>
      <c r="E19" s="286">
        <v>15248.4</v>
      </c>
      <c r="F19" s="284"/>
      <c r="G19" s="284">
        <f t="shared" si="1"/>
        <v>0</v>
      </c>
    </row>
    <row r="20" spans="1:7">
      <c r="A20" s="284" t="str">
        <f>INGENIERIA!B29</f>
        <v>Herrera Almaraz Blanca Sofia</v>
      </c>
      <c r="B20" s="284">
        <f>INGENIERIA!N29</f>
        <v>2430.2000000000003</v>
      </c>
      <c r="C20" s="285">
        <f>SINDICATO!H29</f>
        <v>0</v>
      </c>
      <c r="D20" s="284">
        <f t="shared" si="0"/>
        <v>2430.2000000000003</v>
      </c>
      <c r="E20" s="286">
        <v>2430.1999999999998</v>
      </c>
      <c r="F20" s="284"/>
      <c r="G20" s="284">
        <f t="shared" si="1"/>
        <v>0</v>
      </c>
    </row>
    <row r="21" spans="1:7">
      <c r="A21" s="284" t="str">
        <f>INGENIERIA!B30</f>
        <v>Jimenez Suarez Ludivina</v>
      </c>
      <c r="B21" s="284">
        <f>INGENIERIA!N30</f>
        <v>7329.5999999999995</v>
      </c>
      <c r="C21" s="285">
        <f>SINDICATO!H30</f>
        <v>13500</v>
      </c>
      <c r="D21" s="284">
        <f t="shared" si="0"/>
        <v>20829.599999999999</v>
      </c>
      <c r="E21" s="286">
        <v>7329.6</v>
      </c>
      <c r="F21" s="286">
        <v>15000</v>
      </c>
      <c r="G21" s="284">
        <f t="shared" si="1"/>
        <v>1500</v>
      </c>
    </row>
    <row r="22" spans="1:7">
      <c r="A22" s="284" t="str">
        <f>INGENIERIA!B31</f>
        <v>Lizardi Urzua Arizbeth</v>
      </c>
      <c r="B22" s="284">
        <f>INGENIERIA!N31</f>
        <v>4939.7999999999993</v>
      </c>
      <c r="C22" s="285">
        <f>SINDICATO!H31</f>
        <v>0</v>
      </c>
      <c r="D22" s="284">
        <f t="shared" si="0"/>
        <v>4939.7999999999993</v>
      </c>
      <c r="E22" s="286">
        <v>4939.8</v>
      </c>
      <c r="F22" s="284"/>
      <c r="G22" s="284">
        <f t="shared" si="1"/>
        <v>0</v>
      </c>
    </row>
    <row r="23" spans="1:7">
      <c r="A23" s="284" t="str">
        <f>INGENIERIA!B32</f>
        <v>Loyola Acosta Carlos Alberto</v>
      </c>
      <c r="B23" s="284">
        <f>INGENIERIA!N32</f>
        <v>3345.4</v>
      </c>
      <c r="C23" s="285">
        <f>SINDICATO!H32</f>
        <v>0</v>
      </c>
      <c r="D23" s="284">
        <f t="shared" si="0"/>
        <v>3345.4</v>
      </c>
      <c r="E23" s="286">
        <v>3345.4</v>
      </c>
      <c r="F23" s="284"/>
      <c r="G23" s="284">
        <f t="shared" si="1"/>
        <v>0</v>
      </c>
    </row>
    <row r="24" spans="1:7">
      <c r="A24" s="284" t="str">
        <f>INGENIERIA!B33</f>
        <v>Mandujano Estrada  Ilse Georgina</v>
      </c>
      <c r="B24" s="284">
        <f>INGENIERIA!N33</f>
        <v>2430.2000000000003</v>
      </c>
      <c r="C24" s="285">
        <f>SINDICATO!H33</f>
        <v>0</v>
      </c>
      <c r="D24" s="284">
        <f t="shared" si="0"/>
        <v>2430.2000000000003</v>
      </c>
      <c r="E24" s="286">
        <v>2430.1999999999998</v>
      </c>
      <c r="F24" s="284"/>
      <c r="G24" s="284">
        <f t="shared" si="1"/>
        <v>0</v>
      </c>
    </row>
    <row r="25" spans="1:7">
      <c r="A25" s="284" t="str">
        <f>INGENIERIA!B34</f>
        <v>Martinez Ortiz Josue Alejandro</v>
      </c>
      <c r="B25" s="284">
        <f>INGENIERIA!N34</f>
        <v>2848.4</v>
      </c>
      <c r="C25" s="285">
        <f>SINDICATO!H34</f>
        <v>0</v>
      </c>
      <c r="D25" s="284">
        <f t="shared" si="0"/>
        <v>2848.4</v>
      </c>
      <c r="E25" s="286">
        <v>2848.4</v>
      </c>
      <c r="F25" s="284"/>
      <c r="G25" s="284">
        <f t="shared" si="1"/>
        <v>0</v>
      </c>
    </row>
    <row r="26" spans="1:7">
      <c r="A26" s="284" t="str">
        <f>INGENIERIA!B35</f>
        <v>Mejia Villegas Nallely Beatriz</v>
      </c>
      <c r="B26" s="284">
        <f>INGENIERIA!N35</f>
        <v>2111</v>
      </c>
      <c r="C26" s="285">
        <f>SINDICATO!H35</f>
        <v>14796</v>
      </c>
      <c r="D26" s="284">
        <f t="shared" si="0"/>
        <v>16907</v>
      </c>
      <c r="E26" s="286">
        <v>2111</v>
      </c>
      <c r="F26" s="286">
        <v>16440</v>
      </c>
      <c r="G26" s="284">
        <f t="shared" si="1"/>
        <v>1644</v>
      </c>
    </row>
    <row r="27" spans="1:7">
      <c r="A27" s="284" t="str">
        <f>INGENIERIA!B36</f>
        <v>Morales Naif Diana</v>
      </c>
      <c r="B27" s="284">
        <f>INGENIERIA!N36</f>
        <v>2116.2000000000003</v>
      </c>
      <c r="C27" s="285">
        <f>SINDICATO!H36</f>
        <v>0</v>
      </c>
      <c r="D27" s="284">
        <f t="shared" si="0"/>
        <v>2116.2000000000003</v>
      </c>
      <c r="E27" s="286">
        <v>2116.1999999999998</v>
      </c>
      <c r="F27" s="284"/>
      <c r="G27" s="284">
        <f t="shared" si="1"/>
        <v>0</v>
      </c>
    </row>
    <row r="28" spans="1:7">
      <c r="A28" s="284" t="str">
        <f>INGENIERIA!B37</f>
        <v>Muñoz Macias Marco Alfredo</v>
      </c>
      <c r="B28" s="284">
        <f>INGENIERIA!N37</f>
        <v>1794</v>
      </c>
      <c r="C28" s="285">
        <f>SINDICATO!H37</f>
        <v>0</v>
      </c>
      <c r="D28" s="284">
        <f t="shared" si="0"/>
        <v>1794</v>
      </c>
      <c r="E28" s="286">
        <v>1794</v>
      </c>
      <c r="F28" s="284"/>
      <c r="G28" s="284">
        <f t="shared" si="1"/>
        <v>0</v>
      </c>
    </row>
    <row r="29" spans="1:7">
      <c r="A29" s="284" t="str">
        <f>INGENIERIA!B38</f>
        <v>Muñoz Martinez Patricia Vanessa</v>
      </c>
      <c r="B29" s="284">
        <f>INGENIERIA!N38</f>
        <v>2848.4</v>
      </c>
      <c r="C29" s="285">
        <f>SINDICATO!H38</f>
        <v>0</v>
      </c>
      <c r="D29" s="284">
        <f t="shared" si="0"/>
        <v>2848.4</v>
      </c>
      <c r="E29" s="286">
        <v>2848.4</v>
      </c>
      <c r="F29" s="284"/>
      <c r="G29" s="284">
        <f t="shared" si="1"/>
        <v>0</v>
      </c>
    </row>
    <row r="30" spans="1:7">
      <c r="A30" s="284" t="str">
        <f>INGENIERIA!B39</f>
        <v>Nava Ambriz Thania</v>
      </c>
      <c r="B30" s="284">
        <f>INGENIERIA!N39</f>
        <v>2632</v>
      </c>
      <c r="C30" s="285">
        <f>SINDICATO!H39</f>
        <v>0</v>
      </c>
      <c r="D30" s="284">
        <f t="shared" si="0"/>
        <v>2632</v>
      </c>
      <c r="E30" s="286">
        <v>2632</v>
      </c>
      <c r="F30" s="284"/>
      <c r="G30" s="284">
        <f t="shared" si="1"/>
        <v>0</v>
      </c>
    </row>
    <row r="31" spans="1:7">
      <c r="A31" s="284" t="str">
        <f>INGENIERIA!B40</f>
        <v>Navarrete Rodriguez Maria Teresa</v>
      </c>
      <c r="B31" s="284">
        <f>INGENIERIA!N40</f>
        <v>2987.4</v>
      </c>
      <c r="C31" s="285">
        <f>SINDICATO!H40</f>
        <v>0</v>
      </c>
      <c r="D31" s="284">
        <f t="shared" si="0"/>
        <v>2987.4</v>
      </c>
      <c r="E31" s="286">
        <v>2987.4</v>
      </c>
      <c r="F31" s="284"/>
      <c r="G31" s="284">
        <f t="shared" si="1"/>
        <v>0</v>
      </c>
    </row>
    <row r="32" spans="1:7">
      <c r="A32" s="284" t="str">
        <f>INGENIERIA!B41</f>
        <v>Navarro Macias Jennifer</v>
      </c>
      <c r="B32" s="284">
        <f>INGENIERIA!N41</f>
        <v>4726</v>
      </c>
      <c r="C32" s="285">
        <f>SINDICATO!H41</f>
        <v>0</v>
      </c>
      <c r="D32" s="284">
        <f t="shared" si="0"/>
        <v>4726</v>
      </c>
      <c r="E32" s="286">
        <v>4726</v>
      </c>
      <c r="F32" s="284"/>
      <c r="G32" s="284">
        <f t="shared" si="1"/>
        <v>0</v>
      </c>
    </row>
    <row r="33" spans="1:7">
      <c r="A33" s="284" t="str">
        <f>INGENIERIA!B42</f>
        <v>Patiño Muñoz Ana Laura</v>
      </c>
      <c r="B33" s="284">
        <f>INGENIERIA!N42</f>
        <v>5239.7999999999993</v>
      </c>
      <c r="C33" s="285">
        <f>SINDICATO!H42</f>
        <v>0</v>
      </c>
      <c r="D33" s="284">
        <f t="shared" si="0"/>
        <v>5239.7999999999993</v>
      </c>
      <c r="E33" s="286">
        <v>5239.8</v>
      </c>
      <c r="F33" s="284"/>
      <c r="G33" s="284">
        <f t="shared" si="1"/>
        <v>0</v>
      </c>
    </row>
    <row r="34" spans="1:7">
      <c r="A34" s="284" t="str">
        <f>INGENIERIA!B43</f>
        <v>Salcedo Moreno Janitzy Xochitl</v>
      </c>
      <c r="B34" s="284">
        <f>INGENIERIA!N43</f>
        <v>2848.6</v>
      </c>
      <c r="C34" s="285">
        <f>SINDICATO!H43</f>
        <v>0</v>
      </c>
      <c r="D34" s="284">
        <f t="shared" si="0"/>
        <v>2848.6</v>
      </c>
      <c r="E34" s="286">
        <v>2848.6</v>
      </c>
      <c r="F34" s="284"/>
      <c r="G34" s="284">
        <f t="shared" si="1"/>
        <v>0</v>
      </c>
    </row>
    <row r="35" spans="1:7">
      <c r="A35" s="284" t="str">
        <f>INGENIERIA!B44</f>
        <v>Sanchez Escamilla Rosalba</v>
      </c>
      <c r="B35" s="284">
        <f>INGENIERIA!N44</f>
        <v>1782.2</v>
      </c>
      <c r="C35" s="285">
        <f>SINDICATO!H44</f>
        <v>0</v>
      </c>
      <c r="D35" s="284">
        <f t="shared" si="0"/>
        <v>1782.2</v>
      </c>
      <c r="E35" s="286">
        <v>1782.2</v>
      </c>
      <c r="F35" s="284"/>
      <c r="G35" s="284">
        <f t="shared" si="1"/>
        <v>0</v>
      </c>
    </row>
    <row r="36" spans="1:7">
      <c r="A36" s="284" t="str">
        <f>INGENIERIA!B45</f>
        <v>Sanchez Veana Javier</v>
      </c>
      <c r="B36" s="284">
        <f>INGENIERIA!N45</f>
        <v>4668.8</v>
      </c>
      <c r="C36" s="285">
        <f>SINDICATO!H45</f>
        <v>0</v>
      </c>
      <c r="D36" s="284">
        <f t="shared" si="0"/>
        <v>4668.8</v>
      </c>
      <c r="E36" s="286">
        <v>4668.8</v>
      </c>
      <c r="F36" s="284"/>
      <c r="G36" s="284">
        <f t="shared" si="1"/>
        <v>0</v>
      </c>
    </row>
    <row r="37" spans="1:7">
      <c r="A37" s="284" t="str">
        <f>INGENIERIA!B46</f>
        <v>Santana Anaya Gildardo Enrique</v>
      </c>
      <c r="B37" s="284">
        <f>INGENIERIA!N46</f>
        <v>5293.6</v>
      </c>
      <c r="C37" s="285">
        <f>SINDICATO!H46</f>
        <v>5625</v>
      </c>
      <c r="D37" s="284">
        <f t="shared" si="0"/>
        <v>10918.6</v>
      </c>
      <c r="E37" s="286">
        <v>5293.6</v>
      </c>
      <c r="F37" s="286">
        <v>6250</v>
      </c>
      <c r="G37" s="284">
        <f t="shared" si="1"/>
        <v>625</v>
      </c>
    </row>
    <row r="38" spans="1:7">
      <c r="A38" s="284" t="str">
        <f>INGENIERIA!B47</f>
        <v>Segura Mejia Diana Janette</v>
      </c>
      <c r="B38" s="284">
        <f>INGENIERIA!N47</f>
        <v>2611</v>
      </c>
      <c r="C38" s="285">
        <f>SINDICATO!H47</f>
        <v>0</v>
      </c>
      <c r="D38" s="284">
        <f t="shared" si="0"/>
        <v>2611</v>
      </c>
      <c r="E38" s="286">
        <v>2611</v>
      </c>
      <c r="F38" s="284"/>
      <c r="G38" s="284">
        <f t="shared" si="1"/>
        <v>0</v>
      </c>
    </row>
    <row r="39" spans="1:7">
      <c r="A39" s="284" t="str">
        <f>INGENIERIA!B48</f>
        <v>Solorzano Juarez Monica Elisa</v>
      </c>
      <c r="B39" s="284">
        <f>INGENIERIA!N48</f>
        <v>5005.3999999999996</v>
      </c>
      <c r="C39" s="285">
        <f>SINDICATO!H48</f>
        <v>0</v>
      </c>
      <c r="D39" s="284">
        <f t="shared" si="0"/>
        <v>5005.3999999999996</v>
      </c>
      <c r="E39" s="286">
        <v>5005.3999999999996</v>
      </c>
      <c r="F39" s="284"/>
      <c r="G39" s="284">
        <f t="shared" si="1"/>
        <v>0</v>
      </c>
    </row>
    <row r="40" spans="1:7">
      <c r="A40" s="284" t="str">
        <f>INGENIERIA!B49</f>
        <v>Tierrablanca Sanchez Victor Hugo</v>
      </c>
      <c r="B40" s="284">
        <f>INGENIERIA!N49</f>
        <v>2506.6</v>
      </c>
      <c r="C40" s="285">
        <f>SINDICATO!H49</f>
        <v>0</v>
      </c>
      <c r="D40" s="284">
        <f t="shared" si="0"/>
        <v>2506.6</v>
      </c>
      <c r="E40" s="286">
        <v>2506.6</v>
      </c>
      <c r="F40" s="284"/>
      <c r="G40" s="284">
        <f t="shared" si="1"/>
        <v>0</v>
      </c>
    </row>
    <row r="41" spans="1:7">
      <c r="A41" s="284" t="str">
        <f>INGENIERIA!B50</f>
        <v>Vazquez Amezcua Gilberto Ramon</v>
      </c>
      <c r="B41" s="284">
        <f>INGENIERIA!N50</f>
        <v>5005.2000000000007</v>
      </c>
      <c r="C41" s="285">
        <f>SINDICATO!H50</f>
        <v>0</v>
      </c>
      <c r="D41" s="284">
        <f t="shared" si="0"/>
        <v>5005.2000000000007</v>
      </c>
      <c r="E41" s="286">
        <v>5005.2</v>
      </c>
      <c r="F41" s="284"/>
      <c r="G41" s="284">
        <f t="shared" si="1"/>
        <v>0</v>
      </c>
    </row>
    <row r="42" spans="1:7">
      <c r="A42" s="284" t="str">
        <f>INGENIERIA!B51</f>
        <v>Vega Fernandez Amalia</v>
      </c>
      <c r="B42" s="284">
        <f>INGENIERIA!N51</f>
        <v>2995.4</v>
      </c>
      <c r="C42" s="285">
        <f>SINDICATO!H51</f>
        <v>0</v>
      </c>
      <c r="D42" s="284">
        <f t="shared" si="0"/>
        <v>2995.4</v>
      </c>
      <c r="E42" s="286">
        <v>2995.4</v>
      </c>
      <c r="F42" s="284"/>
      <c r="G42" s="284">
        <f t="shared" si="1"/>
        <v>0</v>
      </c>
    </row>
    <row r="43" spans="1:7">
      <c r="A43" s="284" t="str">
        <f>INGENIERIA!B52</f>
        <v>Yerena Martinez Cinthia Guadalupe</v>
      </c>
      <c r="B43" s="284">
        <f>INGENIERIA!N52</f>
        <v>3044.6000000000004</v>
      </c>
      <c r="C43" s="285">
        <f>SINDICATO!H52</f>
        <v>0</v>
      </c>
      <c r="D43" s="284">
        <f t="shared" si="0"/>
        <v>3044.6000000000004</v>
      </c>
      <c r="E43" s="286">
        <v>3044.6</v>
      </c>
      <c r="F43" s="284"/>
      <c r="G43" s="284">
        <f t="shared" si="1"/>
        <v>0</v>
      </c>
    </row>
    <row r="44" spans="1:7">
      <c r="A44" s="284" t="str">
        <f>INGENIERIA!B57</f>
        <v>Guerrero Hernandez Juan Carlos</v>
      </c>
      <c r="B44" s="284">
        <f>INGENIERIA!N57</f>
        <v>3472.4</v>
      </c>
      <c r="C44" s="284"/>
      <c r="D44" s="284">
        <f t="shared" si="0"/>
        <v>3472.4</v>
      </c>
      <c r="E44" s="286">
        <v>3472.4</v>
      </c>
      <c r="F44" s="284"/>
      <c r="G44" s="284">
        <f t="shared" si="1"/>
        <v>0</v>
      </c>
    </row>
    <row r="45" spans="1:7">
      <c r="A45" s="284" t="str">
        <f>INGENIERIA!B58</f>
        <v>Guerrero Martinez Juan Pablo</v>
      </c>
      <c r="B45" s="284">
        <f>INGENIERIA!N58</f>
        <v>2853.2</v>
      </c>
      <c r="C45" s="284"/>
      <c r="D45" s="284">
        <f t="shared" si="0"/>
        <v>2853.2</v>
      </c>
      <c r="E45" s="286">
        <v>2853.2</v>
      </c>
      <c r="F45" s="284"/>
      <c r="G45" s="284">
        <f t="shared" si="1"/>
        <v>0</v>
      </c>
    </row>
    <row r="46" spans="1:7">
      <c r="A46" s="284" t="str">
        <f>INGENIERIA!B59</f>
        <v>Maldonado Cruz Carlos Ivan</v>
      </c>
      <c r="B46" s="284">
        <f>INGENIERIA!N59</f>
        <v>3112.2</v>
      </c>
      <c r="C46" s="284"/>
      <c r="D46" s="284">
        <f t="shared" si="0"/>
        <v>3112.2</v>
      </c>
      <c r="E46" s="286">
        <v>3112.2</v>
      </c>
      <c r="F46" s="284"/>
      <c r="G46" s="284">
        <f t="shared" si="1"/>
        <v>0</v>
      </c>
    </row>
    <row r="47" spans="1:7">
      <c r="A47" s="284" t="str">
        <f>INGENIERIA!B60</f>
        <v>Martinez Diaz Leobardo Adrian</v>
      </c>
      <c r="B47" s="284">
        <f>INGENIERIA!N60</f>
        <v>4953.2</v>
      </c>
      <c r="C47" s="284"/>
      <c r="D47" s="284">
        <f t="shared" si="0"/>
        <v>4953.2</v>
      </c>
      <c r="E47" s="286">
        <v>4953.2</v>
      </c>
      <c r="F47" s="284"/>
      <c r="G47" s="284">
        <f t="shared" si="1"/>
        <v>0</v>
      </c>
    </row>
    <row r="48" spans="1:7">
      <c r="A48" s="284" t="str">
        <f>INGENIERIA!B61</f>
        <v>Martinez Herrera Cristian</v>
      </c>
      <c r="B48" s="284">
        <f>INGENIERIA!N61</f>
        <v>4198.6000000000004</v>
      </c>
      <c r="C48" s="284"/>
      <c r="D48" s="284">
        <f t="shared" si="0"/>
        <v>4198.6000000000004</v>
      </c>
      <c r="E48" s="286">
        <v>4198.6000000000004</v>
      </c>
      <c r="F48" s="284"/>
      <c r="G48" s="284">
        <f t="shared" si="1"/>
        <v>0</v>
      </c>
    </row>
    <row r="49" spans="1:7">
      <c r="A49" s="284" t="str">
        <f>INGENIERIA!B62</f>
        <v>Nieves Osornio Silvestre</v>
      </c>
      <c r="B49" s="284">
        <f>INGENIERIA!N62</f>
        <v>2358</v>
      </c>
      <c r="C49" s="284"/>
      <c r="D49" s="284">
        <f t="shared" si="0"/>
        <v>2358</v>
      </c>
      <c r="E49" s="286">
        <v>2358</v>
      </c>
      <c r="F49" s="284"/>
      <c r="G49" s="284">
        <f t="shared" si="1"/>
        <v>0</v>
      </c>
    </row>
    <row r="50" spans="1:7">
      <c r="A50" s="284" t="str">
        <f>INGENIERIA!B63</f>
        <v>Prieto Lopez Leobigildo</v>
      </c>
      <c r="B50" s="284">
        <f>INGENIERIA!N63</f>
        <v>1515.6</v>
      </c>
      <c r="C50" s="284"/>
      <c r="D50" s="284">
        <f t="shared" si="0"/>
        <v>1515.6</v>
      </c>
      <c r="E50" s="286">
        <v>1515.6</v>
      </c>
      <c r="F50" s="284"/>
      <c r="G50" s="284">
        <f t="shared" si="1"/>
        <v>0</v>
      </c>
    </row>
    <row r="51" spans="1:7">
      <c r="A51" s="284" t="str">
        <f>INGENIERIA!B64</f>
        <v>Rodriguez Nuñez Jose Antonio</v>
      </c>
      <c r="B51" s="284">
        <f>INGENIERIA!N64</f>
        <v>4007.2</v>
      </c>
      <c r="C51" s="284"/>
      <c r="D51" s="284">
        <f t="shared" si="0"/>
        <v>4007.2</v>
      </c>
      <c r="E51" s="286">
        <v>4007.2</v>
      </c>
      <c r="F51" s="284"/>
      <c r="G51" s="284">
        <f t="shared" si="1"/>
        <v>0</v>
      </c>
    </row>
    <row r="52" spans="1:7">
      <c r="A52" s="284" t="str">
        <f>INGENIERIA!B65</f>
        <v>Salas Correa Victor Eduardo</v>
      </c>
      <c r="B52" s="284">
        <f>INGENIERIA!N65</f>
        <v>5012.2</v>
      </c>
      <c r="C52" s="284"/>
      <c r="D52" s="284">
        <f t="shared" si="0"/>
        <v>5012.2</v>
      </c>
      <c r="E52" s="286">
        <v>5012.2</v>
      </c>
      <c r="F52" s="284"/>
      <c r="G52" s="284">
        <f t="shared" si="1"/>
        <v>0</v>
      </c>
    </row>
    <row r="53" spans="1:7">
      <c r="A53" s="284" t="str">
        <f>INGENIERIA!B66</f>
        <v xml:space="preserve">Sambrano Villarreal Hernan Andres </v>
      </c>
      <c r="B53" s="284">
        <f>INGENIERIA!N66</f>
        <v>1963.2</v>
      </c>
      <c r="C53" s="284"/>
      <c r="D53" s="284">
        <f t="shared" si="0"/>
        <v>1963.2</v>
      </c>
      <c r="E53" s="286">
        <v>1963.2</v>
      </c>
      <c r="F53" s="284"/>
      <c r="G53" s="284">
        <f t="shared" si="1"/>
        <v>0</v>
      </c>
    </row>
    <row r="54" spans="1:7">
      <c r="A54" s="284" t="str">
        <f>INGENIERIA!B67</f>
        <v>Yerena Vazquez Alejandro</v>
      </c>
      <c r="B54" s="284">
        <f>INGENIERIA!N67</f>
        <v>2450</v>
      </c>
      <c r="C54" s="284"/>
      <c r="D54" s="284">
        <f t="shared" si="0"/>
        <v>2450</v>
      </c>
      <c r="E54" s="286">
        <v>2450</v>
      </c>
      <c r="F54" s="284"/>
      <c r="G54" s="284">
        <f t="shared" si="1"/>
        <v>0</v>
      </c>
    </row>
    <row r="55" spans="1:7">
      <c r="A55" s="284" t="str">
        <f>INGENIERIA!B68</f>
        <v>Guerra Franco José Manuel</v>
      </c>
      <c r="B55" s="284">
        <f>INGENIERIA!N68</f>
        <v>1159.8</v>
      </c>
      <c r="C55" s="284"/>
      <c r="D55" s="284">
        <f t="shared" si="0"/>
        <v>1159.8</v>
      </c>
      <c r="E55" s="286">
        <v>1159.8</v>
      </c>
      <c r="F55" s="284"/>
      <c r="G55" s="284">
        <f t="shared" si="1"/>
        <v>0</v>
      </c>
    </row>
    <row r="56" spans="1:7">
      <c r="A56" s="284" t="str">
        <f>INGENIERIA!B69</f>
        <v>Villegas Alonso Diego Armando</v>
      </c>
      <c r="B56" s="284">
        <f>INGENIERIA!N69</f>
        <v>2171.6</v>
      </c>
      <c r="C56" s="284"/>
      <c r="D56" s="284">
        <f t="shared" si="0"/>
        <v>2171.6</v>
      </c>
      <c r="E56" s="286">
        <v>2171.6</v>
      </c>
      <c r="F56" s="284"/>
      <c r="G56" s="284">
        <f t="shared" si="1"/>
        <v>0</v>
      </c>
    </row>
    <row r="57" spans="1:7">
      <c r="A57" s="241"/>
    </row>
    <row r="58" spans="1:7">
      <c r="A58" s="241"/>
    </row>
  </sheetData>
  <mergeCells count="5">
    <mergeCell ref="A1:A2"/>
    <mergeCell ref="B1:C1"/>
    <mergeCell ref="D1:D2"/>
    <mergeCell ref="E1:F1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FACTURA</vt:lpstr>
      <vt:lpstr>INGENIERIA</vt:lpstr>
      <vt:lpstr>SINDICATO</vt:lpstr>
      <vt:lpstr>Hoja3</vt:lpstr>
      <vt:lpstr>POLIZA</vt:lpstr>
      <vt:lpstr>DISPERSIONES</vt:lpstr>
      <vt:lpstr>FACTURA!Área_de_impresión</vt:lpstr>
      <vt:lpstr>INGENIERIA!Área_de_impresión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2016-10-01T18:57:09Z</cp:lastPrinted>
  <dcterms:created xsi:type="dcterms:W3CDTF">2016-09-29T02:16:09Z</dcterms:created>
  <dcterms:modified xsi:type="dcterms:W3CDTF">2016-10-05T14:57:51Z</dcterms:modified>
</cp:coreProperties>
</file>