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1"/>
  </bookViews>
  <sheets>
    <sheet name="DIC" sheetId="1" r:id="rId1"/>
    <sheet name="ENE" sheetId="2" r:id="rId2"/>
  </sheets>
  <externalReferences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F10" i="1" l="1"/>
  <c r="F29" i="1"/>
  <c r="F15" i="1"/>
  <c r="F40" i="2"/>
  <c r="F10" i="2"/>
  <c r="F15" i="2"/>
  <c r="F33" i="2"/>
  <c r="F8" i="2" l="1"/>
  <c r="F48" i="2" l="1"/>
  <c r="E37" i="1"/>
  <c r="F35" i="1" s="1"/>
  <c r="F8" i="1"/>
  <c r="F43" i="1" l="1"/>
  <c r="F45" i="1" s="1"/>
  <c r="F49" i="2" l="1"/>
  <c r="F50" i="2" s="1"/>
</calcChain>
</file>

<file path=xl/sharedStrings.xml><?xml version="1.0" encoding="utf-8"?>
<sst xmlns="http://schemas.openxmlformats.org/spreadsheetml/2006/main" count="127" uniqueCount="89">
  <si>
    <t>c</t>
  </si>
  <si>
    <t>ALECSA CELAYA S DE RL DE CV</t>
  </si>
  <si>
    <t>CTA301-D100000 REFACCIONES</t>
  </si>
  <si>
    <t>DICIEMBRE</t>
  </si>
  <si>
    <t>SALDO FINAL</t>
  </si>
  <si>
    <t>CARGOS NUESTROS  NO  REGISTRADOS  POR  TFS</t>
  </si>
  <si>
    <t>D    615</t>
  </si>
  <si>
    <t>DEPOSITO</t>
  </si>
  <si>
    <t>DEP DEL 2016 , NO SE COMO AFECTAR</t>
  </si>
  <si>
    <t>D    401</t>
  </si>
  <si>
    <t>D000027325</t>
  </si>
  <si>
    <t>SE DESCONTARA EN EL SIG EDO DE CTA</t>
  </si>
  <si>
    <t>ABONOS NUESTROS  NO  REGISTRADOS   POR  TFS</t>
  </si>
  <si>
    <t>D  2,679</t>
  </si>
  <si>
    <t>SK00065017</t>
  </si>
  <si>
    <t>D  2,182</t>
  </si>
  <si>
    <t>OSK0001517</t>
  </si>
  <si>
    <t>D    490</t>
  </si>
  <si>
    <t>P000020201</t>
  </si>
  <si>
    <t>D  2,004</t>
  </si>
  <si>
    <t>D-3783</t>
  </si>
  <si>
    <t>C15257</t>
  </si>
  <si>
    <t>D    994</t>
  </si>
  <si>
    <t>SP00181446</t>
  </si>
  <si>
    <t>D  1,365</t>
  </si>
  <si>
    <t>D  1,812</t>
  </si>
  <si>
    <t>SP00184091</t>
  </si>
  <si>
    <t>D  2,564</t>
  </si>
  <si>
    <t>SP00187582</t>
  </si>
  <si>
    <t>D  2,880</t>
  </si>
  <si>
    <t>SP00189166</t>
  </si>
  <si>
    <t>D  2,881</t>
  </si>
  <si>
    <t>SP00189167</t>
  </si>
  <si>
    <t>D  2,882</t>
  </si>
  <si>
    <t>SP00189169</t>
  </si>
  <si>
    <t>CARGOS  DE TFS  NO  REGISTRADOS  POR  NOSOTROS</t>
  </si>
  <si>
    <t>D-3712</t>
  </si>
  <si>
    <t>C15308</t>
  </si>
  <si>
    <t>D000028885</t>
  </si>
  <si>
    <t>2017-12-29</t>
  </si>
  <si>
    <t>LUDY</t>
  </si>
  <si>
    <t>B000461243</t>
  </si>
  <si>
    <t xml:space="preserve">NO APARECE POR FALLA EN SISTEMA </t>
  </si>
  <si>
    <t>B000461244</t>
  </si>
  <si>
    <t>ABONOS  DE TFS  NO  REGISTRADOS  POR  NOSOTROS</t>
  </si>
  <si>
    <t>2017-08-28</t>
  </si>
  <si>
    <t>C000014593</t>
  </si>
  <si>
    <t>Partes Robadas 28/07/2017</t>
  </si>
  <si>
    <t>INGRESADO AJUSTE EN ENE</t>
  </si>
  <si>
    <t>2017-12-23</t>
  </si>
  <si>
    <t>WM00020953</t>
  </si>
  <si>
    <t>2017-12-30</t>
  </si>
  <si>
    <t>WM00021024</t>
  </si>
  <si>
    <t>Sdo  Conciliación</t>
  </si>
  <si>
    <t xml:space="preserve">Sdo  </t>
  </si>
  <si>
    <t>DIF</t>
  </si>
  <si>
    <t>D  3,310</t>
  </si>
  <si>
    <t>R004522</t>
  </si>
  <si>
    <t>D  3,320</t>
  </si>
  <si>
    <t>R004536</t>
  </si>
  <si>
    <t>D  3,321</t>
  </si>
  <si>
    <t>R004542</t>
  </si>
  <si>
    <t>D  1,702</t>
  </si>
  <si>
    <t>D  1,703</t>
  </si>
  <si>
    <t>D  2,664</t>
  </si>
  <si>
    <t>D  2,669</t>
  </si>
  <si>
    <t>SP00196707</t>
  </si>
  <si>
    <t>D  2,670</t>
  </si>
  <si>
    <t>D  2,938</t>
  </si>
  <si>
    <t>D  3,132</t>
  </si>
  <si>
    <t>D  3,411</t>
  </si>
  <si>
    <t>OSK0001918</t>
  </si>
  <si>
    <t>D  3,413</t>
  </si>
  <si>
    <t>SP00200033</t>
  </si>
  <si>
    <t>D  3,415</t>
  </si>
  <si>
    <t>SP00200031</t>
  </si>
  <si>
    <t>2018-01-27</t>
  </si>
  <si>
    <t>2018-01-29</t>
  </si>
  <si>
    <t>2018-01-20</t>
  </si>
  <si>
    <t>WM00021247</t>
  </si>
  <si>
    <t>WM00021320</t>
  </si>
  <si>
    <t>C000015705</t>
  </si>
  <si>
    <t>B000461363</t>
  </si>
  <si>
    <t>2018-01-03</t>
  </si>
  <si>
    <t>ENERO</t>
  </si>
  <si>
    <t>GOOD WILL</t>
  </si>
  <si>
    <t>GARANTIAS</t>
  </si>
  <si>
    <t>PEND COBRO</t>
  </si>
  <si>
    <t>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</si>
</sst>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rgb="FFC00000"/>
      <name val="Calibri"/>
      <family val="2"/>
    </font>
    <font>
      <b/>
      <sz val="10"/>
      <name val="Calibri"/>
      <family val="2"/>
    </font>
    <font>
      <b/>
      <sz val="10"/>
      <color theme="0" tint="-0.499984740745262"/>
      <name val="Calibri"/>
      <family val="2"/>
    </font>
    <font>
      <sz val="11"/>
      <name val="Calibri"/>
      <family val="2"/>
    </font>
    <font>
      <sz val="11"/>
      <color rgb="FFC00000"/>
      <name val="Calibri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8"/>
      <name val="MS Sans Serif"/>
      <family val="2"/>
    </font>
    <font>
      <sz val="8"/>
      <color rgb="FFFF0000"/>
      <name val="Arial"/>
      <family val="2"/>
    </font>
    <font>
      <b/>
      <sz val="8"/>
      <color rgb="FFFF6699"/>
      <name val="Arial"/>
      <family val="2"/>
    </font>
    <font>
      <b/>
      <sz val="10"/>
      <color rgb="FFFF6699"/>
      <name val="Calibri"/>
      <family val="2"/>
      <scheme val="minor"/>
    </font>
    <font>
      <sz val="10"/>
      <color rgb="FFFF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49"/>
      <name val="Calibri"/>
      <family val="2"/>
    </font>
    <font>
      <b/>
      <sz val="18"/>
      <color indexed="49"/>
      <name val="Cambria"/>
      <family val="2"/>
    </font>
  </fonts>
  <fills count="22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6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2" borderId="0" applyNumberFormat="0" applyBorder="0" applyAlignment="0" applyProtection="0"/>
    <xf numFmtId="0" fontId="19" fillId="6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6" borderId="0" applyNumberFormat="0" applyBorder="0" applyAlignment="0" applyProtection="0"/>
    <xf numFmtId="0" fontId="21" fillId="14" borderId="0" applyNumberFormat="0" applyBorder="0" applyAlignment="0" applyProtection="0"/>
    <xf numFmtId="0" fontId="22" fillId="5" borderId="2" applyNumberFormat="0" applyAlignment="0" applyProtection="0"/>
    <xf numFmtId="0" fontId="23" fillId="15" borderId="3" applyNumberFormat="0" applyAlignment="0" applyProtection="0"/>
    <xf numFmtId="0" fontId="24" fillId="0" borderId="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9" borderId="0" applyNumberFormat="0" applyBorder="0" applyAlignment="0" applyProtection="0"/>
    <xf numFmtId="0" fontId="26" fillId="6" borderId="2" applyNumberFormat="0" applyAlignment="0" applyProtection="0"/>
    <xf numFmtId="0" fontId="27" fillId="20" borderId="0" applyNumberFormat="0" applyBorder="0" applyAlignment="0" applyProtection="0"/>
    <xf numFmtId="43" fontId="2" fillId="0" borderId="0" applyFont="0" applyFill="0" applyBorder="0" applyAlignment="0" applyProtection="0"/>
    <xf numFmtId="0" fontId="28" fillId="11" borderId="0" applyNumberFormat="0" applyBorder="0" applyAlignment="0" applyProtection="0"/>
    <xf numFmtId="0" fontId="2" fillId="7" borderId="5" applyNumberFormat="0" applyFont="0" applyAlignment="0" applyProtection="0"/>
    <xf numFmtId="0" fontId="29" fillId="5" borderId="6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25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29" fillId="0" borderId="9" applyNumberFormat="0" applyFill="0" applyAlignment="0" applyProtection="0"/>
  </cellStyleXfs>
  <cellXfs count="94">
    <xf numFmtId="0" fontId="0" fillId="0" borderId="0" xfId="0"/>
    <xf numFmtId="0" fontId="3" fillId="0" borderId="0" xfId="1" applyFont="1"/>
    <xf numFmtId="43" fontId="3" fillId="0" borderId="0" xfId="2" applyFont="1"/>
    <xf numFmtId="0" fontId="2" fillId="0" borderId="0" xfId="3"/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43" fontId="5" fillId="0" borderId="0" xfId="2" applyFont="1" applyBorder="1" applyAlignment="1">
      <alignment horizontal="center"/>
    </xf>
    <xf numFmtId="0" fontId="3" fillId="0" borderId="1" xfId="1" applyFont="1" applyBorder="1"/>
    <xf numFmtId="0" fontId="5" fillId="0" borderId="1" xfId="1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0" fontId="2" fillId="0" borderId="1" xfId="3" applyBorder="1"/>
    <xf numFmtId="43" fontId="7" fillId="0" borderId="0" xfId="4" applyFont="1"/>
    <xf numFmtId="43" fontId="8" fillId="0" borderId="0" xfId="4" applyFont="1"/>
    <xf numFmtId="16" fontId="9" fillId="0" borderId="0" xfId="5" applyNumberFormat="1" applyFont="1" applyFill="1" applyAlignment="1" applyProtection="1">
      <protection locked="0" hidden="1"/>
    </xf>
    <xf numFmtId="0" fontId="9" fillId="0" borderId="0" xfId="5" applyFont="1" applyFill="1" applyAlignment="1" applyProtection="1">
      <protection locked="0" hidden="1"/>
    </xf>
    <xf numFmtId="0" fontId="10" fillId="0" borderId="0" xfId="3" applyFont="1" applyFill="1" applyBorder="1" applyAlignment="1">
      <alignment wrapText="1"/>
    </xf>
    <xf numFmtId="43" fontId="9" fillId="0" borderId="0" xfId="6" applyFont="1" applyFill="1" applyAlignment="1" applyProtection="1">
      <alignment horizontal="right"/>
      <protection locked="0" hidden="1"/>
    </xf>
    <xf numFmtId="0" fontId="5" fillId="0" borderId="0" xfId="1" applyFont="1" applyBorder="1" applyAlignment="1">
      <alignment horizontal="left"/>
    </xf>
    <xf numFmtId="43" fontId="7" fillId="0" borderId="0" xfId="4" applyFont="1" applyBorder="1"/>
    <xf numFmtId="43" fontId="7" fillId="0" borderId="0" xfId="4" applyFont="1" applyFill="1"/>
    <xf numFmtId="0" fontId="0" fillId="0" borderId="0" xfId="7" applyFont="1" applyFill="1"/>
    <xf numFmtId="14" fontId="1" fillId="0" borderId="0" xfId="7" applyNumberFormat="1" applyFill="1"/>
    <xf numFmtId="0" fontId="1" fillId="0" borderId="0" xfId="7" applyFill="1" applyBorder="1"/>
    <xf numFmtId="43" fontId="9" fillId="0" borderId="0" xfId="4" applyFont="1" applyFill="1" applyBorder="1" applyAlignment="1" applyProtection="1">
      <alignment horizontal="right"/>
      <protection locked="0" hidden="1"/>
    </xf>
    <xf numFmtId="0" fontId="11" fillId="2" borderId="0" xfId="0" applyFont="1" applyFill="1"/>
    <xf numFmtId="14" fontId="11" fillId="2" borderId="0" xfId="0" applyNumberFormat="1" applyFont="1" applyFill="1"/>
    <xf numFmtId="4" fontId="11" fillId="2" borderId="0" xfId="0" applyNumberFormat="1" applyFont="1" applyFill="1"/>
    <xf numFmtId="43" fontId="12" fillId="0" borderId="0" xfId="4" applyFont="1" applyBorder="1"/>
    <xf numFmtId="4" fontId="11" fillId="0" borderId="0" xfId="0" applyNumberFormat="1" applyFont="1" applyFill="1"/>
    <xf numFmtId="14" fontId="0" fillId="0" borderId="0" xfId="0" applyNumberFormat="1"/>
    <xf numFmtId="4" fontId="0" fillId="0" borderId="0" xfId="0" applyNumberFormat="1"/>
    <xf numFmtId="0" fontId="3" fillId="0" borderId="0" xfId="1" applyFont="1" applyFill="1"/>
    <xf numFmtId="14" fontId="6" fillId="0" borderId="0" xfId="1" applyNumberFormat="1" applyFont="1" applyFill="1" applyBorder="1"/>
    <xf numFmtId="0" fontId="6" fillId="0" borderId="0" xfId="1" applyFont="1" applyFill="1" applyBorder="1"/>
    <xf numFmtId="4" fontId="6" fillId="0" borderId="0" xfId="1" applyNumberFormat="1" applyFont="1" applyFill="1" applyBorder="1"/>
    <xf numFmtId="43" fontId="7" fillId="0" borderId="0" xfId="4" applyFont="1" applyFill="1" applyBorder="1"/>
    <xf numFmtId="0" fontId="2" fillId="0" borderId="0" xfId="3" applyFill="1"/>
    <xf numFmtId="0" fontId="0" fillId="2" borderId="0" xfId="0" applyFill="1"/>
    <xf numFmtId="14" fontId="0" fillId="2" borderId="0" xfId="0" applyNumberFormat="1" applyFill="1"/>
    <xf numFmtId="4" fontId="0" fillId="2" borderId="0" xfId="0" applyNumberFormat="1" applyFill="1"/>
    <xf numFmtId="0" fontId="13" fillId="2" borderId="0" xfId="0" applyFont="1" applyFill="1"/>
    <xf numFmtId="14" fontId="13" fillId="2" borderId="0" xfId="0" applyNumberFormat="1" applyFont="1" applyFill="1"/>
    <xf numFmtId="4" fontId="13" fillId="2" borderId="0" xfId="0" applyNumberFormat="1" applyFont="1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0" fontId="0" fillId="0" borderId="0" xfId="0" applyAlignment="1">
      <alignment horizontal="right"/>
    </xf>
    <xf numFmtId="164" fontId="9" fillId="4" borderId="0" xfId="6" applyNumberFormat="1" applyFont="1" applyFill="1" applyAlignment="1" applyProtection="1">
      <alignment horizontal="right"/>
      <protection locked="0" hidden="1"/>
    </xf>
    <xf numFmtId="0" fontId="1" fillId="0" borderId="0" xfId="7"/>
    <xf numFmtId="14" fontId="1" fillId="0" borderId="0" xfId="7" applyNumberFormat="1"/>
    <xf numFmtId="4" fontId="1" fillId="0" borderId="0" xfId="7" applyNumberFormat="1"/>
    <xf numFmtId="14" fontId="14" fillId="0" borderId="0" xfId="3" applyNumberFormat="1" applyFont="1" applyFill="1" applyBorder="1" applyAlignment="1" applyProtection="1">
      <alignment horizontal="left" vertical="top" wrapText="1"/>
    </xf>
    <xf numFmtId="0" fontId="9" fillId="3" borderId="0" xfId="0" applyFont="1" applyFill="1" applyAlignment="1" applyProtection="1">
      <protection locked="0" hidden="1"/>
    </xf>
    <xf numFmtId="0" fontId="9" fillId="3" borderId="0" xfId="0" quotePrefix="1" applyFont="1" applyFill="1" applyAlignment="1" applyProtection="1">
      <protection locked="0" hidden="1"/>
    </xf>
    <xf numFmtId="43" fontId="9" fillId="3" borderId="0" xfId="6" applyFont="1" applyFill="1" applyAlignment="1" applyProtection="1">
      <alignment horizontal="right"/>
      <protection locked="0" hidden="1"/>
    </xf>
    <xf numFmtId="43" fontId="7" fillId="0" borderId="0" xfId="4" applyFont="1" applyFill="1" applyBorder="1" applyAlignment="1">
      <alignment wrapText="1"/>
    </xf>
    <xf numFmtId="0" fontId="2" fillId="0" borderId="0" xfId="3" applyFill="1" applyBorder="1"/>
    <xf numFmtId="0" fontId="9" fillId="0" borderId="0" xfId="3" applyFont="1" applyFill="1" applyAlignment="1" applyProtection="1">
      <protection locked="0" hidden="1"/>
    </xf>
    <xf numFmtId="43" fontId="15" fillId="4" borderId="0" xfId="6" applyFont="1" applyFill="1" applyAlignment="1" applyProtection="1">
      <alignment horizontal="right"/>
      <protection locked="0" hidden="1"/>
    </xf>
    <xf numFmtId="43" fontId="9" fillId="4" borderId="0" xfId="6" applyFont="1" applyFill="1" applyAlignment="1" applyProtection="1">
      <alignment horizontal="right"/>
      <protection locked="0" hidden="1"/>
    </xf>
    <xf numFmtId="0" fontId="9" fillId="0" borderId="0" xfId="0" applyFont="1" applyFill="1" applyAlignment="1" applyProtection="1">
      <protection locked="0" hidden="1"/>
    </xf>
    <xf numFmtId="0" fontId="9" fillId="0" borderId="0" xfId="0" quotePrefix="1" applyFont="1" applyFill="1" applyAlignment="1" applyProtection="1">
      <protection locked="0" hidden="1"/>
    </xf>
    <xf numFmtId="15" fontId="6" fillId="0" borderId="0" xfId="1" applyNumberFormat="1" applyFont="1" applyFill="1" applyBorder="1"/>
    <xf numFmtId="0" fontId="16" fillId="0" borderId="0" xfId="0" quotePrefix="1" applyFont="1" applyFill="1" applyAlignment="1" applyProtection="1">
      <protection locked="0" hidden="1"/>
    </xf>
    <xf numFmtId="0" fontId="16" fillId="0" borderId="0" xfId="0" applyFont="1" applyFill="1" applyAlignment="1" applyProtection="1">
      <protection locked="0" hidden="1"/>
    </xf>
    <xf numFmtId="0" fontId="17" fillId="0" borderId="0" xfId="8" applyFont="1" applyFill="1" applyBorder="1" applyAlignment="1">
      <alignment wrapText="1"/>
    </xf>
    <xf numFmtId="164" fontId="16" fillId="0" borderId="0" xfId="6" applyNumberFormat="1" applyFont="1" applyFill="1" applyAlignment="1" applyProtection="1">
      <alignment horizontal="right"/>
      <protection locked="0" hidden="1"/>
    </xf>
    <xf numFmtId="4" fontId="18" fillId="0" borderId="0" xfId="2" applyNumberFormat="1" applyFont="1" applyFill="1"/>
    <xf numFmtId="43" fontId="2" fillId="0" borderId="0" xfId="3" applyNumberFormat="1" applyFill="1" applyBorder="1"/>
    <xf numFmtId="164" fontId="9" fillId="0" borderId="0" xfId="6" applyNumberFormat="1" applyFont="1" applyFill="1" applyAlignment="1" applyProtection="1">
      <alignment horizontal="right"/>
      <protection locked="0" hidden="1"/>
    </xf>
    <xf numFmtId="0" fontId="10" fillId="0" borderId="0" xfId="8" applyFont="1" applyBorder="1" applyAlignment="1">
      <alignment wrapText="1"/>
    </xf>
    <xf numFmtId="0" fontId="9" fillId="0" borderId="0" xfId="3" applyFont="1" applyFill="1" applyBorder="1" applyAlignment="1" applyProtection="1">
      <protection locked="0" hidden="1"/>
    </xf>
    <xf numFmtId="4" fontId="3" fillId="0" borderId="0" xfId="2" applyNumberFormat="1" applyFont="1" applyFill="1"/>
    <xf numFmtId="14" fontId="3" fillId="0" borderId="0" xfId="9" applyNumberFormat="1" applyFont="1" applyFill="1"/>
    <xf numFmtId="4" fontId="3" fillId="0" borderId="0" xfId="1" applyNumberFormat="1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43" fontId="4" fillId="0" borderId="0" xfId="2" applyFont="1" applyFill="1" applyBorder="1"/>
    <xf numFmtId="14" fontId="3" fillId="0" borderId="0" xfId="1" applyNumberFormat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43" fontId="4" fillId="0" borderId="0" xfId="2" applyFont="1" applyFill="1"/>
    <xf numFmtId="43" fontId="5" fillId="0" borderId="0" xfId="2" applyFont="1" applyFill="1" applyBorder="1"/>
    <xf numFmtId="0" fontId="3" fillId="0" borderId="0" xfId="3" applyFont="1"/>
    <xf numFmtId="0" fontId="9" fillId="0" borderId="0" xfId="5" quotePrefix="1" applyFont="1" applyFill="1" applyAlignment="1" applyProtection="1">
      <protection locked="0" hidden="1"/>
    </xf>
    <xf numFmtId="0" fontId="9" fillId="3" borderId="0" xfId="5" applyFont="1" applyFill="1" applyAlignment="1" applyProtection="1">
      <protection locked="0" hidden="1"/>
    </xf>
    <xf numFmtId="0" fontId="9" fillId="3" borderId="0" xfId="5" quotePrefix="1" applyFont="1" applyFill="1" applyAlignment="1" applyProtection="1">
      <protection locked="0" hidden="1"/>
    </xf>
    <xf numFmtId="0" fontId="10" fillId="3" borderId="0" xfId="8" applyFont="1" applyFill="1" applyBorder="1" applyAlignment="1">
      <alignment wrapText="1"/>
    </xf>
    <xf numFmtId="0" fontId="9" fillId="21" borderId="0" xfId="5" quotePrefix="1" applyFont="1" applyFill="1" applyAlignment="1" applyProtection="1">
      <protection locked="0" hidden="1"/>
    </xf>
    <xf numFmtId="0" fontId="9" fillId="21" borderId="0" xfId="5" applyFont="1" applyFill="1" applyAlignment="1" applyProtection="1">
      <protection locked="0" hidden="1"/>
    </xf>
    <xf numFmtId="0" fontId="9" fillId="21" borderId="0" xfId="3" applyFont="1" applyFill="1" applyBorder="1" applyAlignment="1" applyProtection="1">
      <protection locked="0" hidden="1"/>
    </xf>
    <xf numFmtId="43" fontId="9" fillId="21" borderId="0" xfId="6" applyFont="1" applyFill="1" applyAlignment="1" applyProtection="1">
      <alignment horizontal="right"/>
      <protection locked="0" hidden="1"/>
    </xf>
    <xf numFmtId="0" fontId="3" fillId="0" borderId="0" xfId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</cellXfs>
  <cellStyles count="53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Buena 2" xfId="28"/>
    <cellStyle name="Cálculo 2" xfId="29"/>
    <cellStyle name="Celda de comprobación 2" xfId="30"/>
    <cellStyle name="Celda vinculada 2" xfId="31"/>
    <cellStyle name="Comma 2" xfId="32"/>
    <cellStyle name="Comma 3" xfId="33"/>
    <cellStyle name="Comma 3 2" xfId="6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Incorrecto 2" xfId="42"/>
    <cellStyle name="Millares 2" xfId="43"/>
    <cellStyle name="Millares 3" xfId="4"/>
    <cellStyle name="Millares_01.BBVA 2014" xfId="2"/>
    <cellStyle name="Neutral 2" xfId="44"/>
    <cellStyle name="Normal" xfId="0" builtinId="0"/>
    <cellStyle name="Normal 2" xfId="7"/>
    <cellStyle name="Normal 3" xfId="3"/>
    <cellStyle name="Normal 4" xfId="5"/>
    <cellStyle name="Normal 7" xfId="8"/>
    <cellStyle name="Normal_08 BBVA RALLY 15" xfId="9"/>
    <cellStyle name="Normal_BANAMEX 2013" xfId="1"/>
    <cellStyle name="Notas 2" xfId="45"/>
    <cellStyle name="Salida 2" xfId="46"/>
    <cellStyle name="Texto de advertencia 2" xfId="47"/>
    <cellStyle name="Texto explicativo 2" xfId="48"/>
    <cellStyle name="Título 2 2" xfId="49"/>
    <cellStyle name="Título 3 2" xfId="50"/>
    <cellStyle name="Título 4" xfId="51"/>
    <cellStyle name="Total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WWWRoot/CELAYA/Conciliacion%20de%20cuentas%20contables%20Celaya/CELAYA%202017/REFACCIONES/EDO%20DE%20CTA%20CYA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DE%20CTA%20CYA%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1-D100000%20CYA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>
        <row r="3">
          <cell r="D3">
            <v>881123.44</v>
          </cell>
        </row>
      </sheetData>
      <sheetData sheetId="2">
        <row r="6">
          <cell r="D6">
            <v>1458980.0799999996</v>
          </cell>
        </row>
      </sheetData>
      <sheetData sheetId="3"/>
      <sheetData sheetId="4">
        <row r="7">
          <cell r="D7">
            <v>1371040.3099999998</v>
          </cell>
        </row>
      </sheetData>
      <sheetData sheetId="5">
        <row r="7">
          <cell r="D7">
            <v>1480227.0699999998</v>
          </cell>
        </row>
      </sheetData>
      <sheetData sheetId="6">
        <row r="7">
          <cell r="D7">
            <v>1536832.4299999995</v>
          </cell>
        </row>
      </sheetData>
      <sheetData sheetId="7">
        <row r="7">
          <cell r="D7">
            <v>1675590.8699999999</v>
          </cell>
        </row>
      </sheetData>
      <sheetData sheetId="8">
        <row r="7">
          <cell r="D7">
            <v>1224363.9999999998</v>
          </cell>
        </row>
      </sheetData>
      <sheetData sheetId="9">
        <row r="7">
          <cell r="D7">
            <v>1206803.7199999997</v>
          </cell>
        </row>
      </sheetData>
      <sheetData sheetId="10">
        <row r="3">
          <cell r="D3">
            <v>1187992.9399999995</v>
          </cell>
        </row>
      </sheetData>
      <sheetData sheetId="11">
        <row r="7">
          <cell r="D7">
            <v>1183135.4699999997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Hoja2"/>
      <sheetName val="Hoja3"/>
    </sheetNames>
    <sheetDataSet>
      <sheetData sheetId="0">
        <row r="7">
          <cell r="D7">
            <v>1455535.1099999996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Hoja3"/>
    </sheetNames>
    <sheetDataSet>
      <sheetData sheetId="0">
        <row r="83">
          <cell r="K83">
            <v>-2064998.4800000011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opLeftCell="A7" workbookViewId="0">
      <selection activeCell="F26" sqref="F26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  <col min="7" max="7" width="16.710937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2"/>
      <c r="G1" s="3"/>
      <c r="H1" s="3"/>
    </row>
    <row r="2" spans="1:13" x14ac:dyDescent="0.25">
      <c r="A2" s="1"/>
      <c r="B2" s="1"/>
      <c r="C2" s="1"/>
      <c r="D2" s="1"/>
      <c r="E2" s="2"/>
      <c r="F2" s="2"/>
      <c r="G2" s="3"/>
      <c r="H2" s="3"/>
    </row>
    <row r="3" spans="1:13" x14ac:dyDescent="0.25">
      <c r="A3" s="92" t="s">
        <v>1</v>
      </c>
      <c r="B3" s="92"/>
      <c r="C3" s="92"/>
      <c r="D3" s="92"/>
      <c r="E3" s="92"/>
      <c r="F3" s="92"/>
      <c r="G3" s="3"/>
      <c r="H3" s="3"/>
    </row>
    <row r="4" spans="1:13" x14ac:dyDescent="0.25">
      <c r="A4" s="92" t="s">
        <v>2</v>
      </c>
      <c r="B4" s="92"/>
      <c r="C4" s="92"/>
      <c r="D4" s="92"/>
      <c r="E4" s="92"/>
      <c r="F4" s="92"/>
      <c r="G4" s="3"/>
      <c r="H4" s="3"/>
    </row>
    <row r="5" spans="1:13" x14ac:dyDescent="0.25">
      <c r="A5" s="92" t="s">
        <v>3</v>
      </c>
      <c r="B5" s="92"/>
      <c r="C5" s="92"/>
      <c r="D5" s="92"/>
      <c r="E5" s="92"/>
      <c r="F5" s="92"/>
      <c r="G5" s="3"/>
      <c r="H5" s="3"/>
    </row>
    <row r="6" spans="1:13" x14ac:dyDescent="0.25">
      <c r="A6" s="4"/>
      <c r="B6" s="5"/>
      <c r="C6" s="5"/>
      <c r="D6" s="5"/>
      <c r="E6" s="6"/>
      <c r="F6" s="6"/>
      <c r="G6" s="3"/>
      <c r="H6" s="3"/>
    </row>
    <row r="7" spans="1:13" ht="15.75" thickBot="1" x14ac:dyDescent="0.3">
      <c r="A7" s="7"/>
      <c r="B7" s="8"/>
      <c r="C7" s="8"/>
      <c r="D7" s="8"/>
      <c r="E7" s="9"/>
      <c r="F7" s="9"/>
      <c r="G7" s="10"/>
      <c r="H7" s="10"/>
    </row>
    <row r="8" spans="1:13" ht="15.75" thickTop="1" x14ac:dyDescent="0.25">
      <c r="A8" s="1"/>
      <c r="B8" s="93" t="s">
        <v>4</v>
      </c>
      <c r="C8" s="93"/>
      <c r="D8" s="93"/>
      <c r="E8" s="11"/>
      <c r="F8" s="12">
        <f>+[1]DIC!$D$7</f>
        <v>1183135.4699999997</v>
      </c>
      <c r="G8" s="3"/>
      <c r="H8" s="3"/>
      <c r="J8" s="13"/>
      <c r="K8" s="14"/>
      <c r="L8" s="15"/>
      <c r="M8" s="16"/>
    </row>
    <row r="9" spans="1:13" x14ac:dyDescent="0.25">
      <c r="A9" s="1"/>
      <c r="B9" s="17"/>
      <c r="C9" s="17"/>
      <c r="D9" s="17"/>
      <c r="E9" s="11"/>
      <c r="F9" s="18"/>
      <c r="G9" s="3"/>
      <c r="H9" s="3"/>
      <c r="J9" s="13"/>
      <c r="K9" s="14"/>
      <c r="L9" s="15"/>
      <c r="M9" s="16"/>
    </row>
    <row r="10" spans="1:13" x14ac:dyDescent="0.25">
      <c r="A10" s="1"/>
      <c r="B10" s="93" t="s">
        <v>5</v>
      </c>
      <c r="C10" s="93"/>
      <c r="D10" s="93"/>
      <c r="E10" s="19"/>
      <c r="F10" s="18">
        <f>+SUM(E11:E14)</f>
        <v>43700.05</v>
      </c>
      <c r="G10" s="3"/>
      <c r="H10" s="3"/>
      <c r="J10" s="13"/>
      <c r="K10" s="14"/>
      <c r="L10" s="14"/>
      <c r="M10" s="16"/>
    </row>
    <row r="11" spans="1:13" x14ac:dyDescent="0.25">
      <c r="A11" s="1"/>
      <c r="B11" s="20" t="s">
        <v>6</v>
      </c>
      <c r="C11" s="21">
        <v>42380</v>
      </c>
      <c r="D11" s="22" t="s">
        <v>7</v>
      </c>
      <c r="E11" s="23">
        <v>19501.47</v>
      </c>
      <c r="F11" s="18" t="s">
        <v>8</v>
      </c>
      <c r="G11" s="3"/>
      <c r="H11" s="3"/>
      <c r="J11" s="13"/>
      <c r="K11" s="14"/>
      <c r="L11" s="14"/>
      <c r="M11" s="16"/>
    </row>
    <row r="12" spans="1:13" x14ac:dyDescent="0.25">
      <c r="A12" s="1"/>
      <c r="B12" s="24" t="s">
        <v>9</v>
      </c>
      <c r="C12" s="25">
        <v>42984</v>
      </c>
      <c r="D12" s="24" t="s">
        <v>10</v>
      </c>
      <c r="E12" s="26">
        <v>7124.99</v>
      </c>
      <c r="F12" s="27" t="s">
        <v>11</v>
      </c>
      <c r="G12" s="28"/>
      <c r="H12" s="3"/>
      <c r="J12" s="13"/>
      <c r="K12" s="14"/>
      <c r="L12" s="14"/>
      <c r="M12" s="16"/>
    </row>
    <row r="13" spans="1:13" x14ac:dyDescent="0.25">
      <c r="A13" s="1"/>
      <c r="B13" s="40" t="s">
        <v>36</v>
      </c>
      <c r="C13" s="41">
        <v>43066</v>
      </c>
      <c r="D13" s="40" t="s">
        <v>37</v>
      </c>
      <c r="E13" s="40">
        <v>7603.11</v>
      </c>
      <c r="F13" s="27"/>
      <c r="G13" s="3"/>
      <c r="H13" s="3"/>
      <c r="J13" s="13"/>
      <c r="K13" s="14"/>
      <c r="L13" s="14"/>
      <c r="M13" s="16"/>
    </row>
    <row r="14" spans="1:13" x14ac:dyDescent="0.25">
      <c r="A14" s="1"/>
      <c r="B14" s="40" t="s">
        <v>20</v>
      </c>
      <c r="C14" s="41">
        <v>43066</v>
      </c>
      <c r="D14" s="40" t="s">
        <v>21</v>
      </c>
      <c r="E14" s="42">
        <v>9470.48</v>
      </c>
      <c r="F14" s="18"/>
      <c r="G14" s="3"/>
      <c r="H14" s="3"/>
      <c r="J14" s="13"/>
      <c r="K14" s="14"/>
      <c r="L14" s="14"/>
      <c r="M14" s="16"/>
    </row>
    <row r="15" spans="1:13" x14ac:dyDescent="0.25">
      <c r="A15" s="31"/>
      <c r="B15" s="32" t="s">
        <v>12</v>
      </c>
      <c r="C15" s="33"/>
      <c r="D15" s="34"/>
      <c r="E15" s="35"/>
      <c r="F15" s="35">
        <f>+SUM(E16:E28)</f>
        <v>136282.68000000002</v>
      </c>
      <c r="G15" s="36"/>
      <c r="H15" s="3"/>
    </row>
    <row r="16" spans="1:13" x14ac:dyDescent="0.25">
      <c r="A16" s="36"/>
      <c r="B16" s="37" t="s">
        <v>13</v>
      </c>
      <c r="C16" s="38">
        <v>43005</v>
      </c>
      <c r="D16" s="37" t="s">
        <v>14</v>
      </c>
      <c r="E16" s="39">
        <v>1171.5999999999999</v>
      </c>
      <c r="F16" s="35"/>
      <c r="G16" s="36"/>
      <c r="H16" s="30"/>
    </row>
    <row r="17" spans="1:8" x14ac:dyDescent="0.25">
      <c r="A17" s="36"/>
      <c r="B17" s="37" t="s">
        <v>15</v>
      </c>
      <c r="C17" s="38">
        <v>43029</v>
      </c>
      <c r="D17" s="37" t="s">
        <v>16</v>
      </c>
      <c r="E17" s="39">
        <v>1171.5999999999999</v>
      </c>
      <c r="F17" s="27"/>
      <c r="G17" s="36"/>
      <c r="H17" s="30"/>
    </row>
    <row r="18" spans="1:8" x14ac:dyDescent="0.25">
      <c r="A18" s="36"/>
      <c r="B18" s="37" t="s">
        <v>17</v>
      </c>
      <c r="C18" s="38">
        <v>43046</v>
      </c>
      <c r="D18" s="37" t="s">
        <v>18</v>
      </c>
      <c r="E18" s="39">
        <v>2407.21</v>
      </c>
      <c r="F18" s="27"/>
      <c r="G18" s="36"/>
      <c r="H18" s="30"/>
    </row>
    <row r="19" spans="1:8" x14ac:dyDescent="0.25">
      <c r="A19" s="36"/>
      <c r="B19" s="37" t="s">
        <v>19</v>
      </c>
      <c r="C19" s="38">
        <v>43061</v>
      </c>
      <c r="D19" s="37">
        <v>93556689</v>
      </c>
      <c r="E19" s="39">
        <v>82828.570000000007</v>
      </c>
      <c r="F19" s="27"/>
      <c r="G19" s="36"/>
      <c r="H19" s="30"/>
    </row>
    <row r="20" spans="1:8" x14ac:dyDescent="0.25">
      <c r="A20" s="36"/>
      <c r="B20" s="43" t="s">
        <v>22</v>
      </c>
      <c r="C20" s="44">
        <v>43080</v>
      </c>
      <c r="D20" s="43" t="s">
        <v>23</v>
      </c>
      <c r="E20" s="45">
        <v>16021.03</v>
      </c>
      <c r="F20" s="27"/>
      <c r="G20" s="36"/>
      <c r="H20" s="30"/>
    </row>
    <row r="21" spans="1:8" x14ac:dyDescent="0.25">
      <c r="A21" s="36"/>
      <c r="B21" s="43" t="s">
        <v>24</v>
      </c>
      <c r="C21" s="44">
        <v>43083</v>
      </c>
      <c r="D21" s="43">
        <v>17703</v>
      </c>
      <c r="E21" s="45">
        <v>5309.71</v>
      </c>
      <c r="F21" s="27"/>
      <c r="G21" s="36"/>
      <c r="H21" s="30"/>
    </row>
    <row r="22" spans="1:8" x14ac:dyDescent="0.25">
      <c r="A22" s="36"/>
      <c r="B22" s="43" t="s">
        <v>25</v>
      </c>
      <c r="C22" s="44">
        <v>43088</v>
      </c>
      <c r="D22" s="43" t="s">
        <v>26</v>
      </c>
      <c r="E22" s="45">
        <v>11119.79</v>
      </c>
      <c r="F22" s="27"/>
      <c r="G22" s="36"/>
      <c r="H22" s="30"/>
    </row>
    <row r="23" spans="1:8" x14ac:dyDescent="0.25">
      <c r="A23" s="36"/>
      <c r="B23" s="43" t="s">
        <v>27</v>
      </c>
      <c r="C23" s="44">
        <v>43095</v>
      </c>
      <c r="D23" s="43" t="s">
        <v>28</v>
      </c>
      <c r="E23" s="45">
        <v>6273.85</v>
      </c>
      <c r="F23" s="27"/>
      <c r="G23" s="36"/>
      <c r="H23" s="30"/>
    </row>
    <row r="24" spans="1:8" x14ac:dyDescent="0.25">
      <c r="A24" s="36"/>
      <c r="B24" s="43" t="s">
        <v>29</v>
      </c>
      <c r="C24" s="44">
        <v>43096</v>
      </c>
      <c r="D24" s="43" t="s">
        <v>30</v>
      </c>
      <c r="E24" s="45">
        <v>3326.44</v>
      </c>
      <c r="F24" s="27"/>
      <c r="G24" s="36"/>
      <c r="H24" s="30"/>
    </row>
    <row r="25" spans="1:8" x14ac:dyDescent="0.25">
      <c r="A25" s="36"/>
      <c r="B25" s="43" t="s">
        <v>31</v>
      </c>
      <c r="C25" s="44">
        <v>43096</v>
      </c>
      <c r="D25" s="43" t="s">
        <v>32</v>
      </c>
      <c r="E25" s="45">
        <v>3326.44</v>
      </c>
      <c r="F25" s="27"/>
      <c r="G25" s="36"/>
      <c r="H25" s="30"/>
    </row>
    <row r="26" spans="1:8" x14ac:dyDescent="0.25">
      <c r="A26" s="36"/>
      <c r="B26" s="43" t="s">
        <v>33</v>
      </c>
      <c r="C26" s="44">
        <v>43096</v>
      </c>
      <c r="D26" s="43" t="s">
        <v>34</v>
      </c>
      <c r="E26" s="45">
        <v>3326.44</v>
      </c>
      <c r="F26" s="27"/>
      <c r="G26" s="36"/>
      <c r="H26" s="30"/>
    </row>
    <row r="27" spans="1:8" x14ac:dyDescent="0.25">
      <c r="A27" s="36"/>
      <c r="C27" s="29"/>
      <c r="D27" s="46"/>
      <c r="E27" s="47"/>
      <c r="F27" s="35"/>
      <c r="G27" s="36"/>
      <c r="H27" s="30"/>
    </row>
    <row r="28" spans="1:8" x14ac:dyDescent="0.25">
      <c r="A28" s="36"/>
      <c r="B28" s="48"/>
      <c r="C28" s="49"/>
      <c r="D28" s="48"/>
      <c r="E28" s="50"/>
      <c r="F28" s="35"/>
      <c r="G28" s="36"/>
    </row>
    <row r="29" spans="1:8" x14ac:dyDescent="0.25">
      <c r="A29" s="31"/>
      <c r="B29" s="32" t="s">
        <v>35</v>
      </c>
      <c r="C29" s="33"/>
      <c r="D29" s="34"/>
      <c r="E29" s="19"/>
      <c r="F29" s="35">
        <f>SUM(E30:E34)</f>
        <v>37328.410000000003</v>
      </c>
      <c r="G29" s="36"/>
      <c r="H29" s="3"/>
    </row>
    <row r="30" spans="1:8" x14ac:dyDescent="0.25">
      <c r="A30" s="51"/>
      <c r="B30" s="52">
        <v>57040</v>
      </c>
      <c r="C30" s="52" t="s">
        <v>38</v>
      </c>
      <c r="D30" s="53" t="s">
        <v>39</v>
      </c>
      <c r="E30" s="54">
        <v>13073.2</v>
      </c>
      <c r="F30" s="55" t="s">
        <v>40</v>
      </c>
      <c r="G30" s="56"/>
      <c r="H30" s="57"/>
    </row>
    <row r="31" spans="1:8" x14ac:dyDescent="0.25">
      <c r="A31" s="51"/>
      <c r="B31" s="52">
        <v>57040</v>
      </c>
      <c r="C31" s="52" t="s">
        <v>41</v>
      </c>
      <c r="D31" s="53" t="s">
        <v>39</v>
      </c>
      <c r="E31" s="54">
        <v>199.5</v>
      </c>
      <c r="F31" s="58"/>
      <c r="G31" s="59" t="s">
        <v>42</v>
      </c>
      <c r="H31" s="57"/>
    </row>
    <row r="32" spans="1:8" x14ac:dyDescent="0.25">
      <c r="A32" s="51"/>
      <c r="B32" s="52">
        <v>57040</v>
      </c>
      <c r="C32" s="52" t="s">
        <v>43</v>
      </c>
      <c r="D32" s="53" t="s">
        <v>39</v>
      </c>
      <c r="E32" s="54">
        <v>24055.71</v>
      </c>
      <c r="F32" s="58"/>
      <c r="G32" s="59" t="s">
        <v>42</v>
      </c>
      <c r="H32" s="57"/>
    </row>
    <row r="33" spans="1:8" x14ac:dyDescent="0.25">
      <c r="A33" s="51"/>
      <c r="B33" s="60"/>
      <c r="C33" s="60"/>
      <c r="D33" s="61"/>
      <c r="E33" s="16"/>
      <c r="F33" s="55"/>
      <c r="G33" s="56"/>
      <c r="H33" s="57"/>
    </row>
    <row r="34" spans="1:8" x14ac:dyDescent="0.25">
      <c r="A34" s="51"/>
      <c r="B34" s="60"/>
      <c r="C34" s="60"/>
      <c r="D34" s="61"/>
      <c r="E34" s="16"/>
      <c r="F34" s="55"/>
      <c r="G34" s="56"/>
      <c r="H34" s="57"/>
    </row>
    <row r="35" spans="1:8" x14ac:dyDescent="0.25">
      <c r="A35" s="31"/>
      <c r="B35" s="62" t="s">
        <v>44</v>
      </c>
      <c r="C35" s="33"/>
      <c r="D35" s="34"/>
      <c r="E35" s="35"/>
      <c r="F35" s="35">
        <f>+SUM(E37:E41)</f>
        <v>136083.47999999998</v>
      </c>
      <c r="G35" s="56"/>
      <c r="H35" s="36"/>
    </row>
    <row r="36" spans="1:8" x14ac:dyDescent="0.25">
      <c r="A36" s="31"/>
      <c r="B36" s="62"/>
      <c r="C36" s="33"/>
      <c r="D36" s="34"/>
      <c r="E36" s="35"/>
      <c r="F36" s="35"/>
      <c r="G36" s="56"/>
      <c r="H36" s="36"/>
    </row>
    <row r="37" spans="1:8" x14ac:dyDescent="0.25">
      <c r="A37" s="31"/>
      <c r="B37" s="63" t="s">
        <v>45</v>
      </c>
      <c r="C37" s="64" t="s">
        <v>46</v>
      </c>
      <c r="D37" s="65" t="s">
        <v>47</v>
      </c>
      <c r="E37" s="66">
        <f>1944.53-425.64-9</f>
        <v>1509.8899999999999</v>
      </c>
      <c r="F37" s="67" t="s">
        <v>48</v>
      </c>
      <c r="G37" s="68"/>
      <c r="H37" s="18"/>
    </row>
    <row r="38" spans="1:8" x14ac:dyDescent="0.25">
      <c r="A38" s="31"/>
      <c r="B38" s="61" t="s">
        <v>49</v>
      </c>
      <c r="C38" s="60" t="s">
        <v>50</v>
      </c>
      <c r="D38" s="65"/>
      <c r="E38" s="16">
        <v>79838.06</v>
      </c>
      <c r="F38" s="67"/>
      <c r="G38" s="68"/>
      <c r="H38" s="18"/>
    </row>
    <row r="39" spans="1:8" x14ac:dyDescent="0.25">
      <c r="A39" s="31"/>
      <c r="B39" s="61" t="s">
        <v>51</v>
      </c>
      <c r="C39" s="60" t="s">
        <v>52</v>
      </c>
      <c r="D39" s="65"/>
      <c r="E39" s="16">
        <v>54735.53</v>
      </c>
      <c r="F39" s="67"/>
      <c r="G39" s="68"/>
      <c r="H39" s="18"/>
    </row>
    <row r="40" spans="1:8" x14ac:dyDescent="0.25">
      <c r="A40" s="31"/>
      <c r="B40" s="60"/>
      <c r="C40" s="60"/>
      <c r="D40" s="61"/>
      <c r="E40" s="16"/>
      <c r="F40" s="69"/>
      <c r="G40" s="36"/>
      <c r="H40" s="3"/>
    </row>
    <row r="41" spans="1:8" x14ac:dyDescent="0.25">
      <c r="A41" s="31"/>
      <c r="B41" s="61"/>
      <c r="C41" s="60"/>
      <c r="D41" s="70"/>
      <c r="E41" s="69"/>
      <c r="F41" s="35"/>
      <c r="G41" s="36"/>
      <c r="H41" s="3"/>
    </row>
    <row r="42" spans="1:8" x14ac:dyDescent="0.25">
      <c r="A42" s="31"/>
      <c r="B42" s="57"/>
      <c r="C42" s="57"/>
      <c r="D42" s="71"/>
      <c r="E42" s="69"/>
      <c r="F42" s="72"/>
      <c r="G42" s="36"/>
      <c r="H42" s="3"/>
    </row>
    <row r="43" spans="1:8" x14ac:dyDescent="0.25">
      <c r="A43" s="31"/>
      <c r="B43" s="73"/>
      <c r="C43" s="31"/>
      <c r="D43" s="74"/>
      <c r="E43" s="75" t="s">
        <v>53</v>
      </c>
      <c r="F43" s="76">
        <f>+F8-F10+F15-F29+F35</f>
        <v>1374473.1699999997</v>
      </c>
      <c r="G43" s="36"/>
      <c r="H43" s="3"/>
    </row>
    <row r="44" spans="1:8" x14ac:dyDescent="0.25">
      <c r="A44" s="31"/>
      <c r="B44" s="77"/>
      <c r="C44" s="78"/>
      <c r="D44" s="79"/>
      <c r="E44" s="75" t="s">
        <v>54</v>
      </c>
      <c r="F44" s="80">
        <v>-1374475.78</v>
      </c>
      <c r="G44" s="36"/>
      <c r="H44" s="3"/>
    </row>
    <row r="45" spans="1:8" x14ac:dyDescent="0.25">
      <c r="A45" s="31"/>
      <c r="B45" s="91"/>
      <c r="C45" s="91"/>
      <c r="D45" s="91"/>
      <c r="E45" s="75" t="s">
        <v>55</v>
      </c>
      <c r="F45" s="81">
        <f>+F43+F44</f>
        <v>-2.6100000003352761</v>
      </c>
      <c r="G45" s="36"/>
      <c r="H45" s="3"/>
    </row>
    <row r="46" spans="1:8" x14ac:dyDescent="0.25">
      <c r="A46" s="1"/>
      <c r="B46" s="1"/>
      <c r="C46" s="1"/>
      <c r="D46" s="1"/>
      <c r="E46" s="2"/>
      <c r="F46" s="2"/>
      <c r="G46" s="3"/>
      <c r="H46" s="3"/>
    </row>
    <row r="47" spans="1:8" x14ac:dyDescent="0.25">
      <c r="A47" s="82"/>
      <c r="B47" s="82"/>
      <c r="C47" s="82"/>
      <c r="D47" s="82"/>
      <c r="E47" s="82"/>
      <c r="F47" s="82"/>
      <c r="G47" s="3"/>
      <c r="H47" s="3"/>
    </row>
  </sheetData>
  <mergeCells count="6">
    <mergeCell ref="B45:D45"/>
    <mergeCell ref="A3:F3"/>
    <mergeCell ref="A4:F4"/>
    <mergeCell ref="A5:F5"/>
    <mergeCell ref="B8:D8"/>
    <mergeCell ref="B10:D10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31" workbookViewId="0">
      <selection activeCell="H29" sqref="H29"/>
    </sheetView>
  </sheetViews>
  <sheetFormatPr baseColWidth="10" defaultRowHeight="15" x14ac:dyDescent="0.25"/>
  <cols>
    <col min="3" max="3" width="10.7109375" bestFit="1" customWidth="1"/>
    <col min="4" max="4" width="28.140625" customWidth="1"/>
    <col min="6" max="6" width="13.140625" bestFit="1" customWidth="1"/>
    <col min="7" max="7" width="16.7109375" bestFit="1" customWidth="1"/>
  </cols>
  <sheetData>
    <row r="1" spans="1:13" x14ac:dyDescent="0.25">
      <c r="A1" s="1" t="s">
        <v>0</v>
      </c>
      <c r="B1" s="1"/>
      <c r="C1" s="1"/>
      <c r="D1" s="1"/>
      <c r="E1" s="2"/>
      <c r="F1" s="2"/>
      <c r="G1" s="3"/>
      <c r="H1" s="3"/>
    </row>
    <row r="2" spans="1:13" x14ac:dyDescent="0.25">
      <c r="A2" s="1"/>
      <c r="B2" s="1"/>
      <c r="C2" s="1"/>
      <c r="D2" s="1"/>
      <c r="E2" s="2"/>
      <c r="F2" s="2"/>
      <c r="G2" s="3"/>
      <c r="H2" s="3"/>
    </row>
    <row r="3" spans="1:13" x14ac:dyDescent="0.25">
      <c r="A3" s="92" t="s">
        <v>1</v>
      </c>
      <c r="B3" s="92"/>
      <c r="C3" s="92"/>
      <c r="D3" s="92"/>
      <c r="E3" s="92"/>
      <c r="F3" s="92"/>
      <c r="G3" s="3"/>
      <c r="H3" s="3"/>
    </row>
    <row r="4" spans="1:13" x14ac:dyDescent="0.25">
      <c r="A4" s="92" t="s">
        <v>2</v>
      </c>
      <c r="B4" s="92"/>
      <c r="C4" s="92"/>
      <c r="D4" s="92"/>
      <c r="E4" s="92"/>
      <c r="F4" s="92"/>
      <c r="G4" s="3"/>
      <c r="H4" s="3"/>
    </row>
    <row r="5" spans="1:13" x14ac:dyDescent="0.25">
      <c r="A5" s="92" t="s">
        <v>84</v>
      </c>
      <c r="B5" s="92"/>
      <c r="C5" s="92"/>
      <c r="D5" s="92"/>
      <c r="E5" s="92"/>
      <c r="F5" s="92"/>
      <c r="G5" s="3"/>
      <c r="H5" s="3"/>
    </row>
    <row r="6" spans="1:13" x14ac:dyDescent="0.25">
      <c r="A6" s="4"/>
      <c r="B6" s="5"/>
      <c r="C6" s="5"/>
      <c r="D6" s="5"/>
      <c r="E6" s="6"/>
      <c r="F6" s="6"/>
      <c r="G6" s="3"/>
      <c r="H6" s="3"/>
    </row>
    <row r="7" spans="1:13" ht="15.75" thickBot="1" x14ac:dyDescent="0.3">
      <c r="A7" s="7"/>
      <c r="B7" s="8"/>
      <c r="C7" s="8"/>
      <c r="D7" s="8"/>
      <c r="E7" s="9"/>
      <c r="F7" s="9"/>
      <c r="G7" s="10"/>
      <c r="H7" s="10"/>
    </row>
    <row r="8" spans="1:13" ht="15.75" thickTop="1" x14ac:dyDescent="0.25">
      <c r="A8" s="1"/>
      <c r="B8" s="93" t="s">
        <v>4</v>
      </c>
      <c r="C8" s="93"/>
      <c r="D8" s="93"/>
      <c r="E8" s="11"/>
      <c r="F8" s="12">
        <f>+[2]ENE!$D$7</f>
        <v>1455535.1099999996</v>
      </c>
      <c r="G8" s="3"/>
      <c r="H8" s="3"/>
      <c r="J8" s="13"/>
      <c r="K8" s="14"/>
      <c r="L8" s="15"/>
      <c r="M8" s="16"/>
    </row>
    <row r="9" spans="1:13" x14ac:dyDescent="0.25">
      <c r="A9" s="1"/>
      <c r="B9" s="17"/>
      <c r="C9" s="17"/>
      <c r="D9" s="17"/>
      <c r="E9" s="11"/>
      <c r="F9" s="18"/>
      <c r="G9" s="3"/>
      <c r="H9" s="3"/>
      <c r="J9" s="13"/>
      <c r="K9" s="14"/>
      <c r="L9" s="15"/>
      <c r="M9" s="16"/>
    </row>
    <row r="10" spans="1:13" x14ac:dyDescent="0.25">
      <c r="A10" s="1"/>
      <c r="B10" s="93" t="s">
        <v>5</v>
      </c>
      <c r="C10" s="93"/>
      <c r="D10" s="93"/>
      <c r="E10" s="19"/>
      <c r="F10" s="18">
        <f>+SUM(E11:E13)</f>
        <v>26626.46</v>
      </c>
      <c r="G10" s="3"/>
      <c r="H10" s="3"/>
      <c r="J10" s="13"/>
      <c r="K10" s="14"/>
      <c r="L10" s="14"/>
      <c r="M10" s="16"/>
    </row>
    <row r="11" spans="1:13" x14ac:dyDescent="0.25">
      <c r="A11" s="1"/>
      <c r="B11" s="20" t="s">
        <v>6</v>
      </c>
      <c r="C11" s="21">
        <v>42380</v>
      </c>
      <c r="D11" s="22" t="s">
        <v>7</v>
      </c>
      <c r="E11" s="23">
        <v>19501.47</v>
      </c>
      <c r="F11" s="18" t="s">
        <v>8</v>
      </c>
      <c r="G11" s="3"/>
      <c r="H11" s="3"/>
      <c r="J11" s="13"/>
      <c r="K11" s="14"/>
      <c r="L11" s="14"/>
      <c r="M11" s="16"/>
    </row>
    <row r="12" spans="1:13" x14ac:dyDescent="0.25">
      <c r="A12" s="1"/>
      <c r="B12" s="24" t="s">
        <v>9</v>
      </c>
      <c r="C12" s="25">
        <v>42984</v>
      </c>
      <c r="D12" s="24" t="s">
        <v>10</v>
      </c>
      <c r="E12" s="26">
        <v>7124.99</v>
      </c>
      <c r="F12" s="27" t="s">
        <v>11</v>
      </c>
      <c r="G12" s="28"/>
      <c r="H12" s="3"/>
      <c r="J12" s="13"/>
      <c r="K12" s="14"/>
      <c r="L12" s="14"/>
      <c r="M12" s="16"/>
    </row>
    <row r="13" spans="1:13" x14ac:dyDescent="0.25">
      <c r="A13" s="1"/>
      <c r="C13" s="29"/>
      <c r="E13" s="30"/>
      <c r="F13" s="27"/>
      <c r="G13" s="3"/>
      <c r="H13" s="3"/>
      <c r="J13" s="13"/>
      <c r="K13" s="14"/>
      <c r="L13" s="14"/>
      <c r="M13" s="16"/>
    </row>
    <row r="14" spans="1:13" x14ac:dyDescent="0.25">
      <c r="A14" s="1"/>
      <c r="C14" s="29"/>
      <c r="E14" s="30"/>
      <c r="F14" s="18"/>
      <c r="G14" s="3"/>
      <c r="H14" s="3"/>
      <c r="J14" s="13"/>
      <c r="K14" s="14"/>
      <c r="L14" s="14"/>
      <c r="M14" s="16"/>
    </row>
    <row r="15" spans="1:13" x14ac:dyDescent="0.25">
      <c r="A15" s="31"/>
      <c r="B15" s="32" t="s">
        <v>12</v>
      </c>
      <c r="C15" s="33"/>
      <c r="D15" s="34"/>
      <c r="E15" s="35"/>
      <c r="F15" s="35">
        <f>+SUM(E16:E32)</f>
        <v>412693.03999999992</v>
      </c>
      <c r="G15" s="36"/>
      <c r="H15" s="3"/>
    </row>
    <row r="16" spans="1:13" x14ac:dyDescent="0.25">
      <c r="A16" s="36"/>
      <c r="B16" s="37" t="s">
        <v>19</v>
      </c>
      <c r="C16" s="38">
        <v>43061</v>
      </c>
      <c r="D16" s="37">
        <v>93556689</v>
      </c>
      <c r="E16" s="39">
        <v>82828.570000000007</v>
      </c>
      <c r="F16" s="27"/>
      <c r="G16" s="36"/>
      <c r="H16" s="30"/>
    </row>
    <row r="17" spans="1:8" x14ac:dyDescent="0.25">
      <c r="A17" s="36"/>
      <c r="B17" s="43" t="s">
        <v>24</v>
      </c>
      <c r="C17" s="44">
        <v>43083</v>
      </c>
      <c r="D17" s="43">
        <v>17703</v>
      </c>
      <c r="E17" s="45">
        <v>5309.71</v>
      </c>
      <c r="F17" s="27"/>
      <c r="G17" s="36"/>
      <c r="H17" s="30"/>
    </row>
    <row r="18" spans="1:8" x14ac:dyDescent="0.25">
      <c r="A18" s="36"/>
      <c r="B18" s="43" t="s">
        <v>56</v>
      </c>
      <c r="C18" s="44">
        <v>43103</v>
      </c>
      <c r="D18" s="43" t="s">
        <v>57</v>
      </c>
      <c r="E18" s="45">
        <v>63892.99</v>
      </c>
      <c r="F18" s="27"/>
      <c r="G18" s="36"/>
      <c r="H18" s="30"/>
    </row>
    <row r="19" spans="1:8" x14ac:dyDescent="0.25">
      <c r="A19" s="36"/>
      <c r="B19" s="43" t="s">
        <v>58</v>
      </c>
      <c r="C19" s="44">
        <v>43109</v>
      </c>
      <c r="D19" s="43" t="s">
        <v>59</v>
      </c>
      <c r="E19" s="45">
        <v>72933.75</v>
      </c>
      <c r="F19" s="27"/>
      <c r="G19" s="36"/>
      <c r="H19" s="30"/>
    </row>
    <row r="20" spans="1:8" x14ac:dyDescent="0.25">
      <c r="A20" s="36"/>
      <c r="B20" s="43" t="s">
        <v>60</v>
      </c>
      <c r="C20" s="44">
        <v>43109</v>
      </c>
      <c r="D20" s="43" t="s">
        <v>61</v>
      </c>
      <c r="E20" s="45">
        <v>1661.85</v>
      </c>
      <c r="F20" s="27"/>
      <c r="G20" s="36"/>
      <c r="H20" s="30"/>
    </row>
    <row r="21" spans="1:8" x14ac:dyDescent="0.25">
      <c r="A21" s="36"/>
      <c r="B21" s="43" t="s">
        <v>62</v>
      </c>
      <c r="C21" s="44">
        <v>43117</v>
      </c>
      <c r="D21" s="43">
        <v>93641525</v>
      </c>
      <c r="E21" s="45">
        <v>1855.26</v>
      </c>
      <c r="F21" s="27"/>
      <c r="G21" s="36"/>
      <c r="H21" s="30"/>
    </row>
    <row r="22" spans="1:8" x14ac:dyDescent="0.25">
      <c r="A22" s="36"/>
      <c r="B22" s="43" t="s">
        <v>63</v>
      </c>
      <c r="C22" s="44">
        <v>43117</v>
      </c>
      <c r="D22" s="43">
        <v>93654340</v>
      </c>
      <c r="E22" s="45">
        <v>71054.899999999994</v>
      </c>
      <c r="F22" s="27"/>
      <c r="G22" s="36"/>
      <c r="H22" s="30"/>
    </row>
    <row r="23" spans="1:8" x14ac:dyDescent="0.25">
      <c r="A23" s="36"/>
      <c r="B23" s="43" t="s">
        <v>64</v>
      </c>
      <c r="C23" s="44">
        <v>43123</v>
      </c>
      <c r="D23" s="43">
        <v>17855</v>
      </c>
      <c r="E23" s="45">
        <v>5068.92</v>
      </c>
      <c r="F23" s="27"/>
      <c r="G23" s="36"/>
      <c r="H23" s="30"/>
    </row>
    <row r="24" spans="1:8" x14ac:dyDescent="0.25">
      <c r="A24" s="36"/>
      <c r="B24" s="43" t="s">
        <v>65</v>
      </c>
      <c r="C24" s="44">
        <v>43123</v>
      </c>
      <c r="D24" s="43" t="s">
        <v>66</v>
      </c>
      <c r="E24" s="45">
        <v>6446.12</v>
      </c>
      <c r="F24" s="27"/>
      <c r="G24" s="36"/>
      <c r="H24" s="30"/>
    </row>
    <row r="25" spans="1:8" x14ac:dyDescent="0.25">
      <c r="A25" s="36"/>
      <c r="B25" s="43" t="s">
        <v>67</v>
      </c>
      <c r="C25" s="44">
        <v>43123</v>
      </c>
      <c r="D25" s="43">
        <v>93666473</v>
      </c>
      <c r="E25" s="45">
        <v>1915.67</v>
      </c>
      <c r="F25" s="27"/>
      <c r="G25" s="36"/>
      <c r="H25" s="30"/>
    </row>
    <row r="26" spans="1:8" x14ac:dyDescent="0.25">
      <c r="A26" s="36"/>
      <c r="B26" s="43" t="s">
        <v>68</v>
      </c>
      <c r="C26" s="44">
        <v>43125</v>
      </c>
      <c r="D26" s="43">
        <v>93670849</v>
      </c>
      <c r="E26" s="45">
        <v>77108.22</v>
      </c>
      <c r="F26" s="27"/>
      <c r="G26" s="36"/>
      <c r="H26" s="30"/>
    </row>
    <row r="27" spans="1:8" x14ac:dyDescent="0.25">
      <c r="A27" s="36"/>
      <c r="B27" s="43" t="s">
        <v>69</v>
      </c>
      <c r="C27" s="44">
        <v>43126</v>
      </c>
      <c r="D27" s="43">
        <v>663399</v>
      </c>
      <c r="E27" s="45">
        <v>3631.41</v>
      </c>
      <c r="F27" s="27"/>
      <c r="G27" s="36"/>
      <c r="H27" s="30"/>
    </row>
    <row r="28" spans="1:8" x14ac:dyDescent="0.25">
      <c r="A28" s="36"/>
      <c r="B28" s="43" t="s">
        <v>70</v>
      </c>
      <c r="C28" s="44">
        <v>43129</v>
      </c>
      <c r="D28" s="43" t="s">
        <v>71</v>
      </c>
      <c r="E28" s="45">
        <v>2809.06</v>
      </c>
      <c r="F28" s="27"/>
      <c r="G28" s="36"/>
      <c r="H28" s="30"/>
    </row>
    <row r="29" spans="1:8" x14ac:dyDescent="0.25">
      <c r="A29" s="36"/>
      <c r="B29" s="43" t="s">
        <v>72</v>
      </c>
      <c r="C29" s="44">
        <v>43129</v>
      </c>
      <c r="D29" s="43" t="s">
        <v>73</v>
      </c>
      <c r="E29" s="45">
        <v>14685.66</v>
      </c>
      <c r="F29" s="27"/>
      <c r="G29" s="36"/>
      <c r="H29" s="30"/>
    </row>
    <row r="30" spans="1:8" x14ac:dyDescent="0.25">
      <c r="A30" s="36"/>
      <c r="B30" s="43" t="s">
        <v>74</v>
      </c>
      <c r="C30" s="44">
        <v>43129</v>
      </c>
      <c r="D30" s="43" t="s">
        <v>75</v>
      </c>
      <c r="E30" s="45">
        <v>1490.95</v>
      </c>
      <c r="F30" s="27"/>
      <c r="G30" s="36"/>
      <c r="H30" s="30"/>
    </row>
    <row r="31" spans="1:8" x14ac:dyDescent="0.25">
      <c r="A31" s="36"/>
      <c r="C31" s="29"/>
      <c r="D31" s="46"/>
      <c r="E31" s="47"/>
      <c r="F31" s="35"/>
      <c r="G31" s="36"/>
      <c r="H31" s="30"/>
    </row>
    <row r="32" spans="1:8" x14ac:dyDescent="0.25">
      <c r="A32" s="36"/>
      <c r="B32" s="48"/>
      <c r="C32" s="49"/>
      <c r="D32" s="48"/>
      <c r="E32" s="50"/>
      <c r="F32" s="35"/>
      <c r="G32" s="36"/>
    </row>
    <row r="33" spans="1:8" x14ac:dyDescent="0.25">
      <c r="A33" s="31"/>
      <c r="B33" s="32" t="s">
        <v>35</v>
      </c>
      <c r="C33" s="33"/>
      <c r="D33" s="34"/>
      <c r="E33" s="19"/>
      <c r="F33" s="35">
        <f>SUM(E34:E39)</f>
        <v>47419.990000000005</v>
      </c>
      <c r="G33" s="36"/>
      <c r="H33" s="3"/>
    </row>
    <row r="34" spans="1:8" x14ac:dyDescent="0.25">
      <c r="A34" s="51"/>
      <c r="B34" s="52">
        <v>57040</v>
      </c>
      <c r="C34" s="52" t="s">
        <v>38</v>
      </c>
      <c r="D34" s="53" t="s">
        <v>39</v>
      </c>
      <c r="E34" s="54">
        <v>13073.2</v>
      </c>
      <c r="F34" s="58" t="s">
        <v>40</v>
      </c>
      <c r="G34" s="56"/>
      <c r="H34" s="57"/>
    </row>
    <row r="35" spans="1:8" x14ac:dyDescent="0.25">
      <c r="A35" s="51"/>
      <c r="B35" s="52">
        <v>57040</v>
      </c>
      <c r="C35" s="52" t="s">
        <v>41</v>
      </c>
      <c r="D35" s="53" t="s">
        <v>39</v>
      </c>
      <c r="E35" s="54">
        <v>199.5</v>
      </c>
      <c r="F35" s="58" t="s">
        <v>40</v>
      </c>
      <c r="G35" s="59"/>
      <c r="H35" s="57"/>
    </row>
    <row r="36" spans="1:8" x14ac:dyDescent="0.25">
      <c r="A36" s="51"/>
      <c r="B36" s="52">
        <v>57040</v>
      </c>
      <c r="C36" s="52" t="s">
        <v>43</v>
      </c>
      <c r="D36" s="53" t="s">
        <v>39</v>
      </c>
      <c r="E36" s="54">
        <v>24055.71</v>
      </c>
      <c r="F36" s="58" t="s">
        <v>40</v>
      </c>
      <c r="G36" s="59"/>
      <c r="H36" s="57"/>
    </row>
    <row r="37" spans="1:8" x14ac:dyDescent="0.25">
      <c r="A37" s="51"/>
      <c r="B37" s="84">
        <v>57040</v>
      </c>
      <c r="C37" s="84" t="s">
        <v>82</v>
      </c>
      <c r="D37" s="85" t="s">
        <v>83</v>
      </c>
      <c r="E37" s="54">
        <v>10091.58</v>
      </c>
      <c r="F37" s="58" t="s">
        <v>40</v>
      </c>
      <c r="G37" s="59"/>
      <c r="H37" s="57"/>
    </row>
    <row r="38" spans="1:8" x14ac:dyDescent="0.25">
      <c r="A38" s="51"/>
      <c r="B38" s="60"/>
      <c r="C38" s="60"/>
      <c r="D38" s="61"/>
      <c r="E38" s="16"/>
      <c r="F38" s="55"/>
      <c r="G38" s="56"/>
      <c r="H38" s="57"/>
    </row>
    <row r="39" spans="1:8" x14ac:dyDescent="0.25">
      <c r="A39" s="51"/>
      <c r="B39" s="60"/>
      <c r="C39" s="60"/>
      <c r="D39" s="61"/>
      <c r="E39" s="16"/>
      <c r="F39" s="55"/>
      <c r="G39" s="56"/>
      <c r="H39" s="57"/>
    </row>
    <row r="40" spans="1:8" x14ac:dyDescent="0.25">
      <c r="A40" s="31"/>
      <c r="B40" s="62" t="s">
        <v>44</v>
      </c>
      <c r="C40" s="33"/>
      <c r="D40" s="34"/>
      <c r="E40" s="35"/>
      <c r="F40" s="35">
        <f>+SUM(E42:E46)</f>
        <v>270813.55</v>
      </c>
      <c r="G40" s="56"/>
      <c r="H40" s="36"/>
    </row>
    <row r="41" spans="1:8" x14ac:dyDescent="0.25">
      <c r="A41" s="31"/>
      <c r="B41" s="62"/>
      <c r="C41" s="33"/>
      <c r="D41" s="34"/>
      <c r="E41" s="35"/>
      <c r="F41" s="35"/>
      <c r="G41" s="56"/>
      <c r="H41" s="36"/>
    </row>
    <row r="42" spans="1:8" x14ac:dyDescent="0.25">
      <c r="A42" s="31"/>
      <c r="B42" s="53" t="s">
        <v>49</v>
      </c>
      <c r="C42" s="52" t="s">
        <v>50</v>
      </c>
      <c r="D42" s="86" t="s">
        <v>86</v>
      </c>
      <c r="E42" s="54">
        <v>79838.06</v>
      </c>
      <c r="F42" s="67" t="s">
        <v>87</v>
      </c>
      <c r="G42" s="68"/>
      <c r="H42" s="18"/>
    </row>
    <row r="43" spans="1:8" x14ac:dyDescent="0.25">
      <c r="A43" s="31"/>
      <c r="B43" s="85" t="s">
        <v>78</v>
      </c>
      <c r="C43" s="84" t="s">
        <v>79</v>
      </c>
      <c r="D43" s="86" t="s">
        <v>86</v>
      </c>
      <c r="E43" s="54">
        <v>81637.59</v>
      </c>
      <c r="F43" s="67" t="s">
        <v>87</v>
      </c>
      <c r="G43" s="36"/>
      <c r="H43" s="3"/>
    </row>
    <row r="44" spans="1:8" x14ac:dyDescent="0.25">
      <c r="A44" s="31"/>
      <c r="B44" s="85" t="s">
        <v>76</v>
      </c>
      <c r="C44" s="84" t="s">
        <v>80</v>
      </c>
      <c r="D44" s="86" t="s">
        <v>86</v>
      </c>
      <c r="E44" s="54">
        <v>75902.19</v>
      </c>
      <c r="F44" s="67" t="s">
        <v>87</v>
      </c>
      <c r="G44" s="36"/>
      <c r="H44" s="3"/>
    </row>
    <row r="45" spans="1:8" x14ac:dyDescent="0.25">
      <c r="A45" s="31"/>
      <c r="B45" s="87" t="s">
        <v>77</v>
      </c>
      <c r="C45" s="88" t="s">
        <v>81</v>
      </c>
      <c r="D45" s="89" t="s">
        <v>85</v>
      </c>
      <c r="E45" s="90">
        <v>33435.71</v>
      </c>
      <c r="F45" s="72" t="s">
        <v>88</v>
      </c>
      <c r="G45" s="36"/>
      <c r="H45" s="3"/>
    </row>
    <row r="46" spans="1:8" x14ac:dyDescent="0.25">
      <c r="A46" s="31"/>
      <c r="B46" s="83"/>
      <c r="C46" s="14"/>
      <c r="D46" s="71"/>
      <c r="E46" s="16"/>
      <c r="F46" s="72"/>
      <c r="G46" s="36"/>
      <c r="H46" s="3"/>
    </row>
    <row r="47" spans="1:8" x14ac:dyDescent="0.25">
      <c r="A47" s="31"/>
      <c r="B47" s="83"/>
      <c r="C47" s="14"/>
      <c r="D47" s="71"/>
      <c r="E47" s="16"/>
      <c r="F47" s="72"/>
      <c r="G47" s="36"/>
      <c r="H47" s="3"/>
    </row>
    <row r="48" spans="1:8" x14ac:dyDescent="0.25">
      <c r="A48" s="31"/>
      <c r="B48" s="73"/>
      <c r="C48" s="31"/>
      <c r="D48" s="74"/>
      <c r="E48" s="75" t="s">
        <v>53</v>
      </c>
      <c r="F48" s="76">
        <f>+F8-F10+F15-F33+F40</f>
        <v>2064995.2499999995</v>
      </c>
      <c r="G48" s="36"/>
      <c r="H48" s="3"/>
    </row>
    <row r="49" spans="1:8" x14ac:dyDescent="0.25">
      <c r="A49" s="31"/>
      <c r="B49" s="77"/>
      <c r="C49" s="78"/>
      <c r="D49" s="79"/>
      <c r="E49" s="75" t="s">
        <v>54</v>
      </c>
      <c r="F49" s="80">
        <f>+[3]ENE!$K$83</f>
        <v>-2064998.4800000011</v>
      </c>
      <c r="G49" s="36"/>
      <c r="H49" s="3"/>
    </row>
    <row r="50" spans="1:8" x14ac:dyDescent="0.25">
      <c r="A50" s="31"/>
      <c r="B50" s="91"/>
      <c r="C50" s="91"/>
      <c r="D50" s="91"/>
      <c r="E50" s="75" t="s">
        <v>55</v>
      </c>
      <c r="F50" s="81">
        <f>+F48+F49</f>
        <v>-3.2300000016111881</v>
      </c>
      <c r="G50" s="36"/>
      <c r="H50" s="3"/>
    </row>
    <row r="51" spans="1:8" x14ac:dyDescent="0.25">
      <c r="A51" s="1"/>
      <c r="B51" s="1"/>
      <c r="C51" s="1"/>
      <c r="D51" s="1"/>
      <c r="E51" s="2"/>
      <c r="F51" s="2"/>
      <c r="G51" s="3"/>
      <c r="H51" s="3"/>
    </row>
    <row r="52" spans="1:8" x14ac:dyDescent="0.25">
      <c r="A52" s="82"/>
      <c r="B52" s="82"/>
      <c r="C52" s="82"/>
      <c r="D52" s="82"/>
      <c r="E52" s="82"/>
      <c r="F52" s="82"/>
      <c r="G52" s="3"/>
      <c r="H52" s="3"/>
    </row>
  </sheetData>
  <mergeCells count="6">
    <mergeCell ref="B50:D50"/>
    <mergeCell ref="A3:F3"/>
    <mergeCell ref="A4:F4"/>
    <mergeCell ref="A5:F5"/>
    <mergeCell ref="B8:D8"/>
    <mergeCell ref="B10:D10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</vt:lpstr>
      <vt:lpstr>ENE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2018-02-23T19:34:28Z</dcterms:created>
  <dcterms:modified xsi:type="dcterms:W3CDTF">2018-02-28T19:01:07Z</dcterms:modified>
</cp:coreProperties>
</file>