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8915" windowHeight="7185" activeTab="1"/>
  </bookViews>
  <sheets>
    <sheet name="ENE" sheetId="1" r:id="rId1"/>
    <sheet name="FEB" sheetId="4" r:id="rId2"/>
    <sheet name="MAR" sheetId="16" r:id="rId3"/>
    <sheet name="ABR" sheetId="17" r:id="rId4"/>
    <sheet name="MAY" sheetId="19" r:id="rId5"/>
    <sheet name="JUN" sheetId="20" r:id="rId6"/>
    <sheet name="JUL" sheetId="21" r:id="rId7"/>
    <sheet name="AGO" sheetId="18" r:id="rId8"/>
    <sheet name="SEP" sheetId="14" r:id="rId9"/>
    <sheet name="OCT" sheetId="15" r:id="rId10"/>
    <sheet name="NOV" sheetId="23" r:id="rId11"/>
    <sheet name="DIC" sheetId="24" r:id="rId12"/>
  </sheets>
  <definedNames>
    <definedName name="_xlnm._FilterDatabase" localSheetId="3" hidden="1">ABR!$A$5:$CU$5</definedName>
    <definedName name="_xlnm._FilterDatabase" localSheetId="7" hidden="1">AGO!$A$5:$CU$5</definedName>
    <definedName name="_xlnm._FilterDatabase" localSheetId="11" hidden="1">DIC!$A$5:$CU$5</definedName>
    <definedName name="_xlnm._FilterDatabase" localSheetId="0" hidden="1">ENE!$A$5:$CU$5</definedName>
    <definedName name="_xlnm._FilterDatabase" localSheetId="1" hidden="1">FEB!$A$5:$CU$5</definedName>
    <definedName name="_xlnm._FilterDatabase" localSheetId="6" hidden="1">JUL!$A$5:$CU$5</definedName>
    <definedName name="_xlnm._FilterDatabase" localSheetId="5" hidden="1">JUN!$A$5:$CU$5</definedName>
    <definedName name="_xlnm._FilterDatabase" localSheetId="2" hidden="1">MAR!$A$5:$CU$5</definedName>
    <definedName name="_xlnm._FilterDatabase" localSheetId="4" hidden="1">MAY!$A$5:$CU$5</definedName>
    <definedName name="_xlnm._FilterDatabase" localSheetId="10" hidden="1">NOV!$A$5:$CU$5</definedName>
    <definedName name="_xlnm._FilterDatabase" localSheetId="9" hidden="1">OCT!$A$5:$CU$5</definedName>
    <definedName name="_xlnm._FilterDatabase" localSheetId="8" hidden="1">SEP!$A$5:$CU$5</definedName>
  </definedNames>
  <calcPr calcId="144525"/>
</workbook>
</file>

<file path=xl/calcChain.xml><?xml version="1.0" encoding="utf-8"?>
<calcChain xmlns="http://schemas.openxmlformats.org/spreadsheetml/2006/main">
  <c r="AV122" i="4" l="1"/>
  <c r="AV146" i="4"/>
  <c r="AV76" i="4"/>
  <c r="AT155" i="4" l="1"/>
  <c r="AT126" i="4"/>
  <c r="AR126" i="4"/>
  <c r="AT124" i="4"/>
  <c r="AT123" i="4"/>
  <c r="AT122" i="4"/>
  <c r="AR124" i="4"/>
  <c r="AR123" i="4"/>
  <c r="AR122" i="4"/>
  <c r="AT96" i="4"/>
  <c r="AT84" i="4"/>
  <c r="AR152" i="4" l="1"/>
  <c r="AR99" i="4"/>
  <c r="AR71" i="4"/>
  <c r="AP136" i="4" l="1"/>
  <c r="AP126" i="4"/>
  <c r="AP97" i="4"/>
  <c r="AP123" i="4" s="1"/>
  <c r="AP69" i="4"/>
  <c r="AP122" i="4" s="1"/>
  <c r="AN149" i="4"/>
  <c r="AN126" i="4"/>
  <c r="AN123" i="4"/>
  <c r="AN122" i="4"/>
  <c r="AN97" i="4"/>
  <c r="AN79" i="4"/>
  <c r="AL144" i="4"/>
  <c r="AL126" i="4"/>
  <c r="AL97" i="4"/>
  <c r="AL123" i="4" s="1"/>
  <c r="AL76" i="4"/>
  <c r="AL122" i="4" s="1"/>
  <c r="AJ150" i="4" l="1"/>
  <c r="AJ126" i="4"/>
  <c r="AJ99" i="4"/>
  <c r="AJ123" i="4" s="1"/>
  <c r="AJ71" i="4"/>
  <c r="AJ122" i="4" s="1"/>
  <c r="AH126" i="4" l="1"/>
  <c r="AH124" i="4"/>
  <c r="AH122" i="4"/>
  <c r="AH146" i="4"/>
  <c r="AH100" i="4"/>
  <c r="AH123" i="4" s="1"/>
  <c r="AH77" i="4"/>
  <c r="AF126" i="4" l="1"/>
  <c r="AF124" i="4"/>
  <c r="AF97" i="4"/>
  <c r="AF123" i="4" s="1"/>
  <c r="AF64" i="4"/>
  <c r="AF75" i="4" s="1"/>
  <c r="AF122" i="4" s="1"/>
  <c r="P150" i="4" l="1"/>
  <c r="P126" i="4"/>
  <c r="P104" i="4"/>
  <c r="P79" i="4"/>
  <c r="N149" i="4"/>
  <c r="N126" i="4"/>
  <c r="N101" i="4"/>
  <c r="N73" i="4"/>
  <c r="L154" i="4"/>
  <c r="L126" i="4"/>
  <c r="L103" i="4"/>
  <c r="AD126" i="4"/>
  <c r="AD123" i="4"/>
  <c r="AD98" i="4"/>
  <c r="AD70" i="4"/>
  <c r="AD122" i="4" s="1"/>
  <c r="AB154" i="4"/>
  <c r="AB126" i="4"/>
  <c r="AB124" i="4"/>
  <c r="AB123" i="4"/>
  <c r="AB99" i="4"/>
  <c r="AB65" i="4"/>
  <c r="AB73" i="4" s="1"/>
  <c r="AB122" i="4" s="1"/>
  <c r="Z140" i="4"/>
  <c r="Z126" i="4"/>
  <c r="Z124" i="4"/>
  <c r="Z123" i="4"/>
  <c r="Z122" i="4"/>
  <c r="Z116" i="4"/>
  <c r="Z95" i="4"/>
  <c r="Z68" i="4"/>
  <c r="X150" i="4"/>
  <c r="X126" i="4"/>
  <c r="X122" i="4"/>
  <c r="X100" i="4"/>
  <c r="X123" i="4" s="1"/>
  <c r="X70" i="4"/>
  <c r="X97" i="4"/>
  <c r="V142" i="4" l="1"/>
  <c r="V126" i="4"/>
  <c r="V124" i="4"/>
  <c r="V122" i="4"/>
  <c r="V98" i="4"/>
  <c r="V123" i="4" s="1"/>
  <c r="V71" i="4"/>
  <c r="T140" i="4"/>
  <c r="T139" i="4"/>
  <c r="T126" i="4"/>
  <c r="T123" i="4"/>
  <c r="T122" i="4"/>
  <c r="T117" i="4"/>
  <c r="T124" i="4" s="1"/>
  <c r="T99" i="4"/>
  <c r="T74" i="4"/>
  <c r="T27" i="4"/>
  <c r="R136" i="4"/>
  <c r="R126" i="4"/>
  <c r="R124" i="4"/>
  <c r="R122" i="4"/>
  <c r="R65" i="4"/>
  <c r="R95" i="4"/>
  <c r="R97" i="4" s="1"/>
  <c r="R123" i="4" s="1"/>
  <c r="P144" i="4" l="1"/>
  <c r="P98" i="4"/>
  <c r="P123" i="4" s="1"/>
  <c r="P74" i="4"/>
  <c r="P122" i="4" s="1"/>
  <c r="N142" i="4" l="1"/>
  <c r="N124" i="4"/>
  <c r="N94" i="4"/>
  <c r="N123" i="4" s="1"/>
  <c r="N68" i="4"/>
  <c r="N122" i="4" s="1"/>
  <c r="L122" i="4" l="1"/>
  <c r="L95" i="4"/>
  <c r="L123" i="4" s="1"/>
  <c r="L69" i="4"/>
  <c r="L63" i="4"/>
  <c r="J141" i="4" l="1"/>
  <c r="J126" i="4"/>
  <c r="J123" i="4"/>
  <c r="J70" i="4"/>
  <c r="J61" i="4"/>
  <c r="J122" i="4" s="1"/>
  <c r="H135" i="4" l="1"/>
  <c r="H126" i="4"/>
  <c r="H123" i="4"/>
  <c r="H61" i="4"/>
  <c r="H122" i="4" s="1"/>
  <c r="F134" i="4"/>
  <c r="F142" i="4" s="1"/>
  <c r="F126" i="4"/>
  <c r="F124" i="4"/>
  <c r="F97" i="4"/>
  <c r="F123" i="4" s="1"/>
  <c r="F72" i="4"/>
  <c r="F122" i="4" s="1"/>
  <c r="D136" i="4"/>
  <c r="D126" i="4"/>
  <c r="D124" i="4"/>
  <c r="D123" i="4"/>
  <c r="D95" i="4"/>
  <c r="D72" i="4"/>
  <c r="D122" i="4" s="1"/>
  <c r="B144" i="4"/>
  <c r="B126" i="4"/>
  <c r="B124" i="4"/>
  <c r="B123" i="4"/>
  <c r="B122" i="4"/>
  <c r="B96" i="4"/>
  <c r="B72" i="4"/>
  <c r="BD157" i="1"/>
  <c r="BD126" i="1"/>
  <c r="BD125" i="1"/>
  <c r="BD127" i="1" s="1"/>
  <c r="BD123" i="1"/>
  <c r="BD122" i="1"/>
  <c r="BD98" i="1"/>
  <c r="BD73" i="1"/>
  <c r="BD52" i="1"/>
  <c r="BD51" i="1"/>
  <c r="BD53" i="1" s="1"/>
  <c r="BD16" i="1"/>
  <c r="BD136" i="1"/>
  <c r="F125" i="4" l="1"/>
  <c r="F127" i="4" s="1"/>
  <c r="BB155" i="1"/>
  <c r="BB126" i="1"/>
  <c r="BB124" i="1"/>
  <c r="BB95" i="1"/>
  <c r="BB123" i="1" s="1"/>
  <c r="BB80" i="1"/>
  <c r="BB122" i="1" s="1"/>
  <c r="AZ139" i="1"/>
  <c r="AZ126" i="1"/>
  <c r="AZ123" i="1"/>
  <c r="AZ122" i="1"/>
  <c r="AZ100" i="1"/>
  <c r="AZ71" i="1"/>
  <c r="AV138" i="1" l="1"/>
  <c r="AV126" i="1"/>
  <c r="AV123" i="1"/>
  <c r="AV73" i="1"/>
  <c r="AV122" i="1" s="1"/>
  <c r="AT149" i="1"/>
  <c r="AT126" i="1"/>
  <c r="AT124" i="1"/>
  <c r="AT122" i="1"/>
  <c r="AT99" i="1"/>
  <c r="AT123" i="1" s="1"/>
  <c r="AT63" i="1"/>
  <c r="AT73" i="1" s="1"/>
  <c r="AR142" i="1"/>
  <c r="AR126" i="1"/>
  <c r="AR123" i="1"/>
  <c r="AR20" i="1"/>
  <c r="AR99" i="1"/>
  <c r="AR70" i="1"/>
  <c r="AR122" i="1" s="1"/>
  <c r="AP152" i="1" l="1"/>
  <c r="AP126" i="1"/>
  <c r="AP123" i="1"/>
  <c r="AP99" i="1"/>
  <c r="AP71" i="1"/>
  <c r="AP122" i="1" s="1"/>
  <c r="AN144" i="1"/>
  <c r="AN126" i="1"/>
  <c r="AN122" i="1"/>
  <c r="AN98" i="1"/>
  <c r="AN123" i="1" s="1"/>
  <c r="AN72" i="1"/>
  <c r="AL138" i="1"/>
  <c r="AL126" i="1"/>
  <c r="AL123" i="1"/>
  <c r="AL96" i="1"/>
  <c r="AL63" i="1"/>
  <c r="AL122" i="1" s="1"/>
  <c r="AJ52" i="1"/>
  <c r="AJ51" i="1"/>
  <c r="AJ149" i="1"/>
  <c r="AJ126" i="1"/>
  <c r="AJ123" i="1"/>
  <c r="AJ122" i="1"/>
  <c r="AJ117" i="1"/>
  <c r="AJ124" i="1" s="1"/>
  <c r="AJ125" i="1" s="1"/>
  <c r="AJ96" i="1"/>
  <c r="AJ69" i="1"/>
  <c r="AH145" i="1" l="1"/>
  <c r="AH101" i="1"/>
  <c r="AH67" i="1"/>
  <c r="AF126" i="1" l="1"/>
  <c r="AF123" i="1"/>
  <c r="AF144" i="1"/>
  <c r="AF98" i="1"/>
  <c r="AF72" i="1"/>
  <c r="AF122" i="1" s="1"/>
  <c r="AD126" i="1"/>
  <c r="AD123" i="1"/>
  <c r="AD138" i="1"/>
  <c r="AD96" i="1"/>
  <c r="AD83" i="1"/>
  <c r="AD122" i="1" s="1"/>
  <c r="AB155" i="1" l="1"/>
  <c r="AB104" i="1"/>
  <c r="AB74" i="1"/>
  <c r="Z126" i="1"/>
  <c r="Z122" i="1"/>
  <c r="Z137" i="1"/>
  <c r="Z100" i="1"/>
  <c r="Z70" i="1"/>
  <c r="V126" i="1"/>
  <c r="P126" i="1"/>
  <c r="V151" i="1"/>
  <c r="V72" i="1"/>
  <c r="T126" i="1"/>
  <c r="T146" i="1"/>
  <c r="T74" i="1"/>
  <c r="N126" i="1"/>
  <c r="R126" i="1" l="1"/>
  <c r="R143" i="1"/>
  <c r="R74" i="1"/>
  <c r="P154" i="1"/>
  <c r="P83" i="1"/>
  <c r="N142" i="1"/>
  <c r="N101" i="1"/>
  <c r="N71" i="1"/>
  <c r="AB126" i="1" l="1"/>
  <c r="AB138" i="1"/>
  <c r="AB99" i="1"/>
  <c r="AB123" i="1" s="1"/>
  <c r="AB66" i="1"/>
  <c r="AB122" i="1" s="1"/>
  <c r="Z96" i="1"/>
  <c r="Z123" i="1" s="1"/>
  <c r="X126" i="1"/>
  <c r="X139" i="1"/>
  <c r="X103" i="1"/>
  <c r="X123" i="1" s="1"/>
  <c r="X76" i="1"/>
  <c r="X122" i="1" s="1"/>
  <c r="T139" i="1"/>
  <c r="V143" i="1"/>
  <c r="T100" i="1"/>
  <c r="T123" i="1" s="1"/>
  <c r="T70" i="1"/>
  <c r="T122" i="1" s="1"/>
  <c r="T52" i="1"/>
  <c r="V99" i="1"/>
  <c r="V123" i="1" s="1"/>
  <c r="V63" i="1"/>
  <c r="V122" i="1" s="1"/>
  <c r="R134" i="1"/>
  <c r="R97" i="1"/>
  <c r="R123" i="1" s="1"/>
  <c r="R68" i="1"/>
  <c r="R122" i="1" s="1"/>
  <c r="P143" i="1" l="1"/>
  <c r="P96" i="1"/>
  <c r="P123" i="1" s="1"/>
  <c r="P74" i="1"/>
  <c r="P122" i="1" s="1"/>
  <c r="T125" i="1" l="1"/>
  <c r="AP124" i="24"/>
  <c r="AJ124" i="24"/>
  <c r="AH124" i="24"/>
  <c r="AF124" i="24"/>
  <c r="AD124" i="24"/>
  <c r="AB124" i="24"/>
  <c r="P124" i="24"/>
  <c r="N124" i="24"/>
  <c r="D124" i="24"/>
  <c r="BB123" i="24"/>
  <c r="BB125" i="24" s="1"/>
  <c r="BB127" i="24" s="1"/>
  <c r="AZ123" i="24"/>
  <c r="AZ125" i="24" s="1"/>
  <c r="AZ127" i="24" s="1"/>
  <c r="AX123" i="24"/>
  <c r="AV123" i="24"/>
  <c r="AT123" i="24"/>
  <c r="AT125" i="24" s="1"/>
  <c r="AT127" i="24" s="1"/>
  <c r="AR123" i="24"/>
  <c r="AR125" i="24" s="1"/>
  <c r="AR127" i="24" s="1"/>
  <c r="AP123" i="24"/>
  <c r="AN123" i="24"/>
  <c r="AL123" i="24"/>
  <c r="AJ123" i="24"/>
  <c r="AH123" i="24"/>
  <c r="AF123" i="24"/>
  <c r="AD123" i="24"/>
  <c r="AB123" i="24"/>
  <c r="AB125" i="24" s="1"/>
  <c r="AB127" i="24" s="1"/>
  <c r="Z123" i="24"/>
  <c r="Z125" i="24" s="1"/>
  <c r="Z127" i="24" s="1"/>
  <c r="X123" i="24"/>
  <c r="V123" i="24"/>
  <c r="V125" i="24" s="1"/>
  <c r="V127" i="24" s="1"/>
  <c r="T123" i="24"/>
  <c r="R123" i="24"/>
  <c r="P123" i="24"/>
  <c r="N123" i="24"/>
  <c r="N125" i="24" s="1"/>
  <c r="N127" i="24" s="1"/>
  <c r="L123" i="24"/>
  <c r="J123" i="24"/>
  <c r="H123" i="24"/>
  <c r="D123" i="24"/>
  <c r="B123" i="24"/>
  <c r="BB122" i="24"/>
  <c r="AZ122" i="24"/>
  <c r="AX122" i="24"/>
  <c r="AV122" i="24"/>
  <c r="AT122" i="24"/>
  <c r="AR122" i="24"/>
  <c r="AP122" i="24"/>
  <c r="AN122" i="24"/>
  <c r="AJ122" i="24"/>
  <c r="AH122" i="24"/>
  <c r="AF122" i="24"/>
  <c r="AD122" i="24"/>
  <c r="AB122" i="24"/>
  <c r="Z122" i="24"/>
  <c r="X122" i="24"/>
  <c r="T122" i="24"/>
  <c r="R122" i="24"/>
  <c r="P122" i="24"/>
  <c r="N122" i="24"/>
  <c r="L122" i="24"/>
  <c r="J122" i="24"/>
  <c r="H122" i="24"/>
  <c r="D122" i="24"/>
  <c r="B122" i="24"/>
  <c r="AL84" i="24"/>
  <c r="AL122" i="24" s="1"/>
  <c r="BB52" i="24"/>
  <c r="AZ52" i="24"/>
  <c r="AX52" i="24"/>
  <c r="AV52" i="24"/>
  <c r="AT52" i="24"/>
  <c r="AR52" i="24"/>
  <c r="AP52" i="24"/>
  <c r="AN52" i="24"/>
  <c r="AL52" i="24"/>
  <c r="AJ52" i="24"/>
  <c r="AH52" i="24"/>
  <c r="AF52" i="24"/>
  <c r="AD52" i="24"/>
  <c r="AB52" i="24"/>
  <c r="Z52" i="24"/>
  <c r="X52" i="24"/>
  <c r="V52" i="24"/>
  <c r="T52" i="24"/>
  <c r="R52" i="24"/>
  <c r="P52" i="24"/>
  <c r="N52" i="24"/>
  <c r="L52" i="24"/>
  <c r="J52" i="24"/>
  <c r="H52" i="24"/>
  <c r="F52" i="24"/>
  <c r="D52" i="24"/>
  <c r="B52" i="24"/>
  <c r="BB51" i="24"/>
  <c r="BB53" i="24" s="1"/>
  <c r="AZ51" i="24"/>
  <c r="AX51" i="24"/>
  <c r="AV51" i="24"/>
  <c r="AV53" i="24" s="1"/>
  <c r="AT51" i="24"/>
  <c r="AT53" i="24" s="1"/>
  <c r="AR51" i="24"/>
  <c r="AP51" i="24"/>
  <c r="AN51" i="24"/>
  <c r="AN53" i="24" s="1"/>
  <c r="AL51" i="24"/>
  <c r="AL53" i="24" s="1"/>
  <c r="AJ51" i="24"/>
  <c r="AH51" i="24"/>
  <c r="AF51" i="24"/>
  <c r="AF53" i="24" s="1"/>
  <c r="AD51" i="24"/>
  <c r="AD53" i="24" s="1"/>
  <c r="AB51" i="24"/>
  <c r="Z51" i="24"/>
  <c r="X51" i="24"/>
  <c r="X53" i="24" s="1"/>
  <c r="V51" i="24"/>
  <c r="V53" i="24" s="1"/>
  <c r="T51" i="24"/>
  <c r="R51" i="24"/>
  <c r="P51" i="24"/>
  <c r="P53" i="24" s="1"/>
  <c r="N51" i="24"/>
  <c r="N53" i="24" s="1"/>
  <c r="L51" i="24"/>
  <c r="J51" i="24"/>
  <c r="H51" i="24"/>
  <c r="H53" i="24" s="1"/>
  <c r="F51" i="24"/>
  <c r="F53" i="24" s="1"/>
  <c r="D51" i="24"/>
  <c r="B51" i="24"/>
  <c r="AP124" i="23"/>
  <c r="AJ124" i="23"/>
  <c r="AH124" i="23"/>
  <c r="AF124" i="23"/>
  <c r="AD124" i="23"/>
  <c r="AB124" i="23"/>
  <c r="P124" i="23"/>
  <c r="N124" i="23"/>
  <c r="D124" i="23"/>
  <c r="BB123" i="23"/>
  <c r="AZ123" i="23"/>
  <c r="AX123" i="23"/>
  <c r="AX125" i="23" s="1"/>
  <c r="AX127" i="23" s="1"/>
  <c r="AV123" i="23"/>
  <c r="AV125" i="23" s="1"/>
  <c r="AV127" i="23" s="1"/>
  <c r="AT123" i="23"/>
  <c r="AR123" i="23"/>
  <c r="AP123" i="23"/>
  <c r="AN123" i="23"/>
  <c r="AN125" i="23" s="1"/>
  <c r="AN127" i="23" s="1"/>
  <c r="AL123" i="23"/>
  <c r="AJ123" i="23"/>
  <c r="AH123" i="23"/>
  <c r="AF123" i="23"/>
  <c r="AF125" i="23" s="1"/>
  <c r="AF127" i="23" s="1"/>
  <c r="AD123" i="23"/>
  <c r="AB123" i="23"/>
  <c r="Z123" i="23"/>
  <c r="X123" i="23"/>
  <c r="X125" i="23" s="1"/>
  <c r="X127" i="23" s="1"/>
  <c r="V123" i="23"/>
  <c r="V125" i="23" s="1"/>
  <c r="V127" i="23" s="1"/>
  <c r="T123" i="23"/>
  <c r="R123" i="23"/>
  <c r="P123" i="23"/>
  <c r="N123" i="23"/>
  <c r="L123" i="23"/>
  <c r="J123" i="23"/>
  <c r="H123" i="23"/>
  <c r="D123" i="23"/>
  <c r="B123" i="23"/>
  <c r="BB122" i="23"/>
  <c r="AZ122" i="23"/>
  <c r="AX122" i="23"/>
  <c r="AV122" i="23"/>
  <c r="AT122" i="23"/>
  <c r="AR122" i="23"/>
  <c r="AP122" i="23"/>
  <c r="AN122" i="23"/>
  <c r="AJ122" i="23"/>
  <c r="AH122" i="23"/>
  <c r="AF122" i="23"/>
  <c r="AD122" i="23"/>
  <c r="AB122" i="23"/>
  <c r="Z122" i="23"/>
  <c r="X122" i="23"/>
  <c r="T122" i="23"/>
  <c r="R122" i="23"/>
  <c r="P122" i="23"/>
  <c r="N122" i="23"/>
  <c r="L122" i="23"/>
  <c r="J122" i="23"/>
  <c r="H122" i="23"/>
  <c r="D122" i="23"/>
  <c r="B122" i="23"/>
  <c r="AL84" i="23"/>
  <c r="AL122" i="23" s="1"/>
  <c r="BB52" i="23"/>
  <c r="AZ52" i="23"/>
  <c r="AX52" i="23"/>
  <c r="AV52" i="23"/>
  <c r="AT52" i="23"/>
  <c r="AR52" i="23"/>
  <c r="AP52" i="23"/>
  <c r="AN52" i="23"/>
  <c r="AL52" i="23"/>
  <c r="AJ52" i="23"/>
  <c r="AH52" i="23"/>
  <c r="AF52" i="23"/>
  <c r="AD52" i="23"/>
  <c r="AB52" i="23"/>
  <c r="Z52" i="23"/>
  <c r="X52" i="23"/>
  <c r="V52" i="23"/>
  <c r="T52" i="23"/>
  <c r="R52" i="23"/>
  <c r="P52" i="23"/>
  <c r="N52" i="23"/>
  <c r="L52" i="23"/>
  <c r="J52" i="23"/>
  <c r="H52" i="23"/>
  <c r="F52" i="23"/>
  <c r="D52" i="23"/>
  <c r="B52" i="23"/>
  <c r="BB51" i="23"/>
  <c r="AZ51" i="23"/>
  <c r="AZ53" i="23" s="1"/>
  <c r="AX51" i="23"/>
  <c r="AX53" i="23" s="1"/>
  <c r="AV51" i="23"/>
  <c r="AT51" i="23"/>
  <c r="AR51" i="23"/>
  <c r="AR53" i="23" s="1"/>
  <c r="AP51" i="23"/>
  <c r="AP53" i="23" s="1"/>
  <c r="AN51" i="23"/>
  <c r="AL51" i="23"/>
  <c r="AJ51" i="23"/>
  <c r="AJ53" i="23" s="1"/>
  <c r="AH51" i="23"/>
  <c r="AH53" i="23" s="1"/>
  <c r="AF51" i="23"/>
  <c r="AD51" i="23"/>
  <c r="AB51" i="23"/>
  <c r="AB53" i="23" s="1"/>
  <c r="Z51" i="23"/>
  <c r="Z53" i="23" s="1"/>
  <c r="X51" i="23"/>
  <c r="V51" i="23"/>
  <c r="T51" i="23"/>
  <c r="T53" i="23" s="1"/>
  <c r="R51" i="23"/>
  <c r="R53" i="23" s="1"/>
  <c r="P51" i="23"/>
  <c r="N51" i="23"/>
  <c r="L51" i="23"/>
  <c r="L53" i="23" s="1"/>
  <c r="J51" i="23"/>
  <c r="J53" i="23" s="1"/>
  <c r="H51" i="23"/>
  <c r="F51" i="23"/>
  <c r="D51" i="23"/>
  <c r="D53" i="23" s="1"/>
  <c r="B51" i="23"/>
  <c r="B53" i="23" s="1"/>
  <c r="AP124" i="21"/>
  <c r="AJ124" i="21"/>
  <c r="AH124" i="21"/>
  <c r="AF124" i="21"/>
  <c r="AD124" i="21"/>
  <c r="AB124" i="21"/>
  <c r="P124" i="21"/>
  <c r="N124" i="21"/>
  <c r="D124" i="21"/>
  <c r="BB123" i="21"/>
  <c r="BB125" i="21" s="1"/>
  <c r="BB127" i="21" s="1"/>
  <c r="AZ123" i="21"/>
  <c r="AZ125" i="21" s="1"/>
  <c r="AZ127" i="21" s="1"/>
  <c r="AX123" i="21"/>
  <c r="AV123" i="21"/>
  <c r="AT123" i="21"/>
  <c r="AT125" i="21" s="1"/>
  <c r="AT127" i="21" s="1"/>
  <c r="AR123" i="21"/>
  <c r="AR125" i="21" s="1"/>
  <c r="AR127" i="21" s="1"/>
  <c r="AP123" i="21"/>
  <c r="AN123" i="21"/>
  <c r="AL123" i="21"/>
  <c r="AJ123" i="21"/>
  <c r="AJ125" i="21" s="1"/>
  <c r="AJ127" i="21" s="1"/>
  <c r="AH123" i="21"/>
  <c r="AF123" i="21"/>
  <c r="AD123" i="21"/>
  <c r="AB123" i="21"/>
  <c r="AB125" i="21" s="1"/>
  <c r="AB127" i="21" s="1"/>
  <c r="Z123" i="21"/>
  <c r="Z125" i="21" s="1"/>
  <c r="Z127" i="21" s="1"/>
  <c r="X123" i="21"/>
  <c r="V123" i="21"/>
  <c r="V125" i="21" s="1"/>
  <c r="V127" i="21" s="1"/>
  <c r="T123" i="21"/>
  <c r="R123" i="21"/>
  <c r="P123" i="21"/>
  <c r="N123" i="21"/>
  <c r="L123" i="21"/>
  <c r="J123" i="21"/>
  <c r="H123" i="21"/>
  <c r="D123" i="21"/>
  <c r="B123" i="21"/>
  <c r="BB122" i="21"/>
  <c r="AZ122" i="21"/>
  <c r="AX122" i="21"/>
  <c r="AV122" i="21"/>
  <c r="AT122" i="21"/>
  <c r="AR122" i="21"/>
  <c r="AP122" i="21"/>
  <c r="AN122" i="21"/>
  <c r="AJ122" i="21"/>
  <c r="AH122" i="21"/>
  <c r="AF122" i="21"/>
  <c r="AD122" i="21"/>
  <c r="AB122" i="21"/>
  <c r="Z122" i="21"/>
  <c r="X122" i="21"/>
  <c r="T122" i="21"/>
  <c r="R122" i="21"/>
  <c r="P122" i="21"/>
  <c r="N122" i="21"/>
  <c r="L122" i="21"/>
  <c r="J122" i="21"/>
  <c r="H122" i="21"/>
  <c r="D122" i="21"/>
  <c r="B122" i="21"/>
  <c r="AL84" i="21"/>
  <c r="AL122" i="21" s="1"/>
  <c r="BB52" i="21"/>
  <c r="AZ52" i="21"/>
  <c r="AX52" i="21"/>
  <c r="AV52" i="21"/>
  <c r="AT52" i="21"/>
  <c r="AR52" i="21"/>
  <c r="AP52" i="21"/>
  <c r="AN52" i="21"/>
  <c r="AL52" i="21"/>
  <c r="AJ52" i="21"/>
  <c r="AH52" i="21"/>
  <c r="AF52" i="21"/>
  <c r="AD52" i="21"/>
  <c r="AB52" i="21"/>
  <c r="Z52" i="21"/>
  <c r="X52" i="21"/>
  <c r="V52" i="21"/>
  <c r="T52" i="21"/>
  <c r="R52" i="21"/>
  <c r="P52" i="21"/>
  <c r="N52" i="21"/>
  <c r="L52" i="21"/>
  <c r="J52" i="21"/>
  <c r="H52" i="21"/>
  <c r="F52" i="21"/>
  <c r="D52" i="21"/>
  <c r="B52" i="21"/>
  <c r="BB51" i="21"/>
  <c r="BB53" i="21" s="1"/>
  <c r="AZ51" i="21"/>
  <c r="AX51" i="21"/>
  <c r="AV51" i="21"/>
  <c r="AV53" i="21" s="1"/>
  <c r="AT51" i="21"/>
  <c r="AT53" i="21" s="1"/>
  <c r="AR51" i="21"/>
  <c r="AP51" i="21"/>
  <c r="AN51" i="21"/>
  <c r="AN53" i="21" s="1"/>
  <c r="AL51" i="21"/>
  <c r="AL53" i="21" s="1"/>
  <c r="AJ51" i="21"/>
  <c r="AH51" i="21"/>
  <c r="AF51" i="21"/>
  <c r="AF53" i="21" s="1"/>
  <c r="AD51" i="21"/>
  <c r="AD53" i="21" s="1"/>
  <c r="AB51" i="21"/>
  <c r="Z51" i="21"/>
  <c r="X51" i="21"/>
  <c r="X53" i="21" s="1"/>
  <c r="V51" i="21"/>
  <c r="V53" i="21" s="1"/>
  <c r="T51" i="21"/>
  <c r="R51" i="21"/>
  <c r="P51" i="21"/>
  <c r="P53" i="21" s="1"/>
  <c r="N51" i="21"/>
  <c r="N53" i="21" s="1"/>
  <c r="L51" i="21"/>
  <c r="J51" i="21"/>
  <c r="H51" i="21"/>
  <c r="H53" i="21" s="1"/>
  <c r="F51" i="21"/>
  <c r="F53" i="21" s="1"/>
  <c r="D51" i="21"/>
  <c r="B51" i="21"/>
  <c r="AP124" i="20"/>
  <c r="AJ124" i="20"/>
  <c r="AH124" i="20"/>
  <c r="AF124" i="20"/>
  <c r="AD124" i="20"/>
  <c r="AB124" i="20"/>
  <c r="P124" i="20"/>
  <c r="N124" i="20"/>
  <c r="D124" i="20"/>
  <c r="BB123" i="20"/>
  <c r="AZ123" i="20"/>
  <c r="AX123" i="20"/>
  <c r="AX125" i="20" s="1"/>
  <c r="AX127" i="20" s="1"/>
  <c r="AV123" i="20"/>
  <c r="AV125" i="20" s="1"/>
  <c r="AV127" i="20" s="1"/>
  <c r="AT123" i="20"/>
  <c r="AR123" i="20"/>
  <c r="AP123" i="20"/>
  <c r="AN123" i="20"/>
  <c r="AN125" i="20" s="1"/>
  <c r="AN127" i="20" s="1"/>
  <c r="AL123" i="20"/>
  <c r="AJ123" i="20"/>
  <c r="AH123" i="20"/>
  <c r="AF123" i="20"/>
  <c r="AF125" i="20" s="1"/>
  <c r="AF127" i="20" s="1"/>
  <c r="AD123" i="20"/>
  <c r="AB123" i="20"/>
  <c r="Z123" i="20"/>
  <c r="X123" i="20"/>
  <c r="X125" i="20" s="1"/>
  <c r="X127" i="20" s="1"/>
  <c r="V123" i="20"/>
  <c r="V125" i="20" s="1"/>
  <c r="V127" i="20" s="1"/>
  <c r="T123" i="20"/>
  <c r="R123" i="20"/>
  <c r="P123" i="20"/>
  <c r="N123" i="20"/>
  <c r="L123" i="20"/>
  <c r="J123" i="20"/>
  <c r="H123" i="20"/>
  <c r="D123" i="20"/>
  <c r="B123" i="20"/>
  <c r="BB122" i="20"/>
  <c r="AZ122" i="20"/>
  <c r="AX122" i="20"/>
  <c r="AV122" i="20"/>
  <c r="AT122" i="20"/>
  <c r="AR122" i="20"/>
  <c r="AP122" i="20"/>
  <c r="AN122" i="20"/>
  <c r="AJ122" i="20"/>
  <c r="AH122" i="20"/>
  <c r="AF122" i="20"/>
  <c r="AD122" i="20"/>
  <c r="AB122" i="20"/>
  <c r="Z122" i="20"/>
  <c r="X122" i="20"/>
  <c r="T122" i="20"/>
  <c r="R122" i="20"/>
  <c r="P122" i="20"/>
  <c r="N122" i="20"/>
  <c r="L122" i="20"/>
  <c r="J122" i="20"/>
  <c r="H122" i="20"/>
  <c r="D122" i="20"/>
  <c r="B122" i="20"/>
  <c r="AL84" i="20"/>
  <c r="AL122" i="20" s="1"/>
  <c r="BB52" i="20"/>
  <c r="AZ52" i="20"/>
  <c r="AX52" i="20"/>
  <c r="AV52" i="20"/>
  <c r="AT52" i="20"/>
  <c r="AR52" i="20"/>
  <c r="AP52" i="20"/>
  <c r="AN52" i="20"/>
  <c r="AL52" i="20"/>
  <c r="AJ52" i="20"/>
  <c r="AH52" i="20"/>
  <c r="AF52" i="20"/>
  <c r="AD52" i="20"/>
  <c r="AB52" i="20"/>
  <c r="Z52" i="20"/>
  <c r="X52" i="20"/>
  <c r="V52" i="20"/>
  <c r="T52" i="20"/>
  <c r="R52" i="20"/>
  <c r="P52" i="20"/>
  <c r="N52" i="20"/>
  <c r="L52" i="20"/>
  <c r="J52" i="20"/>
  <c r="H52" i="20"/>
  <c r="F52" i="20"/>
  <c r="D52" i="20"/>
  <c r="B52" i="20"/>
  <c r="BB51" i="20"/>
  <c r="AZ51" i="20"/>
  <c r="AZ53" i="20" s="1"/>
  <c r="AX51" i="20"/>
  <c r="AX53" i="20" s="1"/>
  <c r="AV51" i="20"/>
  <c r="AT51" i="20"/>
  <c r="AR51" i="20"/>
  <c r="AR53" i="20" s="1"/>
  <c r="AP51" i="20"/>
  <c r="AP53" i="20" s="1"/>
  <c r="AN51" i="20"/>
  <c r="AL51" i="20"/>
  <c r="AJ51" i="20"/>
  <c r="AJ53" i="20" s="1"/>
  <c r="AH51" i="20"/>
  <c r="AH53" i="20" s="1"/>
  <c r="AF51" i="20"/>
  <c r="AD51" i="20"/>
  <c r="AB51" i="20"/>
  <c r="AB53" i="20" s="1"/>
  <c r="Z51" i="20"/>
  <c r="Z53" i="20" s="1"/>
  <c r="X51" i="20"/>
  <c r="V51" i="20"/>
  <c r="T51" i="20"/>
  <c r="T53" i="20" s="1"/>
  <c r="R51" i="20"/>
  <c r="R53" i="20" s="1"/>
  <c r="P51" i="20"/>
  <c r="N51" i="20"/>
  <c r="L51" i="20"/>
  <c r="L53" i="20" s="1"/>
  <c r="J51" i="20"/>
  <c r="J53" i="20" s="1"/>
  <c r="H51" i="20"/>
  <c r="F51" i="20"/>
  <c r="D51" i="20"/>
  <c r="D53" i="20" s="1"/>
  <c r="B51" i="20"/>
  <c r="B53" i="20" s="1"/>
  <c r="AP124" i="19"/>
  <c r="AJ124" i="19"/>
  <c r="AH124" i="19"/>
  <c r="AF124" i="19"/>
  <c r="AD124" i="19"/>
  <c r="AB124" i="19"/>
  <c r="P124" i="19"/>
  <c r="N124" i="19"/>
  <c r="D124" i="19"/>
  <c r="BB123" i="19"/>
  <c r="BB125" i="19" s="1"/>
  <c r="BB127" i="19" s="1"/>
  <c r="AZ123" i="19"/>
  <c r="AZ125" i="19" s="1"/>
  <c r="AZ127" i="19" s="1"/>
  <c r="AX123" i="19"/>
  <c r="AV123" i="19"/>
  <c r="AT123" i="19"/>
  <c r="AT125" i="19" s="1"/>
  <c r="AT127" i="19" s="1"/>
  <c r="AR123" i="19"/>
  <c r="AR125" i="19" s="1"/>
  <c r="AR127" i="19" s="1"/>
  <c r="AP123" i="19"/>
  <c r="AN123" i="19"/>
  <c r="AL123" i="19"/>
  <c r="AJ123" i="19"/>
  <c r="AJ125" i="19" s="1"/>
  <c r="AJ127" i="19" s="1"/>
  <c r="AH123" i="19"/>
  <c r="AF123" i="19"/>
  <c r="AD123" i="19"/>
  <c r="AB123" i="19"/>
  <c r="AB125" i="19" s="1"/>
  <c r="AB127" i="19" s="1"/>
  <c r="Z123" i="19"/>
  <c r="Z125" i="19" s="1"/>
  <c r="Z127" i="19" s="1"/>
  <c r="X123" i="19"/>
  <c r="V123" i="19"/>
  <c r="V125" i="19" s="1"/>
  <c r="V127" i="19" s="1"/>
  <c r="T123" i="19"/>
  <c r="R123" i="19"/>
  <c r="P123" i="19"/>
  <c r="N123" i="19"/>
  <c r="L123" i="19"/>
  <c r="J123" i="19"/>
  <c r="H123" i="19"/>
  <c r="D123" i="19"/>
  <c r="B123" i="19"/>
  <c r="BB122" i="19"/>
  <c r="AZ122" i="19"/>
  <c r="AX122" i="19"/>
  <c r="AV122" i="19"/>
  <c r="AT122" i="19"/>
  <c r="AR122" i="19"/>
  <c r="AP122" i="19"/>
  <c r="AN122" i="19"/>
  <c r="AJ122" i="19"/>
  <c r="AH122" i="19"/>
  <c r="AF122" i="19"/>
  <c r="AD122" i="19"/>
  <c r="AB122" i="19"/>
  <c r="Z122" i="19"/>
  <c r="X122" i="19"/>
  <c r="T122" i="19"/>
  <c r="R122" i="19"/>
  <c r="P122" i="19"/>
  <c r="N122" i="19"/>
  <c r="L122" i="19"/>
  <c r="J122" i="19"/>
  <c r="H122" i="19"/>
  <c r="D122" i="19"/>
  <c r="B122" i="19"/>
  <c r="AL84" i="19"/>
  <c r="AL122" i="19" s="1"/>
  <c r="BB52" i="19"/>
  <c r="AZ52" i="19"/>
  <c r="AX52" i="19"/>
  <c r="AV52" i="19"/>
  <c r="AT52" i="19"/>
  <c r="AR52" i="19"/>
  <c r="AP52" i="19"/>
  <c r="AN52" i="19"/>
  <c r="AL52" i="19"/>
  <c r="AJ52" i="19"/>
  <c r="AH52" i="19"/>
  <c r="AF52" i="19"/>
  <c r="AD52" i="19"/>
  <c r="AB52" i="19"/>
  <c r="Z52" i="19"/>
  <c r="X52" i="19"/>
  <c r="V52" i="19"/>
  <c r="T52" i="19"/>
  <c r="R52" i="19"/>
  <c r="P52" i="19"/>
  <c r="N52" i="19"/>
  <c r="L52" i="19"/>
  <c r="J52" i="19"/>
  <c r="H52" i="19"/>
  <c r="F52" i="19"/>
  <c r="D52" i="19"/>
  <c r="B52" i="19"/>
  <c r="BB51" i="19"/>
  <c r="BB53" i="19" s="1"/>
  <c r="AZ51" i="19"/>
  <c r="AX51" i="19"/>
  <c r="AV51" i="19"/>
  <c r="AV53" i="19" s="1"/>
  <c r="AT51" i="19"/>
  <c r="AT53" i="19" s="1"/>
  <c r="AR51" i="19"/>
  <c r="AP51" i="19"/>
  <c r="AN51" i="19"/>
  <c r="AN53" i="19" s="1"/>
  <c r="AL51" i="19"/>
  <c r="AL53" i="19" s="1"/>
  <c r="AJ51" i="19"/>
  <c r="AH51" i="19"/>
  <c r="AF51" i="19"/>
  <c r="AF53" i="19" s="1"/>
  <c r="AD51" i="19"/>
  <c r="AD53" i="19" s="1"/>
  <c r="AB51" i="19"/>
  <c r="Z51" i="19"/>
  <c r="X51" i="19"/>
  <c r="X53" i="19" s="1"/>
  <c r="V51" i="19"/>
  <c r="V53" i="19" s="1"/>
  <c r="T51" i="19"/>
  <c r="R51" i="19"/>
  <c r="P51" i="19"/>
  <c r="P53" i="19" s="1"/>
  <c r="N51" i="19"/>
  <c r="N53" i="19" s="1"/>
  <c r="L51" i="19"/>
  <c r="J51" i="19"/>
  <c r="H51" i="19"/>
  <c r="H53" i="19" s="1"/>
  <c r="F51" i="19"/>
  <c r="F53" i="19" s="1"/>
  <c r="D51" i="19"/>
  <c r="B51" i="19"/>
  <c r="AP124" i="18"/>
  <c r="AJ124" i="18"/>
  <c r="AH124" i="18"/>
  <c r="AF124" i="18"/>
  <c r="AD124" i="18"/>
  <c r="AB124" i="18"/>
  <c r="P124" i="18"/>
  <c r="N124" i="18"/>
  <c r="D124" i="18"/>
  <c r="BB123" i="18"/>
  <c r="AZ123" i="18"/>
  <c r="AX123" i="18"/>
  <c r="AX125" i="18" s="1"/>
  <c r="AX127" i="18" s="1"/>
  <c r="AV123" i="18"/>
  <c r="AV125" i="18" s="1"/>
  <c r="AV127" i="18" s="1"/>
  <c r="AT123" i="18"/>
  <c r="AR123" i="18"/>
  <c r="AP123" i="18"/>
  <c r="AN123" i="18"/>
  <c r="AN125" i="18" s="1"/>
  <c r="AN127" i="18" s="1"/>
  <c r="AL123" i="18"/>
  <c r="AJ123" i="18"/>
  <c r="AH123" i="18"/>
  <c r="AF123" i="18"/>
  <c r="AF125" i="18" s="1"/>
  <c r="AF127" i="18" s="1"/>
  <c r="AD123" i="18"/>
  <c r="AB123" i="18"/>
  <c r="Z123" i="18"/>
  <c r="X123" i="18"/>
  <c r="X125" i="18" s="1"/>
  <c r="X127" i="18" s="1"/>
  <c r="V123" i="18"/>
  <c r="V125" i="18" s="1"/>
  <c r="V127" i="18" s="1"/>
  <c r="T123" i="18"/>
  <c r="R123" i="18"/>
  <c r="P123" i="18"/>
  <c r="N123" i="18"/>
  <c r="L123" i="18"/>
  <c r="J123" i="18"/>
  <c r="H123" i="18"/>
  <c r="D123" i="18"/>
  <c r="B123" i="18"/>
  <c r="BB122" i="18"/>
  <c r="AZ122" i="18"/>
  <c r="AX122" i="18"/>
  <c r="AV122" i="18"/>
  <c r="AT122" i="18"/>
  <c r="AR122" i="18"/>
  <c r="AP122" i="18"/>
  <c r="AN122" i="18"/>
  <c r="AJ122" i="18"/>
  <c r="AH122" i="18"/>
  <c r="AF122" i="18"/>
  <c r="AD122" i="18"/>
  <c r="AB122" i="18"/>
  <c r="Z122" i="18"/>
  <c r="X122" i="18"/>
  <c r="T122" i="18"/>
  <c r="R122" i="18"/>
  <c r="P122" i="18"/>
  <c r="N122" i="18"/>
  <c r="L122" i="18"/>
  <c r="J122" i="18"/>
  <c r="H122" i="18"/>
  <c r="D122" i="18"/>
  <c r="B122" i="18"/>
  <c r="AL84" i="18"/>
  <c r="AL122" i="18" s="1"/>
  <c r="BB52" i="18"/>
  <c r="AZ52" i="18"/>
  <c r="AX52" i="18"/>
  <c r="AV52" i="18"/>
  <c r="AT52" i="18"/>
  <c r="AR52" i="18"/>
  <c r="AP52" i="18"/>
  <c r="AN52" i="18"/>
  <c r="AL52" i="18"/>
  <c r="AJ52" i="18"/>
  <c r="AH52" i="18"/>
  <c r="AF52" i="18"/>
  <c r="AD52" i="18"/>
  <c r="AB52" i="18"/>
  <c r="Z52" i="18"/>
  <c r="X52" i="18"/>
  <c r="V52" i="18"/>
  <c r="T52" i="18"/>
  <c r="R52" i="18"/>
  <c r="P52" i="18"/>
  <c r="N52" i="18"/>
  <c r="L52" i="18"/>
  <c r="J52" i="18"/>
  <c r="H52" i="18"/>
  <c r="F52" i="18"/>
  <c r="D52" i="18"/>
  <c r="B52" i="18"/>
  <c r="BB51" i="18"/>
  <c r="AZ51" i="18"/>
  <c r="AZ53" i="18" s="1"/>
  <c r="AX51" i="18"/>
  <c r="AX53" i="18" s="1"/>
  <c r="AV51" i="18"/>
  <c r="AT51" i="18"/>
  <c r="AR51" i="18"/>
  <c r="AR53" i="18" s="1"/>
  <c r="AP51" i="18"/>
  <c r="AP53" i="18" s="1"/>
  <c r="AN51" i="18"/>
  <c r="AL51" i="18"/>
  <c r="AJ51" i="18"/>
  <c r="AJ53" i="18" s="1"/>
  <c r="AH51" i="18"/>
  <c r="AH53" i="18" s="1"/>
  <c r="AF51" i="18"/>
  <c r="AD51" i="18"/>
  <c r="AB51" i="18"/>
  <c r="AB53" i="18" s="1"/>
  <c r="Z51" i="18"/>
  <c r="Z53" i="18" s="1"/>
  <c r="X51" i="18"/>
  <c r="V51" i="18"/>
  <c r="T51" i="18"/>
  <c r="T53" i="18" s="1"/>
  <c r="R51" i="18"/>
  <c r="R53" i="18" s="1"/>
  <c r="P51" i="18"/>
  <c r="N51" i="18"/>
  <c r="L51" i="18"/>
  <c r="L53" i="18" s="1"/>
  <c r="J51" i="18"/>
  <c r="J53" i="18" s="1"/>
  <c r="H51" i="18"/>
  <c r="F51" i="18"/>
  <c r="D51" i="18"/>
  <c r="D53" i="18" s="1"/>
  <c r="B51" i="18"/>
  <c r="B53" i="18" s="1"/>
  <c r="AP124" i="17"/>
  <c r="AJ124" i="17"/>
  <c r="AH124" i="17"/>
  <c r="AF124" i="17"/>
  <c r="AD124" i="17"/>
  <c r="AB124" i="17"/>
  <c r="P124" i="17"/>
  <c r="N124" i="17"/>
  <c r="D124" i="17"/>
  <c r="BB123" i="17"/>
  <c r="BB125" i="17" s="1"/>
  <c r="BB127" i="17" s="1"/>
  <c r="AZ123" i="17"/>
  <c r="AZ125" i="17" s="1"/>
  <c r="AZ127" i="17" s="1"/>
  <c r="AX123" i="17"/>
  <c r="AV123" i="17"/>
  <c r="AT123" i="17"/>
  <c r="AT125" i="17" s="1"/>
  <c r="AT127" i="17" s="1"/>
  <c r="AR123" i="17"/>
  <c r="AR125" i="17" s="1"/>
  <c r="AR127" i="17" s="1"/>
  <c r="AP123" i="17"/>
  <c r="AN123" i="17"/>
  <c r="AL123" i="17"/>
  <c r="AJ123" i="17"/>
  <c r="AJ125" i="17" s="1"/>
  <c r="AJ127" i="17" s="1"/>
  <c r="AH123" i="17"/>
  <c r="AF123" i="17"/>
  <c r="AD123" i="17"/>
  <c r="AB123" i="17"/>
  <c r="AB125" i="17" s="1"/>
  <c r="AB127" i="17" s="1"/>
  <c r="Z123" i="17"/>
  <c r="X123" i="17"/>
  <c r="V123" i="17"/>
  <c r="V125" i="17" s="1"/>
  <c r="V127" i="17" s="1"/>
  <c r="T123" i="17"/>
  <c r="R123" i="17"/>
  <c r="P123" i="17"/>
  <c r="N123" i="17"/>
  <c r="L123" i="17"/>
  <c r="J123" i="17"/>
  <c r="H123" i="17"/>
  <c r="D123" i="17"/>
  <c r="B123" i="17"/>
  <c r="BB122" i="17"/>
  <c r="AZ122" i="17"/>
  <c r="AX122" i="17"/>
  <c r="AV122" i="17"/>
  <c r="AT122" i="17"/>
  <c r="AR122" i="17"/>
  <c r="AP122" i="17"/>
  <c r="AN122" i="17"/>
  <c r="AJ122" i="17"/>
  <c r="AH122" i="17"/>
  <c r="AF122" i="17"/>
  <c r="AD122" i="17"/>
  <c r="AB122" i="17"/>
  <c r="Z122" i="17"/>
  <c r="X122" i="17"/>
  <c r="T122" i="17"/>
  <c r="R122" i="17"/>
  <c r="P122" i="17"/>
  <c r="N122" i="17"/>
  <c r="L122" i="17"/>
  <c r="J122" i="17"/>
  <c r="H122" i="17"/>
  <c r="D122" i="17"/>
  <c r="B122" i="17"/>
  <c r="AL84" i="17"/>
  <c r="AL122" i="17" s="1"/>
  <c r="BB52" i="17"/>
  <c r="AZ52" i="17"/>
  <c r="AX52" i="17"/>
  <c r="AV52" i="17"/>
  <c r="AT52" i="17"/>
  <c r="AR52" i="17"/>
  <c r="AP52" i="17"/>
  <c r="AN52" i="17"/>
  <c r="AL52" i="17"/>
  <c r="AJ52" i="17"/>
  <c r="AH52" i="17"/>
  <c r="AF52" i="17"/>
  <c r="AD52" i="17"/>
  <c r="AB52" i="17"/>
  <c r="Z52" i="17"/>
  <c r="X52" i="17"/>
  <c r="V52" i="17"/>
  <c r="T52" i="17"/>
  <c r="R52" i="17"/>
  <c r="P52" i="17"/>
  <c r="N52" i="17"/>
  <c r="L52" i="17"/>
  <c r="J52" i="17"/>
  <c r="H52" i="17"/>
  <c r="F52" i="17"/>
  <c r="D52" i="17"/>
  <c r="B52" i="17"/>
  <c r="BB51" i="17"/>
  <c r="BB53" i="17" s="1"/>
  <c r="AZ51" i="17"/>
  <c r="AX51" i="17"/>
  <c r="AV51" i="17"/>
  <c r="AV53" i="17" s="1"/>
  <c r="AT51" i="17"/>
  <c r="AT53" i="17" s="1"/>
  <c r="AR51" i="17"/>
  <c r="AP51" i="17"/>
  <c r="AN51" i="17"/>
  <c r="AN53" i="17" s="1"/>
  <c r="AL51" i="17"/>
  <c r="AL53" i="17" s="1"/>
  <c r="AJ51" i="17"/>
  <c r="AH51" i="17"/>
  <c r="AF51" i="17"/>
  <c r="AF53" i="17" s="1"/>
  <c r="AD51" i="17"/>
  <c r="AD53" i="17" s="1"/>
  <c r="AB51" i="17"/>
  <c r="Z51" i="17"/>
  <c r="X51" i="17"/>
  <c r="X53" i="17" s="1"/>
  <c r="V51" i="17"/>
  <c r="V53" i="17" s="1"/>
  <c r="T51" i="17"/>
  <c r="R51" i="17"/>
  <c r="P51" i="17"/>
  <c r="P53" i="17" s="1"/>
  <c r="N51" i="17"/>
  <c r="N53" i="17" s="1"/>
  <c r="L51" i="17"/>
  <c r="J51" i="17"/>
  <c r="H51" i="17"/>
  <c r="H53" i="17" s="1"/>
  <c r="F51" i="17"/>
  <c r="F53" i="17" s="1"/>
  <c r="D51" i="17"/>
  <c r="B51" i="17"/>
  <c r="AP124" i="16"/>
  <c r="AJ124" i="16"/>
  <c r="AH124" i="16"/>
  <c r="AF124" i="16"/>
  <c r="AD124" i="16"/>
  <c r="AB124" i="16"/>
  <c r="P124" i="16"/>
  <c r="N124" i="16"/>
  <c r="D124" i="16"/>
  <c r="BB123" i="16"/>
  <c r="AZ123" i="16"/>
  <c r="AX123" i="16"/>
  <c r="AX125" i="16" s="1"/>
  <c r="AX127" i="16" s="1"/>
  <c r="AV123" i="16"/>
  <c r="AV125" i="16" s="1"/>
  <c r="AV127" i="16" s="1"/>
  <c r="AT123" i="16"/>
  <c r="AR123" i="16"/>
  <c r="AP123" i="16"/>
  <c r="AN123" i="16"/>
  <c r="AN125" i="16" s="1"/>
  <c r="AN127" i="16" s="1"/>
  <c r="AL123" i="16"/>
  <c r="AJ123" i="16"/>
  <c r="AH123" i="16"/>
  <c r="AH125" i="16" s="1"/>
  <c r="AH127" i="16" s="1"/>
  <c r="AF123" i="16"/>
  <c r="AF125" i="16" s="1"/>
  <c r="AF127" i="16" s="1"/>
  <c r="AD123" i="16"/>
  <c r="AB123" i="16"/>
  <c r="Z123" i="16"/>
  <c r="Z125" i="16" s="1"/>
  <c r="Z127" i="16" s="1"/>
  <c r="X123" i="16"/>
  <c r="X125" i="16" s="1"/>
  <c r="X127" i="16" s="1"/>
  <c r="V123" i="16"/>
  <c r="V125" i="16" s="1"/>
  <c r="V127" i="16" s="1"/>
  <c r="T123" i="16"/>
  <c r="R123" i="16"/>
  <c r="P123" i="16"/>
  <c r="P125" i="16" s="1"/>
  <c r="P127" i="16" s="1"/>
  <c r="N123" i="16"/>
  <c r="L123" i="16"/>
  <c r="J123" i="16"/>
  <c r="H123" i="16"/>
  <c r="H125" i="16" s="1"/>
  <c r="H127" i="16" s="1"/>
  <c r="D123" i="16"/>
  <c r="B123" i="16"/>
  <c r="BB122" i="16"/>
  <c r="AZ122" i="16"/>
  <c r="AZ125" i="16" s="1"/>
  <c r="AZ127" i="16" s="1"/>
  <c r="AX122" i="16"/>
  <c r="AV122" i="16"/>
  <c r="AT122" i="16"/>
  <c r="AR122" i="16"/>
  <c r="AR125" i="16" s="1"/>
  <c r="AR127" i="16" s="1"/>
  <c r="AP122" i="16"/>
  <c r="AN122" i="16"/>
  <c r="AJ122" i="16"/>
  <c r="AH122" i="16"/>
  <c r="AF122" i="16"/>
  <c r="AD122" i="16"/>
  <c r="AB122" i="16"/>
  <c r="AB125" i="16" s="1"/>
  <c r="AB127" i="16" s="1"/>
  <c r="Z122" i="16"/>
  <c r="X122" i="16"/>
  <c r="T122" i="16"/>
  <c r="T125" i="16" s="1"/>
  <c r="T127" i="16" s="1"/>
  <c r="R122" i="16"/>
  <c r="P122" i="16"/>
  <c r="N122" i="16"/>
  <c r="L122" i="16"/>
  <c r="L125" i="16" s="1"/>
  <c r="L127" i="16" s="1"/>
  <c r="J122" i="16"/>
  <c r="H122" i="16"/>
  <c r="D122" i="16"/>
  <c r="B122" i="16"/>
  <c r="B125" i="16" s="1"/>
  <c r="B127" i="16" s="1"/>
  <c r="AL84" i="16"/>
  <c r="AL122" i="16" s="1"/>
  <c r="AH53" i="16"/>
  <c r="Z53" i="16"/>
  <c r="B53" i="16"/>
  <c r="BB52" i="16"/>
  <c r="AZ52" i="16"/>
  <c r="AX52" i="16"/>
  <c r="AV52" i="16"/>
  <c r="AV53" i="16" s="1"/>
  <c r="AT52" i="16"/>
  <c r="AR52" i="16"/>
  <c r="AP52" i="16"/>
  <c r="AN52" i="16"/>
  <c r="AN53" i="16" s="1"/>
  <c r="AL52" i="16"/>
  <c r="AJ52" i="16"/>
  <c r="AH52" i="16"/>
  <c r="AF52" i="16"/>
  <c r="AF53" i="16" s="1"/>
  <c r="AD52" i="16"/>
  <c r="AB52" i="16"/>
  <c r="Z52" i="16"/>
  <c r="X52" i="16"/>
  <c r="X53" i="16" s="1"/>
  <c r="V52" i="16"/>
  <c r="T52" i="16"/>
  <c r="R52" i="16"/>
  <c r="P52" i="16"/>
  <c r="P53" i="16" s="1"/>
  <c r="N52" i="16"/>
  <c r="L52" i="16"/>
  <c r="J52" i="16"/>
  <c r="H52" i="16"/>
  <c r="H53" i="16" s="1"/>
  <c r="F52" i="16"/>
  <c r="D52" i="16"/>
  <c r="B52" i="16"/>
  <c r="BB51" i="16"/>
  <c r="AZ51" i="16"/>
  <c r="AZ53" i="16" s="1"/>
  <c r="AX51" i="16"/>
  <c r="AX53" i="16" s="1"/>
  <c r="AV51" i="16"/>
  <c r="AT51" i="16"/>
  <c r="AR51" i="16"/>
  <c r="AR53" i="16" s="1"/>
  <c r="AP51" i="16"/>
  <c r="AP53" i="16" s="1"/>
  <c r="AN51" i="16"/>
  <c r="AL51" i="16"/>
  <c r="AJ51" i="16"/>
  <c r="AJ53" i="16" s="1"/>
  <c r="AH51" i="16"/>
  <c r="AF51" i="16"/>
  <c r="AD51" i="16"/>
  <c r="AB51" i="16"/>
  <c r="AB53" i="16" s="1"/>
  <c r="Z51" i="16"/>
  <c r="X51" i="16"/>
  <c r="V51" i="16"/>
  <c r="T51" i="16"/>
  <c r="T53" i="16" s="1"/>
  <c r="R51" i="16"/>
  <c r="R53" i="16" s="1"/>
  <c r="P51" i="16"/>
  <c r="N51" i="16"/>
  <c r="L51" i="16"/>
  <c r="L53" i="16" s="1"/>
  <c r="J51" i="16"/>
  <c r="J53" i="16" s="1"/>
  <c r="H51" i="16"/>
  <c r="F51" i="16"/>
  <c r="D51" i="16"/>
  <c r="D53" i="16" s="1"/>
  <c r="B51" i="16"/>
  <c r="AP124" i="15"/>
  <c r="AJ124" i="15"/>
  <c r="AH124" i="15"/>
  <c r="AF124" i="15"/>
  <c r="AD124" i="15"/>
  <c r="AB124" i="15"/>
  <c r="P124" i="15"/>
  <c r="N124" i="15"/>
  <c r="D124" i="15"/>
  <c r="BB123" i="15"/>
  <c r="BB125" i="15" s="1"/>
  <c r="BB127" i="15" s="1"/>
  <c r="AZ123" i="15"/>
  <c r="AZ125" i="15" s="1"/>
  <c r="AZ127" i="15" s="1"/>
  <c r="AX123" i="15"/>
  <c r="AV123" i="15"/>
  <c r="AT123" i="15"/>
  <c r="AT125" i="15" s="1"/>
  <c r="AT127" i="15" s="1"/>
  <c r="AR123" i="15"/>
  <c r="AR125" i="15" s="1"/>
  <c r="AR127" i="15" s="1"/>
  <c r="AP123" i="15"/>
  <c r="AN123" i="15"/>
  <c r="AL123" i="15"/>
  <c r="AJ123" i="15"/>
  <c r="AJ125" i="15" s="1"/>
  <c r="AJ127" i="15" s="1"/>
  <c r="AH123" i="15"/>
  <c r="AF123" i="15"/>
  <c r="AD123" i="15"/>
  <c r="AB123" i="15"/>
  <c r="AB125" i="15" s="1"/>
  <c r="AB127" i="15" s="1"/>
  <c r="Z123" i="15"/>
  <c r="Z125" i="15" s="1"/>
  <c r="Z127" i="15" s="1"/>
  <c r="X123" i="15"/>
  <c r="V123" i="15"/>
  <c r="V125" i="15" s="1"/>
  <c r="V127" i="15" s="1"/>
  <c r="T123" i="15"/>
  <c r="R123" i="15"/>
  <c r="P123" i="15"/>
  <c r="N123" i="15"/>
  <c r="L123" i="15"/>
  <c r="J123" i="15"/>
  <c r="H123" i="15"/>
  <c r="D123" i="15"/>
  <c r="B123" i="15"/>
  <c r="BB122" i="15"/>
  <c r="AZ122" i="15"/>
  <c r="AX122" i="15"/>
  <c r="AV122" i="15"/>
  <c r="AT122" i="15"/>
  <c r="AR122" i="15"/>
  <c r="AP122" i="15"/>
  <c r="AN122" i="15"/>
  <c r="AJ122" i="15"/>
  <c r="AH122" i="15"/>
  <c r="AF122" i="15"/>
  <c r="AD122" i="15"/>
  <c r="AB122" i="15"/>
  <c r="Z122" i="15"/>
  <c r="X122" i="15"/>
  <c r="T122" i="15"/>
  <c r="R122" i="15"/>
  <c r="P122" i="15"/>
  <c r="N122" i="15"/>
  <c r="L122" i="15"/>
  <c r="J122" i="15"/>
  <c r="H122" i="15"/>
  <c r="D122" i="15"/>
  <c r="B122" i="15"/>
  <c r="AL84" i="15"/>
  <c r="AL122" i="15" s="1"/>
  <c r="BB52" i="15"/>
  <c r="AZ52" i="15"/>
  <c r="AX52" i="15"/>
  <c r="AV52" i="15"/>
  <c r="AT52" i="15"/>
  <c r="AR52" i="15"/>
  <c r="AP52" i="15"/>
  <c r="AN52" i="15"/>
  <c r="AL52" i="15"/>
  <c r="AJ52" i="15"/>
  <c r="AH52" i="15"/>
  <c r="AF52" i="15"/>
  <c r="AD52" i="15"/>
  <c r="AB52" i="15"/>
  <c r="Z52" i="15"/>
  <c r="X52" i="15"/>
  <c r="V52" i="15"/>
  <c r="T52" i="15"/>
  <c r="R52" i="15"/>
  <c r="P52" i="15"/>
  <c r="N52" i="15"/>
  <c r="L52" i="15"/>
  <c r="J52" i="15"/>
  <c r="H52" i="15"/>
  <c r="F52" i="15"/>
  <c r="D52" i="15"/>
  <c r="B52" i="15"/>
  <c r="BB51" i="15"/>
  <c r="BB53" i="15" s="1"/>
  <c r="AZ51" i="15"/>
  <c r="AX51" i="15"/>
  <c r="AV51" i="15"/>
  <c r="AV53" i="15" s="1"/>
  <c r="AT51" i="15"/>
  <c r="AT53" i="15" s="1"/>
  <c r="AR51" i="15"/>
  <c r="AP51" i="15"/>
  <c r="AN51" i="15"/>
  <c r="AN53" i="15" s="1"/>
  <c r="AL51" i="15"/>
  <c r="AL53" i="15" s="1"/>
  <c r="AJ51" i="15"/>
  <c r="AH51" i="15"/>
  <c r="AF51" i="15"/>
  <c r="AF53" i="15" s="1"/>
  <c r="AD51" i="15"/>
  <c r="AD53" i="15" s="1"/>
  <c r="AB51" i="15"/>
  <c r="Z51" i="15"/>
  <c r="X51" i="15"/>
  <c r="X53" i="15" s="1"/>
  <c r="V51" i="15"/>
  <c r="V53" i="15" s="1"/>
  <c r="T51" i="15"/>
  <c r="R51" i="15"/>
  <c r="P51" i="15"/>
  <c r="P53" i="15" s="1"/>
  <c r="N51" i="15"/>
  <c r="N53" i="15" s="1"/>
  <c r="L51" i="15"/>
  <c r="J51" i="15"/>
  <c r="H51" i="15"/>
  <c r="H53" i="15" s="1"/>
  <c r="F51" i="15"/>
  <c r="F53" i="15" s="1"/>
  <c r="D51" i="15"/>
  <c r="B51" i="15"/>
  <c r="AP124" i="14"/>
  <c r="AJ124" i="14"/>
  <c r="AH124" i="14"/>
  <c r="AF124" i="14"/>
  <c r="AD124" i="14"/>
  <c r="AB124" i="14"/>
  <c r="P124" i="14"/>
  <c r="N124" i="14"/>
  <c r="D124" i="14"/>
  <c r="BB123" i="14"/>
  <c r="AZ123" i="14"/>
  <c r="AX123" i="14"/>
  <c r="AX125" i="14" s="1"/>
  <c r="AX127" i="14" s="1"/>
  <c r="AV123" i="14"/>
  <c r="AV125" i="14" s="1"/>
  <c r="AV127" i="14" s="1"/>
  <c r="AT123" i="14"/>
  <c r="AR123" i="14"/>
  <c r="AP123" i="14"/>
  <c r="AN123" i="14"/>
  <c r="AN125" i="14" s="1"/>
  <c r="AN127" i="14" s="1"/>
  <c r="AL123" i="14"/>
  <c r="AJ123" i="14"/>
  <c r="AH123" i="14"/>
  <c r="AF123" i="14"/>
  <c r="AF125" i="14" s="1"/>
  <c r="AF127" i="14" s="1"/>
  <c r="AD123" i="14"/>
  <c r="AB123" i="14"/>
  <c r="Z123" i="14"/>
  <c r="X123" i="14"/>
  <c r="X125" i="14" s="1"/>
  <c r="X127" i="14" s="1"/>
  <c r="V123" i="14"/>
  <c r="V125" i="14" s="1"/>
  <c r="V127" i="14" s="1"/>
  <c r="T123" i="14"/>
  <c r="R123" i="14"/>
  <c r="P123" i="14"/>
  <c r="N123" i="14"/>
  <c r="L123" i="14"/>
  <c r="J123" i="14"/>
  <c r="H123" i="14"/>
  <c r="D123" i="14"/>
  <c r="B123" i="14"/>
  <c r="BB122" i="14"/>
  <c r="AZ122" i="14"/>
  <c r="AX122" i="14"/>
  <c r="AV122" i="14"/>
  <c r="AT122" i="14"/>
  <c r="AR122" i="14"/>
  <c r="AP122" i="14"/>
  <c r="AN122" i="14"/>
  <c r="AJ122" i="14"/>
  <c r="AH122" i="14"/>
  <c r="AF122" i="14"/>
  <c r="AD122" i="14"/>
  <c r="AB122" i="14"/>
  <c r="Z122" i="14"/>
  <c r="X122" i="14"/>
  <c r="T122" i="14"/>
  <c r="R122" i="14"/>
  <c r="P122" i="14"/>
  <c r="N122" i="14"/>
  <c r="L122" i="14"/>
  <c r="J122" i="14"/>
  <c r="H122" i="14"/>
  <c r="D122" i="14"/>
  <c r="B122" i="14"/>
  <c r="AL84" i="14"/>
  <c r="AL122" i="14" s="1"/>
  <c r="BB52" i="14"/>
  <c r="AZ52" i="14"/>
  <c r="AX52" i="14"/>
  <c r="AV52" i="14"/>
  <c r="AT52" i="14"/>
  <c r="AR52" i="14"/>
  <c r="AP52" i="14"/>
  <c r="AN52" i="14"/>
  <c r="AL52" i="14"/>
  <c r="AJ52" i="14"/>
  <c r="AH52" i="14"/>
  <c r="AF52" i="14"/>
  <c r="AD52" i="14"/>
  <c r="AB52" i="14"/>
  <c r="Z52" i="14"/>
  <c r="X52" i="14"/>
  <c r="V52" i="14"/>
  <c r="T52" i="14"/>
  <c r="R52" i="14"/>
  <c r="P52" i="14"/>
  <c r="N52" i="14"/>
  <c r="L52" i="14"/>
  <c r="J52" i="14"/>
  <c r="H52" i="14"/>
  <c r="F52" i="14"/>
  <c r="D52" i="14"/>
  <c r="B52" i="14"/>
  <c r="BB51" i="14"/>
  <c r="AZ51" i="14"/>
  <c r="AZ53" i="14" s="1"/>
  <c r="AX51" i="14"/>
  <c r="AX53" i="14" s="1"/>
  <c r="AV51" i="14"/>
  <c r="AT51" i="14"/>
  <c r="AR51" i="14"/>
  <c r="AR53" i="14" s="1"/>
  <c r="AP51" i="14"/>
  <c r="AP53" i="14" s="1"/>
  <c r="AN51" i="14"/>
  <c r="AL51" i="14"/>
  <c r="AJ51" i="14"/>
  <c r="AJ53" i="14" s="1"/>
  <c r="AH51" i="14"/>
  <c r="AH53" i="14" s="1"/>
  <c r="AF51" i="14"/>
  <c r="AD51" i="14"/>
  <c r="AB51" i="14"/>
  <c r="AB53" i="14" s="1"/>
  <c r="Z51" i="14"/>
  <c r="Z53" i="14" s="1"/>
  <c r="X51" i="14"/>
  <c r="V51" i="14"/>
  <c r="T51" i="14"/>
  <c r="T53" i="14" s="1"/>
  <c r="R51" i="14"/>
  <c r="R53" i="14" s="1"/>
  <c r="P51" i="14"/>
  <c r="N51" i="14"/>
  <c r="L51" i="14"/>
  <c r="L53" i="14" s="1"/>
  <c r="J51" i="14"/>
  <c r="J53" i="14" s="1"/>
  <c r="H51" i="14"/>
  <c r="F51" i="14"/>
  <c r="D51" i="14"/>
  <c r="D53" i="14" s="1"/>
  <c r="B51" i="14"/>
  <c r="B53" i="14" s="1"/>
  <c r="H125" i="14" l="1"/>
  <c r="H127" i="14" s="1"/>
  <c r="B125" i="15"/>
  <c r="B127" i="15" s="1"/>
  <c r="L125" i="15"/>
  <c r="L127" i="15" s="1"/>
  <c r="T125" i="15"/>
  <c r="T127" i="15" s="1"/>
  <c r="AJ125" i="16"/>
  <c r="AJ127" i="16" s="1"/>
  <c r="P125" i="14"/>
  <c r="P127" i="14" s="1"/>
  <c r="B125" i="17"/>
  <c r="B127" i="17" s="1"/>
  <c r="P125" i="18"/>
  <c r="P127" i="18" s="1"/>
  <c r="T125" i="19"/>
  <c r="T127" i="19" s="1"/>
  <c r="H125" i="20"/>
  <c r="H127" i="20" s="1"/>
  <c r="B125" i="21"/>
  <c r="B127" i="21" s="1"/>
  <c r="T125" i="21"/>
  <c r="T127" i="21" s="1"/>
  <c r="P125" i="23"/>
  <c r="P127" i="23" s="1"/>
  <c r="B125" i="24"/>
  <c r="B127" i="24" s="1"/>
  <c r="F53" i="14"/>
  <c r="V53" i="14"/>
  <c r="AL53" i="14"/>
  <c r="BB53" i="14"/>
  <c r="J125" i="14"/>
  <c r="J127" i="14" s="1"/>
  <c r="Z125" i="14"/>
  <c r="Z127" i="14" s="1"/>
  <c r="J53" i="15"/>
  <c r="Z53" i="15"/>
  <c r="AP53" i="15"/>
  <c r="D125" i="15"/>
  <c r="D127" i="15" s="1"/>
  <c r="N53" i="16"/>
  <c r="AD53" i="16"/>
  <c r="AT53" i="16"/>
  <c r="J125" i="16"/>
  <c r="J127" i="16" s="1"/>
  <c r="AP125" i="16"/>
  <c r="AP127" i="16" s="1"/>
  <c r="B53" i="17"/>
  <c r="R53" i="17"/>
  <c r="AH53" i="17"/>
  <c r="F53" i="18"/>
  <c r="V53" i="18"/>
  <c r="AL53" i="18"/>
  <c r="BB53" i="18"/>
  <c r="J125" i="18"/>
  <c r="J127" i="18" s="1"/>
  <c r="Z125" i="18"/>
  <c r="Z127" i="18" s="1"/>
  <c r="J53" i="19"/>
  <c r="Z53" i="19"/>
  <c r="AP53" i="19"/>
  <c r="AX53" i="19"/>
  <c r="N125" i="19"/>
  <c r="N127" i="19" s="1"/>
  <c r="AD125" i="19"/>
  <c r="AD127" i="19" s="1"/>
  <c r="N53" i="20"/>
  <c r="AD53" i="20"/>
  <c r="AT53" i="20"/>
  <c r="J125" i="20"/>
  <c r="J127" i="20" s="1"/>
  <c r="R125" i="20"/>
  <c r="R127" i="20" s="1"/>
  <c r="AH125" i="20"/>
  <c r="AH127" i="20" s="1"/>
  <c r="AP125" i="20"/>
  <c r="AP127" i="20" s="1"/>
  <c r="J53" i="21"/>
  <c r="Z53" i="21"/>
  <c r="AP53" i="21"/>
  <c r="D125" i="21"/>
  <c r="D127" i="21" s="1"/>
  <c r="N53" i="23"/>
  <c r="AD53" i="23"/>
  <c r="AT53" i="23"/>
  <c r="R125" i="23"/>
  <c r="R127" i="23" s="1"/>
  <c r="AH125" i="23"/>
  <c r="AH127" i="23" s="1"/>
  <c r="AP125" i="23"/>
  <c r="AP127" i="23" s="1"/>
  <c r="B53" i="24"/>
  <c r="R53" i="24"/>
  <c r="Z53" i="24"/>
  <c r="AH53" i="24"/>
  <c r="AP53" i="24"/>
  <c r="AX53" i="24"/>
  <c r="D125" i="24"/>
  <c r="D127" i="24" s="1"/>
  <c r="AD125" i="24"/>
  <c r="AD127" i="24" s="1"/>
  <c r="H53" i="14"/>
  <c r="P53" i="14"/>
  <c r="X53" i="14"/>
  <c r="AF53" i="14"/>
  <c r="AN53" i="14"/>
  <c r="AV53" i="14"/>
  <c r="B125" i="14"/>
  <c r="B127" i="14" s="1"/>
  <c r="L125" i="14"/>
  <c r="L127" i="14" s="1"/>
  <c r="T125" i="14"/>
  <c r="T127" i="14" s="1"/>
  <c r="AB125" i="14"/>
  <c r="AB127" i="14" s="1"/>
  <c r="AJ125" i="14"/>
  <c r="AJ127" i="14" s="1"/>
  <c r="AR125" i="14"/>
  <c r="AR127" i="14" s="1"/>
  <c r="AZ125" i="14"/>
  <c r="AZ127" i="14" s="1"/>
  <c r="D53" i="15"/>
  <c r="L53" i="15"/>
  <c r="T53" i="15"/>
  <c r="AB53" i="15"/>
  <c r="AJ53" i="15"/>
  <c r="AR53" i="15"/>
  <c r="AZ53" i="15"/>
  <c r="H125" i="15"/>
  <c r="H127" i="15" s="1"/>
  <c r="P125" i="15"/>
  <c r="P127" i="15" s="1"/>
  <c r="X125" i="15"/>
  <c r="X127" i="15" s="1"/>
  <c r="AF125" i="15"/>
  <c r="AF127" i="15" s="1"/>
  <c r="AN125" i="15"/>
  <c r="AN127" i="15" s="1"/>
  <c r="AV125" i="15"/>
  <c r="AV127" i="15" s="1"/>
  <c r="D53" i="17"/>
  <c r="L53" i="17"/>
  <c r="T53" i="17"/>
  <c r="AB53" i="17"/>
  <c r="AJ53" i="17"/>
  <c r="AR53" i="17"/>
  <c r="L125" i="17"/>
  <c r="L127" i="17" s="1"/>
  <c r="T125" i="17"/>
  <c r="T127" i="17" s="1"/>
  <c r="H125" i="18"/>
  <c r="H127" i="18" s="1"/>
  <c r="B125" i="19"/>
  <c r="B127" i="19" s="1"/>
  <c r="L125" i="19"/>
  <c r="L127" i="19" s="1"/>
  <c r="P125" i="20"/>
  <c r="P127" i="20" s="1"/>
  <c r="L125" i="21"/>
  <c r="L127" i="21" s="1"/>
  <c r="H125" i="23"/>
  <c r="H127" i="23" s="1"/>
  <c r="L125" i="24"/>
  <c r="L127" i="24" s="1"/>
  <c r="T125" i="24"/>
  <c r="T127" i="24" s="1"/>
  <c r="AJ125" i="24"/>
  <c r="AJ127" i="24" s="1"/>
  <c r="N53" i="14"/>
  <c r="AD53" i="14"/>
  <c r="AT53" i="14"/>
  <c r="R125" i="14"/>
  <c r="R127" i="14" s="1"/>
  <c r="AH125" i="14"/>
  <c r="AH127" i="14" s="1"/>
  <c r="AP125" i="14"/>
  <c r="AP127" i="14" s="1"/>
  <c r="B53" i="15"/>
  <c r="R53" i="15"/>
  <c r="AH53" i="15"/>
  <c r="AX53" i="15"/>
  <c r="N125" i="15"/>
  <c r="N127" i="15" s="1"/>
  <c r="AD125" i="15"/>
  <c r="AD127" i="15" s="1"/>
  <c r="F53" i="16"/>
  <c r="V53" i="16"/>
  <c r="AL53" i="16"/>
  <c r="BB53" i="16"/>
  <c r="R125" i="16"/>
  <c r="R127" i="16" s="1"/>
  <c r="J53" i="17"/>
  <c r="Z53" i="17"/>
  <c r="AP53" i="17"/>
  <c r="AX53" i="17"/>
  <c r="D125" i="17"/>
  <c r="D127" i="17" s="1"/>
  <c r="N125" i="17"/>
  <c r="N127" i="17" s="1"/>
  <c r="AD125" i="17"/>
  <c r="AD127" i="17" s="1"/>
  <c r="N53" i="18"/>
  <c r="AD53" i="18"/>
  <c r="AT53" i="18"/>
  <c r="R125" i="18"/>
  <c r="R127" i="18" s="1"/>
  <c r="AH125" i="18"/>
  <c r="AH127" i="18" s="1"/>
  <c r="AP125" i="18"/>
  <c r="AP127" i="18" s="1"/>
  <c r="B53" i="19"/>
  <c r="R53" i="19"/>
  <c r="AH53" i="19"/>
  <c r="D125" i="19"/>
  <c r="D127" i="19" s="1"/>
  <c r="F53" i="20"/>
  <c r="V53" i="20"/>
  <c r="AL53" i="20"/>
  <c r="BB53" i="20"/>
  <c r="Z125" i="20"/>
  <c r="Z127" i="20" s="1"/>
  <c r="B53" i="21"/>
  <c r="R53" i="21"/>
  <c r="AH53" i="21"/>
  <c r="AX53" i="21"/>
  <c r="N125" i="21"/>
  <c r="N127" i="21" s="1"/>
  <c r="AD125" i="21"/>
  <c r="AD127" i="21" s="1"/>
  <c r="F53" i="23"/>
  <c r="V53" i="23"/>
  <c r="AL53" i="23"/>
  <c r="BB53" i="23"/>
  <c r="J125" i="23"/>
  <c r="J127" i="23" s="1"/>
  <c r="Z125" i="23"/>
  <c r="Z127" i="23" s="1"/>
  <c r="J53" i="24"/>
  <c r="D125" i="14"/>
  <c r="D127" i="14" s="1"/>
  <c r="N125" i="14"/>
  <c r="N127" i="14" s="1"/>
  <c r="AD125" i="14"/>
  <c r="AD127" i="14" s="1"/>
  <c r="AT125" i="14"/>
  <c r="AT127" i="14" s="1"/>
  <c r="BB125" i="14"/>
  <c r="BB127" i="14" s="1"/>
  <c r="J125" i="15"/>
  <c r="J127" i="15" s="1"/>
  <c r="R125" i="15"/>
  <c r="R127" i="15" s="1"/>
  <c r="AH125" i="15"/>
  <c r="AH127" i="15" s="1"/>
  <c r="AP125" i="15"/>
  <c r="AP127" i="15" s="1"/>
  <c r="AX125" i="15"/>
  <c r="AX127" i="15" s="1"/>
  <c r="D125" i="16"/>
  <c r="D127" i="16" s="1"/>
  <c r="N125" i="16"/>
  <c r="N127" i="16" s="1"/>
  <c r="AD125" i="16"/>
  <c r="AD127" i="16" s="1"/>
  <c r="AL125" i="16"/>
  <c r="AL127" i="16" s="1"/>
  <c r="AT125" i="16"/>
  <c r="AT127" i="16" s="1"/>
  <c r="BB125" i="16"/>
  <c r="BB127" i="16" s="1"/>
  <c r="AZ53" i="17"/>
  <c r="H125" i="17"/>
  <c r="H127" i="17" s="1"/>
  <c r="P125" i="17"/>
  <c r="P127" i="17" s="1"/>
  <c r="X125" i="17"/>
  <c r="X127" i="17" s="1"/>
  <c r="AF125" i="17"/>
  <c r="AF127" i="17" s="1"/>
  <c r="AN125" i="17"/>
  <c r="AN127" i="17" s="1"/>
  <c r="AV125" i="17"/>
  <c r="AV127" i="17" s="1"/>
  <c r="H53" i="18"/>
  <c r="P53" i="18"/>
  <c r="X53" i="18"/>
  <c r="AF53" i="18"/>
  <c r="AN53" i="18"/>
  <c r="AV53" i="18"/>
  <c r="B125" i="18"/>
  <c r="B127" i="18" s="1"/>
  <c r="L125" i="18"/>
  <c r="L127" i="18" s="1"/>
  <c r="T125" i="18"/>
  <c r="T127" i="18" s="1"/>
  <c r="AB125" i="18"/>
  <c r="AB127" i="18" s="1"/>
  <c r="AJ125" i="18"/>
  <c r="AJ127" i="18" s="1"/>
  <c r="AR125" i="18"/>
  <c r="AR127" i="18" s="1"/>
  <c r="AZ125" i="18"/>
  <c r="AZ127" i="18" s="1"/>
  <c r="D53" i="19"/>
  <c r="L53" i="19"/>
  <c r="T53" i="19"/>
  <c r="AB53" i="19"/>
  <c r="AJ53" i="19"/>
  <c r="AR53" i="19"/>
  <c r="AZ53" i="19"/>
  <c r="H125" i="19"/>
  <c r="H127" i="19" s="1"/>
  <c r="P125" i="19"/>
  <c r="P127" i="19" s="1"/>
  <c r="X125" i="19"/>
  <c r="X127" i="19" s="1"/>
  <c r="AF125" i="19"/>
  <c r="AF127" i="19" s="1"/>
  <c r="AN125" i="19"/>
  <c r="AN127" i="19" s="1"/>
  <c r="AV125" i="19"/>
  <c r="AV127" i="19" s="1"/>
  <c r="H53" i="20"/>
  <c r="P53" i="20"/>
  <c r="X53" i="20"/>
  <c r="AF53" i="20"/>
  <c r="AN53" i="20"/>
  <c r="AV53" i="20"/>
  <c r="B125" i="20"/>
  <c r="B127" i="20" s="1"/>
  <c r="L125" i="20"/>
  <c r="L127" i="20" s="1"/>
  <c r="T125" i="20"/>
  <c r="T127" i="20" s="1"/>
  <c r="AB125" i="20"/>
  <c r="AB127" i="20" s="1"/>
  <c r="AJ125" i="20"/>
  <c r="AJ127" i="20" s="1"/>
  <c r="AR125" i="20"/>
  <c r="AR127" i="20" s="1"/>
  <c r="AZ125" i="20"/>
  <c r="AZ127" i="20" s="1"/>
  <c r="D53" i="21"/>
  <c r="L53" i="21"/>
  <c r="T53" i="21"/>
  <c r="AB53" i="21"/>
  <c r="AJ53" i="21"/>
  <c r="AR53" i="21"/>
  <c r="AZ53" i="21"/>
  <c r="H125" i="21"/>
  <c r="H127" i="21" s="1"/>
  <c r="P125" i="21"/>
  <c r="P127" i="21" s="1"/>
  <c r="X125" i="21"/>
  <c r="X127" i="21" s="1"/>
  <c r="AF125" i="21"/>
  <c r="AF127" i="21" s="1"/>
  <c r="AN125" i="21"/>
  <c r="AN127" i="21" s="1"/>
  <c r="AV125" i="21"/>
  <c r="AV127" i="21" s="1"/>
  <c r="H53" i="23"/>
  <c r="P53" i="23"/>
  <c r="X53" i="23"/>
  <c r="AF53" i="23"/>
  <c r="AN53" i="23"/>
  <c r="AV53" i="23"/>
  <c r="B125" i="23"/>
  <c r="B127" i="23" s="1"/>
  <c r="L125" i="23"/>
  <c r="L127" i="23" s="1"/>
  <c r="T125" i="23"/>
  <c r="T127" i="23" s="1"/>
  <c r="AB125" i="23"/>
  <c r="AB127" i="23" s="1"/>
  <c r="AJ125" i="23"/>
  <c r="AJ127" i="23" s="1"/>
  <c r="AR125" i="23"/>
  <c r="AR127" i="23" s="1"/>
  <c r="AZ125" i="23"/>
  <c r="AZ127" i="23" s="1"/>
  <c r="D53" i="24"/>
  <c r="L53" i="24"/>
  <c r="T53" i="24"/>
  <c r="AB53" i="24"/>
  <c r="AJ53" i="24"/>
  <c r="AR53" i="24"/>
  <c r="AZ53" i="24"/>
  <c r="H125" i="24"/>
  <c r="H127" i="24" s="1"/>
  <c r="P125" i="24"/>
  <c r="P127" i="24" s="1"/>
  <c r="X125" i="24"/>
  <c r="X127" i="24" s="1"/>
  <c r="AF125" i="24"/>
  <c r="AF127" i="24" s="1"/>
  <c r="AN125" i="24"/>
  <c r="AN127" i="24" s="1"/>
  <c r="AV125" i="24"/>
  <c r="AV127" i="24" s="1"/>
  <c r="J125" i="17"/>
  <c r="J127" i="17" s="1"/>
  <c r="R125" i="17"/>
  <c r="R127" i="17" s="1"/>
  <c r="Z125" i="17"/>
  <c r="Z127" i="17" s="1"/>
  <c r="AH125" i="17"/>
  <c r="AH127" i="17" s="1"/>
  <c r="AP125" i="17"/>
  <c r="AP127" i="17" s="1"/>
  <c r="AX125" i="17"/>
  <c r="AX127" i="17" s="1"/>
  <c r="D125" i="18"/>
  <c r="D127" i="18" s="1"/>
  <c r="N125" i="18"/>
  <c r="N127" i="18" s="1"/>
  <c r="AD125" i="18"/>
  <c r="AD127" i="18" s="1"/>
  <c r="AT125" i="18"/>
  <c r="AT127" i="18" s="1"/>
  <c r="BB125" i="18"/>
  <c r="BB127" i="18" s="1"/>
  <c r="J125" i="19"/>
  <c r="J127" i="19" s="1"/>
  <c r="R125" i="19"/>
  <c r="R127" i="19" s="1"/>
  <c r="AH125" i="19"/>
  <c r="AH127" i="19" s="1"/>
  <c r="AP125" i="19"/>
  <c r="AP127" i="19" s="1"/>
  <c r="AX125" i="19"/>
  <c r="AX127" i="19" s="1"/>
  <c r="D125" i="20"/>
  <c r="D127" i="20" s="1"/>
  <c r="N125" i="20"/>
  <c r="N127" i="20" s="1"/>
  <c r="AD125" i="20"/>
  <c r="AD127" i="20" s="1"/>
  <c r="AT125" i="20"/>
  <c r="AT127" i="20" s="1"/>
  <c r="BB125" i="20"/>
  <c r="BB127" i="20" s="1"/>
  <c r="J125" i="21"/>
  <c r="J127" i="21" s="1"/>
  <c r="R125" i="21"/>
  <c r="R127" i="21" s="1"/>
  <c r="AH125" i="21"/>
  <c r="AH127" i="21" s="1"/>
  <c r="AP125" i="21"/>
  <c r="AP127" i="21" s="1"/>
  <c r="AX125" i="21"/>
  <c r="AX127" i="21" s="1"/>
  <c r="D125" i="23"/>
  <c r="D127" i="23" s="1"/>
  <c r="N125" i="23"/>
  <c r="N127" i="23" s="1"/>
  <c r="AD125" i="23"/>
  <c r="AD127" i="23" s="1"/>
  <c r="AT125" i="23"/>
  <c r="AT127" i="23" s="1"/>
  <c r="BB125" i="23"/>
  <c r="BB127" i="23" s="1"/>
  <c r="J125" i="24"/>
  <c r="J127" i="24" s="1"/>
  <c r="R125" i="24"/>
  <c r="R127" i="24" s="1"/>
  <c r="AH125" i="24"/>
  <c r="AH127" i="24" s="1"/>
  <c r="AP125" i="24"/>
  <c r="AP127" i="24" s="1"/>
  <c r="AX125" i="24"/>
  <c r="AX127" i="24" s="1"/>
  <c r="AL125" i="23"/>
  <c r="AL127" i="23" s="1"/>
  <c r="AL125" i="24"/>
  <c r="AL127" i="24" s="1"/>
  <c r="AL125" i="21"/>
  <c r="AL127" i="21" s="1"/>
  <c r="AL125" i="20"/>
  <c r="AL127" i="20" s="1"/>
  <c r="AL125" i="19"/>
  <c r="AL127" i="19" s="1"/>
  <c r="AL125" i="17"/>
  <c r="AL127" i="17" s="1"/>
  <c r="AL125" i="18"/>
  <c r="AL127" i="18" s="1"/>
  <c r="AL125" i="15"/>
  <c r="AL127" i="15" s="1"/>
  <c r="AL125" i="14"/>
  <c r="AL127" i="14" s="1"/>
  <c r="N134" i="1" l="1"/>
  <c r="N96" i="1"/>
  <c r="N123" i="1" s="1"/>
  <c r="N65" i="1"/>
  <c r="N122" i="1" s="1"/>
  <c r="N85" i="1" l="1"/>
  <c r="H126" i="1"/>
  <c r="H148" i="1"/>
  <c r="H90" i="1"/>
  <c r="F126" i="1"/>
  <c r="F148" i="1"/>
  <c r="F96" i="1"/>
  <c r="F123" i="1" s="1"/>
  <c r="F80" i="1"/>
  <c r="J126" i="1" l="1"/>
  <c r="J102" i="1"/>
  <c r="J123" i="1" s="1"/>
  <c r="J68" i="1"/>
  <c r="J122" i="1" s="1"/>
  <c r="H139" i="1" l="1"/>
  <c r="H84" i="1"/>
  <c r="H122" i="1" s="1"/>
  <c r="F140" i="1"/>
  <c r="F73" i="1"/>
  <c r="F122" i="1" s="1"/>
  <c r="F125" i="1" s="1"/>
  <c r="F127" i="1" s="1"/>
  <c r="D126" i="1" l="1"/>
  <c r="D96" i="1"/>
  <c r="D123" i="1" s="1"/>
  <c r="D146" i="1"/>
  <c r="D86" i="1"/>
  <c r="D140" i="1"/>
  <c r="D76" i="1"/>
  <c r="D122" i="1" l="1"/>
  <c r="B126" i="1"/>
  <c r="B123" i="1"/>
  <c r="B146" i="1"/>
  <c r="B135" i="1"/>
  <c r="B82" i="1"/>
  <c r="B68" i="1"/>
  <c r="B122" i="1" l="1"/>
  <c r="B125" i="1" s="1"/>
  <c r="B127" i="1" s="1"/>
  <c r="AP124" i="4"/>
  <c r="AJ124" i="4"/>
  <c r="AD124" i="4"/>
  <c r="P124" i="4"/>
  <c r="BB123" i="4"/>
  <c r="BB125" i="4" s="1"/>
  <c r="BB127" i="4" s="1"/>
  <c r="AZ123" i="4"/>
  <c r="AX123" i="4"/>
  <c r="AV123" i="4"/>
  <c r="V125" i="4"/>
  <c r="V127" i="4" s="1"/>
  <c r="BB122" i="4"/>
  <c r="AZ122" i="4"/>
  <c r="AX122" i="4"/>
  <c r="BB52" i="4"/>
  <c r="AZ52" i="4"/>
  <c r="AX52" i="4"/>
  <c r="AV52" i="4"/>
  <c r="AT52" i="4"/>
  <c r="AR52" i="4"/>
  <c r="AP52" i="4"/>
  <c r="AN52" i="4"/>
  <c r="AL52" i="4"/>
  <c r="AJ52" i="4"/>
  <c r="AH52" i="4"/>
  <c r="AF52" i="4"/>
  <c r="AD52" i="4"/>
  <c r="AB52" i="4"/>
  <c r="Z52" i="4"/>
  <c r="X52" i="4"/>
  <c r="V52" i="4"/>
  <c r="T52" i="4"/>
  <c r="R52" i="4"/>
  <c r="P52" i="4"/>
  <c r="N52" i="4"/>
  <c r="L52" i="4"/>
  <c r="J52" i="4"/>
  <c r="H52" i="4"/>
  <c r="F52" i="4"/>
  <c r="D52" i="4"/>
  <c r="B52" i="4"/>
  <c r="BB51" i="4"/>
  <c r="BB53" i="4" s="1"/>
  <c r="AZ51" i="4"/>
  <c r="AX51" i="4"/>
  <c r="AV51" i="4"/>
  <c r="AT51" i="4"/>
  <c r="AR51" i="4"/>
  <c r="AP51" i="4"/>
  <c r="AN51" i="4"/>
  <c r="AL51" i="4"/>
  <c r="AJ51" i="4"/>
  <c r="AH51" i="4"/>
  <c r="AF51" i="4"/>
  <c r="AD51" i="4"/>
  <c r="AB51" i="4"/>
  <c r="Z51" i="4"/>
  <c r="X51" i="4"/>
  <c r="V51" i="4"/>
  <c r="T51" i="4"/>
  <c r="R51" i="4"/>
  <c r="P51" i="4"/>
  <c r="N51" i="4"/>
  <c r="L51" i="4"/>
  <c r="J51" i="4"/>
  <c r="H51" i="4"/>
  <c r="F51" i="4"/>
  <c r="D51" i="4"/>
  <c r="B51" i="4"/>
  <c r="B51" i="1"/>
  <c r="D51" i="1"/>
  <c r="F51" i="1"/>
  <c r="H51" i="1"/>
  <c r="J51" i="1"/>
  <c r="L51" i="1"/>
  <c r="N51" i="1"/>
  <c r="P51" i="1"/>
  <c r="R51" i="1"/>
  <c r="T51" i="1"/>
  <c r="V51" i="1"/>
  <c r="X51" i="1"/>
  <c r="Z51" i="1"/>
  <c r="AB51" i="1"/>
  <c r="AD51" i="1"/>
  <c r="AF51" i="1"/>
  <c r="AH51" i="1"/>
  <c r="AL51" i="1"/>
  <c r="AN51" i="1"/>
  <c r="AP51" i="1"/>
  <c r="AR51" i="1"/>
  <c r="AT51" i="1"/>
  <c r="AV51" i="1"/>
  <c r="AX51" i="1"/>
  <c r="AZ51" i="1"/>
  <c r="BB51" i="1"/>
  <c r="B52" i="1"/>
  <c r="D52" i="1"/>
  <c r="F52" i="1"/>
  <c r="H52" i="1"/>
  <c r="J52" i="1"/>
  <c r="L52" i="1"/>
  <c r="N52" i="1"/>
  <c r="P52" i="1"/>
  <c r="R52" i="1"/>
  <c r="V52" i="1"/>
  <c r="X52" i="1"/>
  <c r="Z52" i="1"/>
  <c r="AB52" i="1"/>
  <c r="AD52" i="1"/>
  <c r="AF52" i="1"/>
  <c r="AH52" i="1"/>
  <c r="AL52" i="1"/>
  <c r="AN52" i="1"/>
  <c r="AP52" i="1"/>
  <c r="AR52" i="1"/>
  <c r="AT52" i="1"/>
  <c r="AV52" i="1"/>
  <c r="AX52" i="1"/>
  <c r="AZ52" i="1"/>
  <c r="BB52" i="1"/>
  <c r="L122" i="1"/>
  <c r="AH122" i="1"/>
  <c r="AX122" i="1"/>
  <c r="H123" i="1"/>
  <c r="H125" i="1" s="1"/>
  <c r="H127" i="1" s="1"/>
  <c r="L123" i="1"/>
  <c r="AH123" i="1"/>
  <c r="AR125" i="1"/>
  <c r="AR127" i="1" s="1"/>
  <c r="AX123" i="1"/>
  <c r="D124" i="1"/>
  <c r="N124" i="1"/>
  <c r="N125" i="1" s="1"/>
  <c r="N127" i="1" s="1"/>
  <c r="P124" i="1"/>
  <c r="AB124" i="1"/>
  <c r="AD124" i="1"/>
  <c r="AF124" i="1"/>
  <c r="AH124" i="1"/>
  <c r="AP124" i="1"/>
  <c r="R125" i="1"/>
  <c r="R127" i="1" s="1"/>
  <c r="T127" i="1"/>
  <c r="V125" i="1"/>
  <c r="V127" i="1" s="1"/>
  <c r="AT125" i="4" l="1"/>
  <c r="AT127" i="4" s="1"/>
  <c r="AT53" i="4"/>
  <c r="AV53" i="4"/>
  <c r="AR125" i="4"/>
  <c r="AR127" i="4" s="1"/>
  <c r="AZ125" i="4"/>
  <c r="AZ127" i="4" s="1"/>
  <c r="AN53" i="4"/>
  <c r="AL53" i="4"/>
  <c r="AJ125" i="4"/>
  <c r="AJ127" i="4" s="1"/>
  <c r="AF53" i="4"/>
  <c r="AD53" i="4"/>
  <c r="AB125" i="4"/>
  <c r="AB127" i="4" s="1"/>
  <c r="X53" i="4"/>
  <c r="V53" i="4"/>
  <c r="P53" i="4"/>
  <c r="N53" i="4"/>
  <c r="H53" i="4"/>
  <c r="F53" i="4"/>
  <c r="AZ125" i="1"/>
  <c r="AZ127" i="1" s="1"/>
  <c r="AR53" i="1"/>
  <c r="B125" i="4"/>
  <c r="B127" i="4" s="1"/>
  <c r="T125" i="4"/>
  <c r="T127" i="4" s="1"/>
  <c r="J53" i="4"/>
  <c r="Z53" i="4"/>
  <c r="AH53" i="4"/>
  <c r="AX53" i="4"/>
  <c r="D125" i="4"/>
  <c r="D127" i="4" s="1"/>
  <c r="N125" i="4"/>
  <c r="N127" i="4" s="1"/>
  <c r="AD125" i="4"/>
  <c r="AD127" i="4" s="1"/>
  <c r="AX53" i="1"/>
  <c r="AH53" i="1"/>
  <c r="BB53" i="1"/>
  <c r="AT53" i="1"/>
  <c r="AL53" i="1"/>
  <c r="AD53" i="1"/>
  <c r="D53" i="4"/>
  <c r="L53" i="4"/>
  <c r="T53" i="4"/>
  <c r="AB53" i="4"/>
  <c r="AJ53" i="4"/>
  <c r="AR53" i="4"/>
  <c r="AZ53" i="4"/>
  <c r="H125" i="4"/>
  <c r="H127" i="4" s="1"/>
  <c r="P125" i="4"/>
  <c r="P127" i="4" s="1"/>
  <c r="X125" i="4"/>
  <c r="X127" i="4" s="1"/>
  <c r="AF125" i="4"/>
  <c r="AF127" i="4" s="1"/>
  <c r="AN125" i="4"/>
  <c r="AN127" i="4" s="1"/>
  <c r="AV125" i="4"/>
  <c r="AV127" i="4" s="1"/>
  <c r="L125" i="4"/>
  <c r="L127" i="4" s="1"/>
  <c r="B53" i="4"/>
  <c r="R53" i="4"/>
  <c r="AP53" i="4"/>
  <c r="J125" i="4"/>
  <c r="J127" i="4" s="1"/>
  <c r="R125" i="4"/>
  <c r="R127" i="4" s="1"/>
  <c r="Z125" i="4"/>
  <c r="Z127" i="4" s="1"/>
  <c r="AH125" i="4"/>
  <c r="AH127" i="4" s="1"/>
  <c r="AP125" i="4"/>
  <c r="AP127" i="4" s="1"/>
  <c r="AX125" i="4"/>
  <c r="AX127" i="4" s="1"/>
  <c r="AV125" i="1"/>
  <c r="AV127" i="1" s="1"/>
  <c r="AN125" i="1"/>
  <c r="AN127" i="1" s="1"/>
  <c r="X125" i="1"/>
  <c r="X127" i="1" s="1"/>
  <c r="AL125" i="1"/>
  <c r="AL127" i="1" s="1"/>
  <c r="AZ53" i="1"/>
  <c r="AJ53" i="1"/>
  <c r="AB53" i="1"/>
  <c r="AV53" i="1"/>
  <c r="AN53" i="1"/>
  <c r="AF53" i="1"/>
  <c r="X53" i="1"/>
  <c r="AJ127" i="1"/>
  <c r="AX125" i="1"/>
  <c r="AX127" i="1" s="1"/>
  <c r="AP125" i="1"/>
  <c r="AP127" i="1" s="1"/>
  <c r="AH125" i="1"/>
  <c r="AH127" i="1" s="1"/>
  <c r="Z125" i="1"/>
  <c r="Z127" i="1" s="1"/>
  <c r="BB125" i="1"/>
  <c r="BB127" i="1" s="1"/>
  <c r="AT125" i="1"/>
  <c r="AT127" i="1" s="1"/>
  <c r="AD125" i="1"/>
  <c r="AD127" i="1" s="1"/>
  <c r="AP53" i="1"/>
  <c r="Z53" i="1"/>
  <c r="AF125" i="1"/>
  <c r="AF127" i="1" s="1"/>
  <c r="AB125" i="1"/>
  <c r="AB127" i="1" s="1"/>
  <c r="V53" i="1"/>
  <c r="T53" i="1"/>
  <c r="R53" i="1"/>
  <c r="L125" i="1"/>
  <c r="L127" i="1" s="1"/>
  <c r="P125" i="1"/>
  <c r="P127" i="1" s="1"/>
  <c r="P53" i="1"/>
  <c r="N53" i="1"/>
  <c r="F53" i="1"/>
  <c r="L53" i="1"/>
  <c r="J125" i="1"/>
  <c r="J127" i="1" s="1"/>
  <c r="J53" i="1"/>
  <c r="H53" i="1"/>
  <c r="D125" i="1"/>
  <c r="D127" i="1" s="1"/>
  <c r="D53" i="1"/>
  <c r="B53" i="1"/>
  <c r="AL125" i="4"/>
  <c r="AL127" i="4" s="1"/>
</calcChain>
</file>

<file path=xl/sharedStrings.xml><?xml version="1.0" encoding="utf-8"?>
<sst xmlns="http://schemas.openxmlformats.org/spreadsheetml/2006/main" count="2711" uniqueCount="2482">
  <si>
    <t>OTROS DEPOSITOS</t>
  </si>
  <si>
    <t>DIFERENCIA</t>
  </si>
  <si>
    <t>TOTAL</t>
  </si>
  <si>
    <t>AMERICAN</t>
  </si>
  <si>
    <t>BNMX</t>
  </si>
  <si>
    <t>BBVA</t>
  </si>
  <si>
    <t>BANAMEX</t>
  </si>
  <si>
    <t>TARJETAS</t>
  </si>
  <si>
    <t>FACTURADO</t>
  </si>
  <si>
    <t xml:space="preserve">DEPOSITADO </t>
  </si>
  <si>
    <t xml:space="preserve">EFECTIVO </t>
  </si>
  <si>
    <t>A000035</t>
  </si>
  <si>
    <t>A000045</t>
  </si>
  <si>
    <t>AS-60693</t>
  </si>
  <si>
    <t>S84881</t>
  </si>
  <si>
    <t>S84931</t>
  </si>
  <si>
    <t>T84930</t>
  </si>
  <si>
    <t>A000038</t>
  </si>
  <si>
    <t>A000041</t>
  </si>
  <si>
    <t>REFAC</t>
  </si>
  <si>
    <t>T84942</t>
  </si>
  <si>
    <t>A000043</t>
  </si>
  <si>
    <t>A000036</t>
  </si>
  <si>
    <t>A000037</t>
  </si>
  <si>
    <t>A000039</t>
  </si>
  <si>
    <t>A000042</t>
  </si>
  <si>
    <t>TC0056</t>
  </si>
  <si>
    <t>TC0058</t>
  </si>
  <si>
    <t>TC0061</t>
  </si>
  <si>
    <t>TC0062</t>
  </si>
  <si>
    <t>TC0063</t>
  </si>
  <si>
    <t>AS-60861</t>
  </si>
  <si>
    <t>AS-60860</t>
  </si>
  <si>
    <t>TC0054</t>
  </si>
  <si>
    <t>TC0055</t>
  </si>
  <si>
    <t>TC0059</t>
  </si>
  <si>
    <t>REF</t>
  </si>
  <si>
    <t>S84943</t>
  </si>
  <si>
    <t>S84967</t>
  </si>
  <si>
    <t>S84964</t>
  </si>
  <si>
    <t>S84953</t>
  </si>
  <si>
    <t>S84947</t>
  </si>
  <si>
    <t>S84957</t>
  </si>
  <si>
    <t>S84962</t>
  </si>
  <si>
    <t>TC0057</t>
  </si>
  <si>
    <t>TC0060</t>
  </si>
  <si>
    <t>S84959</t>
  </si>
  <si>
    <t>S84960</t>
  </si>
  <si>
    <t>S84954</t>
  </si>
  <si>
    <t>S84939</t>
  </si>
  <si>
    <t>S84938</t>
  </si>
  <si>
    <t>S84951</t>
  </si>
  <si>
    <t>S84948</t>
  </si>
  <si>
    <t>TC0074</t>
  </si>
  <si>
    <t>TC0079</t>
  </si>
  <si>
    <t>TC0080</t>
  </si>
  <si>
    <t>TC0085</t>
  </si>
  <si>
    <t>TC0087</t>
  </si>
  <si>
    <t>TC0090</t>
  </si>
  <si>
    <t>TC0091</t>
  </si>
  <si>
    <t>T84985</t>
  </si>
  <si>
    <t>S84982</t>
  </si>
  <si>
    <t>T84984</t>
  </si>
  <si>
    <t>S85031</t>
  </si>
  <si>
    <t>S85022</t>
  </si>
  <si>
    <t>S84774</t>
  </si>
  <si>
    <t>T85007</t>
  </si>
  <si>
    <t>S85003</t>
  </si>
  <si>
    <t>TC0075</t>
  </si>
  <si>
    <t>TC0076</t>
  </si>
  <si>
    <t>TC0077</t>
  </si>
  <si>
    <t>TC0083</t>
  </si>
  <si>
    <t>TC0084</t>
  </si>
  <si>
    <t>T84974</t>
  </si>
  <si>
    <t>S85005</t>
  </si>
  <si>
    <t>S85002</t>
  </si>
  <si>
    <t>S85015</t>
  </si>
  <si>
    <t>S84983</t>
  </si>
  <si>
    <t>S84011</t>
  </si>
  <si>
    <t>S84987</t>
  </si>
  <si>
    <t>S85017</t>
  </si>
  <si>
    <t>S85027</t>
  </si>
  <si>
    <t>S85020</t>
  </si>
  <si>
    <t>S85033</t>
  </si>
  <si>
    <t>TC0078</t>
  </si>
  <si>
    <t>TC0081</t>
  </si>
  <si>
    <t>TC0082</t>
  </si>
  <si>
    <t>TC0086</t>
  </si>
  <si>
    <t>TC0088</t>
  </si>
  <si>
    <t>TC0089</t>
  </si>
  <si>
    <t>TC0092</t>
  </si>
  <si>
    <t>S84862</t>
  </si>
  <si>
    <t>RC00022</t>
  </si>
  <si>
    <t>RC00023</t>
  </si>
  <si>
    <t>AC00053</t>
  </si>
  <si>
    <t>S84979</t>
  </si>
  <si>
    <t>S84989</t>
  </si>
  <si>
    <t>S84961</t>
  </si>
  <si>
    <t>A000052</t>
  </si>
  <si>
    <t>S84986</t>
  </si>
  <si>
    <t>S84980</t>
  </si>
  <si>
    <t>S84988</t>
  </si>
  <si>
    <t>A0000054</t>
  </si>
  <si>
    <t>AC00051</t>
  </si>
  <si>
    <t>AC00055</t>
  </si>
  <si>
    <t>AC00057</t>
  </si>
  <si>
    <t>AC00056</t>
  </si>
  <si>
    <t>AC00058</t>
  </si>
  <si>
    <t>AS-60744</t>
  </si>
  <si>
    <t>AS-60745</t>
  </si>
  <si>
    <t>AS-60748</t>
  </si>
  <si>
    <t>TC0115</t>
  </si>
  <si>
    <t>TC0116</t>
  </si>
  <si>
    <t>TC0119</t>
  </si>
  <si>
    <t>AS-60750</t>
  </si>
  <si>
    <t>AS-60751</t>
  </si>
  <si>
    <t>AS-60753</t>
  </si>
  <si>
    <t>AS-60754</t>
  </si>
  <si>
    <t>AS-60756</t>
  </si>
  <si>
    <t>TC0122</t>
  </si>
  <si>
    <t>AS-60758</t>
  </si>
  <si>
    <t>AS-60759</t>
  </si>
  <si>
    <t>AS60763</t>
  </si>
  <si>
    <t>AS-60765</t>
  </si>
  <si>
    <t>AS-60768</t>
  </si>
  <si>
    <t>AS-60769</t>
  </si>
  <si>
    <t>AS-60746</t>
  </si>
  <si>
    <t>AS-60747</t>
  </si>
  <si>
    <t>AS-60749</t>
  </si>
  <si>
    <t>TC0118</t>
  </si>
  <si>
    <t>TC0120</t>
  </si>
  <si>
    <t>AS-60752</t>
  </si>
  <si>
    <t>AS-60755</t>
  </si>
  <si>
    <t>TC0123</t>
  </si>
  <si>
    <t>AS-60760</t>
  </si>
  <si>
    <t>AS-60766</t>
  </si>
  <si>
    <t>AS60767</t>
  </si>
  <si>
    <t>AS-60767</t>
  </si>
  <si>
    <t>AS60770</t>
  </si>
  <si>
    <t>TC0117</t>
  </si>
  <si>
    <t>TC0121</t>
  </si>
  <si>
    <t>AS-60757</t>
  </si>
  <si>
    <t>AS60761</t>
  </si>
  <si>
    <t>AS60762</t>
  </si>
  <si>
    <t>AS60764</t>
  </si>
  <si>
    <t>AS60771</t>
  </si>
  <si>
    <t>AS60772</t>
  </si>
  <si>
    <t>TC0145</t>
  </si>
  <si>
    <t>TC0151</t>
  </si>
  <si>
    <t>AS-60810</t>
  </si>
  <si>
    <t>AS-60811</t>
  </si>
  <si>
    <t>AS-60815</t>
  </si>
  <si>
    <t>AS-608169</t>
  </si>
  <si>
    <t>TC0144</t>
  </si>
  <si>
    <t>AS-60798</t>
  </si>
  <si>
    <t>AS-60799</t>
  </si>
  <si>
    <t>AS-60800</t>
  </si>
  <si>
    <t>AS-60801</t>
  </si>
  <si>
    <t>AS-60802</t>
  </si>
  <si>
    <t>AS-60806</t>
  </si>
  <si>
    <t>AS-60807</t>
  </si>
  <si>
    <t>TC0147</t>
  </si>
  <si>
    <t>TC0148</t>
  </si>
  <si>
    <t>TC0149</t>
  </si>
  <si>
    <t>TC0150</t>
  </si>
  <si>
    <t>AS-60808</t>
  </si>
  <si>
    <t>AS-60809</t>
  </si>
  <si>
    <t>AS-60812</t>
  </si>
  <si>
    <t>AS-60813</t>
  </si>
  <si>
    <t>AS-60814</t>
  </si>
  <si>
    <t>AS-60817</t>
  </si>
  <si>
    <t>AS-60818</t>
  </si>
  <si>
    <t>AS-60819</t>
  </si>
  <si>
    <t>AS-60820</t>
  </si>
  <si>
    <t>AS-60821</t>
  </si>
  <si>
    <t>AS-60822</t>
  </si>
  <si>
    <t>AS-60823</t>
  </si>
  <si>
    <t>AS-60803</t>
  </si>
  <si>
    <t>AS-60804</t>
  </si>
  <si>
    <t>AS-60805</t>
  </si>
  <si>
    <t>TC0146</t>
  </si>
  <si>
    <t>TC0152</t>
  </si>
  <si>
    <t>AS-60824</t>
  </si>
  <si>
    <t>AS-60828</t>
  </si>
  <si>
    <t>AC00129</t>
  </si>
  <si>
    <t>AC00128</t>
  </si>
  <si>
    <t>AC00072</t>
  </si>
  <si>
    <t>AS-60740</t>
  </si>
  <si>
    <t>RC00068</t>
  </si>
  <si>
    <t>RC00070</t>
  </si>
  <si>
    <t>RC00074</t>
  </si>
  <si>
    <t>RC00077</t>
  </si>
  <si>
    <t>AC00074</t>
  </si>
  <si>
    <t>AC00076</t>
  </si>
  <si>
    <t>AS-60741</t>
  </si>
  <si>
    <t>AS-60739</t>
  </si>
  <si>
    <t>AC00077</t>
  </si>
  <si>
    <t>AC00078</t>
  </si>
  <si>
    <t>AS-60742</t>
  </si>
  <si>
    <t>AS-60743</t>
  </si>
  <si>
    <t>AC00073</t>
  </si>
  <si>
    <t>AC00079</t>
  </si>
  <si>
    <t>AC00081</t>
  </si>
  <si>
    <t>AC00082</t>
  </si>
  <si>
    <t>AC00083</t>
  </si>
  <si>
    <t>AC00084</t>
  </si>
  <si>
    <t>RC00053</t>
  </si>
  <si>
    <t>RC00076</t>
  </si>
  <si>
    <t>AC00085</t>
  </si>
  <si>
    <t>RC00097</t>
  </si>
  <si>
    <t>RC00100</t>
  </si>
  <si>
    <t>RC00101</t>
  </si>
  <si>
    <t>RC00102</t>
  </si>
  <si>
    <t>RC00103</t>
  </si>
  <si>
    <t>RC00098</t>
  </si>
  <si>
    <t>RC00099</t>
  </si>
  <si>
    <t>AC00100</t>
  </si>
  <si>
    <t>AC00097</t>
  </si>
  <si>
    <t>AC00096</t>
  </si>
  <si>
    <t>AS-60792</t>
  </si>
  <si>
    <t>AC00099</t>
  </si>
  <si>
    <t>AS-6785</t>
  </si>
  <si>
    <t>AS-60784</t>
  </si>
  <si>
    <t>AS-60783</t>
  </si>
  <si>
    <t>AS-60777</t>
  </si>
  <si>
    <t>AS-60776</t>
  </si>
  <si>
    <t>AS-60775</t>
  </si>
  <si>
    <t>AS-60774</t>
  </si>
  <si>
    <t>AS-60773</t>
  </si>
  <si>
    <t>AC00102</t>
  </si>
  <si>
    <t>AC00101</t>
  </si>
  <si>
    <t>AS-60797</t>
  </si>
  <si>
    <t>AS-60794</t>
  </si>
  <si>
    <t>AS-60795</t>
  </si>
  <si>
    <t>AS-60796</t>
  </si>
  <si>
    <t>AC00146</t>
  </si>
  <si>
    <t>AC00151</t>
  </si>
  <si>
    <t>AC00150</t>
  </si>
  <si>
    <t>AC00152</t>
  </si>
  <si>
    <t>AC00155</t>
  </si>
  <si>
    <t>AS-60902</t>
  </si>
  <si>
    <t>AC00158</t>
  </si>
  <si>
    <t>AC00147</t>
  </si>
  <si>
    <t>RC00119</t>
  </si>
  <si>
    <t>AC00153</t>
  </si>
  <si>
    <t>AC00157</t>
  </si>
  <si>
    <t>AC00156</t>
  </si>
  <si>
    <t>AC00148</t>
  </si>
  <si>
    <t>AC00149</t>
  </si>
  <si>
    <t>AC00159</t>
  </si>
  <si>
    <t>RC00120</t>
  </si>
  <si>
    <t>AC00154</t>
  </si>
  <si>
    <t>CORTE TERMINAL 08/01</t>
  </si>
  <si>
    <t>AS-60929</t>
  </si>
  <si>
    <t>AS-60930</t>
  </si>
  <si>
    <t>RC-00131</t>
  </si>
  <si>
    <t>AS-60953</t>
  </si>
  <si>
    <t>AC00178</t>
  </si>
  <si>
    <t>RC00129</t>
  </si>
  <si>
    <t>AC00173</t>
  </si>
  <si>
    <t>AC00172</t>
  </si>
  <si>
    <t>AC00169</t>
  </si>
  <si>
    <t>AS-60947</t>
  </si>
  <si>
    <t>AS-60948</t>
  </si>
  <si>
    <t>AS-60931</t>
  </si>
  <si>
    <t>AS-60940</t>
  </si>
  <si>
    <t>AC00166</t>
  </si>
  <si>
    <t>AC00167</t>
  </si>
  <si>
    <t>RC00132</t>
  </si>
  <si>
    <t>AC00179</t>
  </si>
  <si>
    <t>AS-60952</t>
  </si>
  <si>
    <t>RC00130</t>
  </si>
  <si>
    <t>AC00175</t>
  </si>
  <si>
    <t>AC00174</t>
  </si>
  <si>
    <t>AS-60950</t>
  </si>
  <si>
    <t>AS-60949</t>
  </si>
  <si>
    <t>A0000177</t>
  </si>
  <si>
    <t>AS-60955</t>
  </si>
  <si>
    <t>AS-60951</t>
  </si>
  <si>
    <t>AC00176</t>
  </si>
  <si>
    <t>AS-60944</t>
  </si>
  <si>
    <t>RC00128</t>
  </si>
  <si>
    <t>RC00121</t>
  </si>
  <si>
    <t>AS-60960</t>
  </si>
  <si>
    <t>AS-60958</t>
  </si>
  <si>
    <t>AC00171</t>
  </si>
  <si>
    <t>AC00170</t>
  </si>
  <si>
    <t>AC00168</t>
  </si>
  <si>
    <t>AS-60957</t>
  </si>
  <si>
    <t>AS-61045</t>
  </si>
  <si>
    <t>RC00141</t>
  </si>
  <si>
    <t>AS-60691</t>
  </si>
  <si>
    <t>AS-61002</t>
  </si>
  <si>
    <t>AS-61043</t>
  </si>
  <si>
    <t>AS-61039</t>
  </si>
  <si>
    <t>AC00190</t>
  </si>
  <si>
    <t>AS-60990</t>
  </si>
  <si>
    <t>AS-60992</t>
  </si>
  <si>
    <t>AC00189</t>
  </si>
  <si>
    <t>AS-60995</t>
  </si>
  <si>
    <t>AS-61032</t>
  </si>
  <si>
    <t>AS-61030</t>
  </si>
  <si>
    <t>AC00194</t>
  </si>
  <si>
    <t>AC00191</t>
  </si>
  <si>
    <t>AS-60993</t>
  </si>
  <si>
    <t>AS-61048</t>
  </si>
  <si>
    <t>AC00192</t>
  </si>
  <si>
    <t>AS-60994</t>
  </si>
  <si>
    <t>AS-61046</t>
  </si>
  <si>
    <t>AS-61044</t>
  </si>
  <si>
    <t>AC00193</t>
  </si>
  <si>
    <t>AS-61042</t>
  </si>
  <si>
    <t>AS-61040</t>
  </si>
  <si>
    <t>AS-61038</t>
  </si>
  <si>
    <t>AS-61037</t>
  </si>
  <si>
    <t>AS-61047</t>
  </si>
  <si>
    <t>AC00195</t>
  </si>
  <si>
    <t>AS-61041</t>
  </si>
  <si>
    <t>AS-61036</t>
  </si>
  <si>
    <t>RC00177</t>
  </si>
  <si>
    <t>RC00174</t>
  </si>
  <si>
    <t>AS-61153</t>
  </si>
  <si>
    <t>AS-61152</t>
  </si>
  <si>
    <t>AS-61163</t>
  </si>
  <si>
    <t>AS-61169</t>
  </si>
  <si>
    <t>AS-61171</t>
  </si>
  <si>
    <t>AS-61173</t>
  </si>
  <si>
    <t>AS-61174</t>
  </si>
  <si>
    <t>AS-61175</t>
  </si>
  <si>
    <t>AS-61176</t>
  </si>
  <si>
    <t>AS-61160</t>
  </si>
  <si>
    <t>AC00227</t>
  </si>
  <si>
    <t>AS-61161</t>
  </si>
  <si>
    <t>AS-61165</t>
  </si>
  <si>
    <t>AS-61166</t>
  </si>
  <si>
    <t>AC00229</t>
  </si>
  <si>
    <t>AS-66155</t>
  </si>
  <si>
    <t>AS-61167</t>
  </si>
  <si>
    <t>AS-61158</t>
  </si>
  <si>
    <t>AS-61159</t>
  </si>
  <si>
    <t>AS-61164</t>
  </si>
  <si>
    <t>AS-61157</t>
  </si>
  <si>
    <t>AS-61656</t>
  </si>
  <si>
    <t>AC00228</t>
  </si>
  <si>
    <t>AS-61154</t>
  </si>
  <si>
    <t>AC00226</t>
  </si>
  <si>
    <t>AS-61085</t>
  </si>
  <si>
    <t>AC00216</t>
  </si>
  <si>
    <t>AS-61089</t>
  </si>
  <si>
    <t>AS-61090</t>
  </si>
  <si>
    <t>AS-61081</t>
  </si>
  <si>
    <t>AS-61082</t>
  </si>
  <si>
    <t>AS-61093</t>
  </si>
  <si>
    <t>AS-61094</t>
  </si>
  <si>
    <t>AS-61075</t>
  </si>
  <si>
    <t>AC00208</t>
  </si>
  <si>
    <t>AC00207</t>
  </si>
  <si>
    <t>AC00206</t>
  </si>
  <si>
    <t>AS-61080</t>
  </si>
  <si>
    <t>AC00215</t>
  </si>
  <si>
    <t>AS-61086</t>
  </si>
  <si>
    <t>AC00214</t>
  </si>
  <si>
    <t>AS-61087</t>
  </si>
  <si>
    <t>AS-610888</t>
  </si>
  <si>
    <t>AS-61092</t>
  </si>
  <si>
    <t>AS-61077</t>
  </si>
  <si>
    <t>AS-61095</t>
  </si>
  <si>
    <t>AC00210</t>
  </si>
  <si>
    <t>AS-61091</t>
  </si>
  <si>
    <t>AC00213</t>
  </si>
  <si>
    <t>AC00212</t>
  </si>
  <si>
    <t>AC00211</t>
  </si>
  <si>
    <t>AS-61074</t>
  </si>
  <si>
    <t>AS-61083</t>
  </si>
  <si>
    <t>AS-61076</t>
  </si>
  <si>
    <t>RC00170</t>
  </si>
  <si>
    <t>RC00167</t>
  </si>
  <si>
    <t>RC00166</t>
  </si>
  <si>
    <t>AS-61079</t>
  </si>
  <si>
    <t>RC00157</t>
  </si>
  <si>
    <t>AC00209</t>
  </si>
  <si>
    <t>AS-61073</t>
  </si>
  <si>
    <t>AC00230</t>
  </si>
  <si>
    <t>AS-61265</t>
  </si>
  <si>
    <t>AC00231</t>
  </si>
  <si>
    <t>AC00238</t>
  </si>
  <si>
    <t>AC00239</t>
  </si>
  <si>
    <t>AS-61271</t>
  </si>
  <si>
    <t>AC00240</t>
  </si>
  <si>
    <t>AC00236</t>
  </si>
  <si>
    <t>AC00233</t>
  </si>
  <si>
    <t>AS-61273</t>
  </si>
  <si>
    <t>AS-61276</t>
  </si>
  <si>
    <t>AC00241</t>
  </si>
  <si>
    <t>AS-61287</t>
  </si>
  <si>
    <t>AS-61288</t>
  </si>
  <si>
    <t>AS-61278</t>
  </si>
  <si>
    <t>AC00232</t>
  </si>
  <si>
    <t>AC00237</t>
  </si>
  <si>
    <t>AS-61267</t>
  </si>
  <si>
    <t>AS-61272</t>
  </si>
  <si>
    <t>AS-61266</t>
  </si>
  <si>
    <t>AC00234</t>
  </si>
  <si>
    <t>AS-61274</t>
  </si>
  <si>
    <t>AS-61277</t>
  </si>
  <si>
    <t>AS-61280</t>
  </si>
  <si>
    <t>AS-61281</t>
  </si>
  <si>
    <t>AC00242</t>
  </si>
  <si>
    <t>AS-61286</t>
  </si>
  <si>
    <t>AS-61290</t>
  </si>
  <si>
    <t>AC00243</t>
  </si>
  <si>
    <t>AC00244</t>
  </si>
  <si>
    <t>AS-61268</t>
  </si>
  <si>
    <t>AS-61269</t>
  </si>
  <si>
    <t>AS-61270</t>
  </si>
  <si>
    <t>AC00235</t>
  </si>
  <si>
    <t>AS-61279</t>
  </si>
  <si>
    <t>AS-61283</t>
  </si>
  <si>
    <t>AS-61284</t>
  </si>
  <si>
    <t>AS-61285</t>
  </si>
  <si>
    <t>RC00181</t>
  </si>
  <si>
    <t>RC00183</t>
  </si>
  <si>
    <t>RC00182</t>
  </si>
  <si>
    <t>AS-61289</t>
  </si>
  <si>
    <t>AS-61291</t>
  </si>
  <si>
    <t>AS-61292</t>
  </si>
  <si>
    <t>AS-61862</t>
  </si>
  <si>
    <t>AC00245</t>
  </si>
  <si>
    <t>AS-61298</t>
  </si>
  <si>
    <t>AC00246</t>
  </si>
  <si>
    <t>AS-61304</t>
  </si>
  <si>
    <t>AC00248</t>
  </si>
  <si>
    <t>AS-61306</t>
  </si>
  <si>
    <t>AS-61308</t>
  </si>
  <si>
    <t>AC00249</t>
  </si>
  <si>
    <t>AC00250</t>
  </si>
  <si>
    <t>AC00251</t>
  </si>
  <si>
    <t>AC00252</t>
  </si>
  <si>
    <t>AC00247</t>
  </si>
  <si>
    <t>AS-6135</t>
  </si>
  <si>
    <t>AS-61309</t>
  </si>
  <si>
    <t>AS-61310</t>
  </si>
  <si>
    <t>AS-61342</t>
  </si>
  <si>
    <t>AS-61340</t>
  </si>
  <si>
    <t>AC00268</t>
  </si>
  <si>
    <t>AC00271</t>
  </si>
  <si>
    <t>AAR-16460</t>
  </si>
  <si>
    <t>AC00270</t>
  </si>
  <si>
    <t>AR-16463</t>
  </si>
  <si>
    <t>AS-61349</t>
  </si>
  <si>
    <t>AC00275</t>
  </si>
  <si>
    <t>AC0276</t>
  </si>
  <si>
    <t>AR-16465</t>
  </si>
  <si>
    <t>AC00267</t>
  </si>
  <si>
    <t>AC00272</t>
  </si>
  <si>
    <t>AS-61343</t>
  </si>
  <si>
    <t>AS-61346</t>
  </si>
  <si>
    <t>AS-61348</t>
  </si>
  <si>
    <t>AS-61345</t>
  </si>
  <si>
    <t>AR-16461</t>
  </si>
  <si>
    <t>AR-61459</t>
  </si>
  <si>
    <t>AS-61347</t>
  </si>
  <si>
    <t>AS-61351</t>
  </si>
  <si>
    <t>AS-61352</t>
  </si>
  <si>
    <t>AS-61353</t>
  </si>
  <si>
    <t>RC00204</t>
  </si>
  <si>
    <t>AC00269</t>
  </si>
  <si>
    <t>AS-61341</t>
  </si>
  <si>
    <t>AS-61344</t>
  </si>
  <si>
    <t>AC00274</t>
  </si>
  <si>
    <t>AC00273</t>
  </si>
  <si>
    <t>TC153</t>
  </si>
  <si>
    <t>TC154</t>
  </si>
  <si>
    <t>TC155</t>
  </si>
  <si>
    <t>TC156</t>
  </si>
  <si>
    <t>TC158</t>
  </si>
  <si>
    <t>TC161</t>
  </si>
  <si>
    <t>TC162</t>
  </si>
  <si>
    <t>AS-60827</t>
  </si>
  <si>
    <t>AS60830</t>
  </si>
  <si>
    <t>AS60832</t>
  </si>
  <si>
    <t>AS60842</t>
  </si>
  <si>
    <t>TC164</t>
  </si>
  <si>
    <t>AS-60826</t>
  </si>
  <si>
    <t>AS-60831</t>
  </si>
  <si>
    <t>AS-60835</t>
  </si>
  <si>
    <t>AS-60838</t>
  </si>
  <si>
    <t>AS-60839</t>
  </si>
  <si>
    <t>AS-608440</t>
  </si>
  <si>
    <t>AS-60833</t>
  </si>
  <si>
    <t>AS-60825</t>
  </si>
  <si>
    <t>TC157</t>
  </si>
  <si>
    <t>TC159</t>
  </si>
  <si>
    <t>TC160</t>
  </si>
  <si>
    <t>TC163</t>
  </si>
  <si>
    <t>AS-60829</t>
  </si>
  <si>
    <t>AS-60834</t>
  </si>
  <si>
    <t>AS-60836</t>
  </si>
  <si>
    <t>AS-60841</t>
  </si>
  <si>
    <t xml:space="preserve"> </t>
  </si>
  <si>
    <t>TC168</t>
  </si>
  <si>
    <t>TC104</t>
  </si>
  <si>
    <t>AS+60882</t>
  </si>
  <si>
    <t>TC171</t>
  </si>
  <si>
    <t>TC172</t>
  </si>
  <si>
    <t>TC175</t>
  </si>
  <si>
    <t>TC170</t>
  </si>
  <si>
    <t>TC173</t>
  </si>
  <si>
    <t>TC176</t>
  </si>
  <si>
    <t>TC177</t>
  </si>
  <si>
    <t>TC167</t>
  </si>
  <si>
    <t>TC169</t>
  </si>
  <si>
    <t>TC174</t>
  </si>
  <si>
    <t>AS-60886</t>
  </si>
  <si>
    <t>AS-60887</t>
  </si>
  <si>
    <t>AS-60888</t>
  </si>
  <si>
    <t>AS-60889</t>
  </si>
  <si>
    <t>AS-60890</t>
  </si>
  <si>
    <t>AS-60900</t>
  </si>
  <si>
    <t>AS-60909</t>
  </si>
  <si>
    <t>AS-60918</t>
  </si>
  <si>
    <t>AS-60925</t>
  </si>
  <si>
    <t>AS-60924</t>
  </si>
  <si>
    <t>AS-6969</t>
  </si>
  <si>
    <t>AS-60963</t>
  </si>
  <si>
    <t>AS-60959</t>
  </si>
  <si>
    <t>AS-60956</t>
  </si>
  <si>
    <t>AS-60954</t>
  </si>
  <si>
    <t>AS-60906</t>
  </si>
  <si>
    <t>AS-60908</t>
  </si>
  <si>
    <t>AS-60910</t>
  </si>
  <si>
    <t>AS-60911</t>
  </si>
  <si>
    <t>AS60919</t>
  </si>
  <si>
    <t>AS-60921</t>
  </si>
  <si>
    <t>AS-60928</t>
  </si>
  <si>
    <t>TC194</t>
  </si>
  <si>
    <t>TC195</t>
  </si>
  <si>
    <t>AS-60905</t>
  </si>
  <si>
    <t>AS-60907</t>
  </si>
  <si>
    <t>TC196</t>
  </si>
  <si>
    <t>AS-60913</t>
  </si>
  <si>
    <t>AS-60914</t>
  </si>
  <si>
    <t>AS-60915</t>
  </si>
  <si>
    <t>AS-60916</t>
  </si>
  <si>
    <t>AS-60917</t>
  </si>
  <si>
    <t>TC197</t>
  </si>
  <si>
    <t>TC198</t>
  </si>
  <si>
    <t>TC199</t>
  </si>
  <si>
    <t>AS-60920</t>
  </si>
  <si>
    <t>AS-60922</t>
  </si>
  <si>
    <t>AS-60923</t>
  </si>
  <si>
    <t>AS-60980</t>
  </si>
  <si>
    <t>TC221</t>
  </si>
  <si>
    <t>TC222</t>
  </si>
  <si>
    <t>TC223</t>
  </si>
  <si>
    <t>TC224</t>
  </si>
  <si>
    <t>AS-60981</t>
  </si>
  <si>
    <t>AS-60982</t>
  </si>
  <si>
    <t>AS-60986</t>
  </si>
  <si>
    <t>TC228</t>
  </si>
  <si>
    <t>TC229</t>
  </si>
  <si>
    <t>TC230</t>
  </si>
  <si>
    <t>AS-60970</t>
  </si>
  <si>
    <t>AS-60983</t>
  </si>
  <si>
    <t>AS-60984</t>
  </si>
  <si>
    <t>TC227</t>
  </si>
  <si>
    <t>AS-60979</t>
  </si>
  <si>
    <t>TC225</t>
  </si>
  <si>
    <t>AS-60985</t>
  </si>
  <si>
    <t>AS-60987</t>
  </si>
  <si>
    <t>AS-60988</t>
  </si>
  <si>
    <t>AS-60989</t>
  </si>
  <si>
    <t>AS-61049</t>
  </si>
  <si>
    <t>TC239</t>
  </si>
  <si>
    <t>TC240</t>
  </si>
  <si>
    <t>TC241</t>
  </si>
  <si>
    <t>TC242</t>
  </si>
  <si>
    <t>TC243</t>
  </si>
  <si>
    <t>TC244</t>
  </si>
  <si>
    <t>TC248</t>
  </si>
  <si>
    <t>AS-61050</t>
  </si>
  <si>
    <t>AS-61057</t>
  </si>
  <si>
    <t>AS-61061</t>
  </si>
  <si>
    <t>TC251</t>
  </si>
  <si>
    <t>AS-61062</t>
  </si>
  <si>
    <t>AS-61063</t>
  </si>
  <si>
    <t>TC246</t>
  </si>
  <si>
    <t>TC249</t>
  </si>
  <si>
    <t>TC245</t>
  </si>
  <si>
    <t>TC247</t>
  </si>
  <si>
    <t>AS-61051</t>
  </si>
  <si>
    <t>AS-61060</t>
  </si>
  <si>
    <t>TC250</t>
  </si>
  <si>
    <t>TC273</t>
  </si>
  <si>
    <t>TC275</t>
  </si>
  <si>
    <t>TC276</t>
  </si>
  <si>
    <t>TC277</t>
  </si>
  <si>
    <t>TC278</t>
  </si>
  <si>
    <t>AS-61145</t>
  </si>
  <si>
    <t>AS-61147</t>
  </si>
  <si>
    <t>AS-61150</t>
  </si>
  <si>
    <t>TC268</t>
  </si>
  <si>
    <t>TC274</t>
  </si>
  <si>
    <t>AS-61144</t>
  </si>
  <si>
    <t>AS-61148</t>
  </si>
  <si>
    <t>AS-61149</t>
  </si>
  <si>
    <t>AS-61151</t>
  </si>
  <si>
    <t>AS-61146</t>
  </si>
  <si>
    <t>AS-61099</t>
  </si>
  <si>
    <t>TC269</t>
  </si>
  <si>
    <t>TC270</t>
  </si>
  <si>
    <t>TC271</t>
  </si>
  <si>
    <t>TC272</t>
  </si>
  <si>
    <t>TC279</t>
  </si>
  <si>
    <t>TC315</t>
  </si>
  <si>
    <t>TC316</t>
  </si>
  <si>
    <t>AS-61312</t>
  </si>
  <si>
    <t>AS-61331</t>
  </si>
  <si>
    <t>AS-61332</t>
  </si>
  <si>
    <t>TC319</t>
  </si>
  <si>
    <t>TC322</t>
  </si>
  <si>
    <t>AS-61333</t>
  </si>
  <si>
    <t>TC325</t>
  </si>
  <si>
    <t>AS-61335</t>
  </si>
  <si>
    <t>TC326</t>
  </si>
  <si>
    <t>TC323</t>
  </si>
  <si>
    <t>TC321</t>
  </si>
  <si>
    <t>TC318</t>
  </si>
  <si>
    <t>TC313</t>
  </si>
  <si>
    <t>TC314</t>
  </si>
  <si>
    <t>TC317</t>
  </si>
  <si>
    <t>TC320</t>
  </si>
  <si>
    <t>TC324</t>
  </si>
  <si>
    <t>AS-61338</t>
  </si>
  <si>
    <t>AS-61339</t>
  </si>
  <si>
    <t>TC327</t>
  </si>
  <si>
    <t>AS-61311</t>
  </si>
  <si>
    <t>TC330</t>
  </si>
  <si>
    <t>AS-61337</t>
  </si>
  <si>
    <t>TC328</t>
  </si>
  <si>
    <t>TC329</t>
  </si>
  <si>
    <t>TC331</t>
  </si>
  <si>
    <t>AS-61358</t>
  </si>
  <si>
    <t>TC344</t>
  </si>
  <si>
    <t>TC347</t>
  </si>
  <si>
    <t>TC348</t>
  </si>
  <si>
    <t>AS-61363</t>
  </si>
  <si>
    <t>AS-31365</t>
  </si>
  <si>
    <t>AS-61359</t>
  </si>
  <si>
    <t>TC349</t>
  </si>
  <si>
    <t>TC350</t>
  </si>
  <si>
    <t>AS-61367</t>
  </si>
  <si>
    <t>AS-61372</t>
  </si>
  <si>
    <t>AS-61373</t>
  </si>
  <si>
    <t>AS-61356</t>
  </si>
  <si>
    <t>TC343</t>
  </si>
  <si>
    <t>AS-61362</t>
  </si>
  <si>
    <t>TC342</t>
  </si>
  <si>
    <t>AS-61354</t>
  </si>
  <si>
    <t>AS-61357</t>
  </si>
  <si>
    <t>TC345</t>
  </si>
  <si>
    <t>TC346</t>
  </si>
  <si>
    <t>TC352</t>
  </si>
  <si>
    <t>AS-61360</t>
  </si>
  <si>
    <t>AS-61361</t>
  </si>
  <si>
    <t>AS-61366</t>
  </si>
  <si>
    <t>AS-61368</t>
  </si>
  <si>
    <t>AS-61369</t>
  </si>
  <si>
    <t>AS-61370</t>
  </si>
  <si>
    <t>AS-61371</t>
  </si>
  <si>
    <t>AS-61374</t>
  </si>
  <si>
    <t>AS-61404</t>
  </si>
  <si>
    <t>AS-61405</t>
  </si>
  <si>
    <t>AS-61415</t>
  </si>
  <si>
    <t>TC354</t>
  </si>
  <si>
    <t>TC363</t>
  </si>
  <si>
    <t>TC365</t>
  </si>
  <si>
    <t>TC366</t>
  </si>
  <si>
    <t>TC369</t>
  </si>
  <si>
    <t>AR-61469</t>
  </si>
  <si>
    <t>AR-16468</t>
  </si>
  <si>
    <t>AR-16470</t>
  </si>
  <si>
    <t>AS-61425</t>
  </si>
  <si>
    <t>AS-61426</t>
  </si>
  <si>
    <t>AS-61427</t>
  </si>
  <si>
    <t>AS-61428</t>
  </si>
  <si>
    <t>AS61429</t>
  </si>
  <si>
    <t>AS-61430</t>
  </si>
  <si>
    <t>AS-61431</t>
  </si>
  <si>
    <t>TC372</t>
  </si>
  <si>
    <t>TC373</t>
  </si>
  <si>
    <t>TC374</t>
  </si>
  <si>
    <t>TC375</t>
  </si>
  <si>
    <t>TC376</t>
  </si>
  <si>
    <t>AS-61399</t>
  </si>
  <si>
    <t>AS-61401</t>
  </si>
  <si>
    <t>AS-61403</t>
  </si>
  <si>
    <t>AS-61406</t>
  </si>
  <si>
    <t>AS-61407</t>
  </si>
  <si>
    <t>AS-61416</t>
  </si>
  <si>
    <t>TC355</t>
  </si>
  <si>
    <t>TC358</t>
  </si>
  <si>
    <t>TC359</t>
  </si>
  <si>
    <t>TC360</t>
  </si>
  <si>
    <t>TC362</t>
  </si>
  <si>
    <t>TC364</t>
  </si>
  <si>
    <t>TC370</t>
  </si>
  <si>
    <t>AR-16467</t>
  </si>
  <si>
    <t>AS-61417</t>
  </si>
  <si>
    <t>AS-61418</t>
  </si>
  <si>
    <t>AR-16471</t>
  </si>
  <si>
    <t>AS-61420</t>
  </si>
  <si>
    <t>AS-61421</t>
  </si>
  <si>
    <t>AS-61432</t>
  </si>
  <si>
    <t>AS-61433</t>
  </si>
  <si>
    <t>TC377</t>
  </si>
  <si>
    <t>PVA</t>
  </si>
  <si>
    <t>AS-61414</t>
  </si>
  <si>
    <t>TC361</t>
  </si>
  <si>
    <t>TC371</t>
  </si>
  <si>
    <t>TC367</t>
  </si>
  <si>
    <t>TC368</t>
  </si>
  <si>
    <t>AS-61434</t>
  </si>
  <si>
    <t>AS-61435</t>
  </si>
  <si>
    <t>AS-61436</t>
  </si>
  <si>
    <t>AS-61437</t>
  </si>
  <si>
    <t>TC378</t>
  </si>
  <si>
    <t>AS-61438</t>
  </si>
  <si>
    <t>TC380</t>
  </si>
  <si>
    <t>AS-61448</t>
  </si>
  <si>
    <t>AS-61449</t>
  </si>
  <si>
    <t>AR-16484</t>
  </si>
  <si>
    <t>AS-61473</t>
  </si>
  <si>
    <t>AS-61474</t>
  </si>
  <si>
    <t>AR-16511</t>
  </si>
  <si>
    <t>TC384</t>
  </si>
  <si>
    <t>TC385</t>
  </si>
  <si>
    <t>TC386</t>
  </si>
  <si>
    <t>AR-16519</t>
  </si>
  <si>
    <t>AS-61478</t>
  </si>
  <si>
    <t>TC390</t>
  </si>
  <si>
    <t>AS-61496</t>
  </si>
  <si>
    <t>TC391</t>
  </si>
  <si>
    <t>AR-16494</t>
  </si>
  <si>
    <t>AS-61529</t>
  </si>
  <si>
    <t>AS-61530</t>
  </si>
  <si>
    <t>AS-61531</t>
  </si>
  <si>
    <t>AS-61532</t>
  </si>
  <si>
    <t>AS-61533</t>
  </si>
  <si>
    <t>AS-61443</t>
  </si>
  <si>
    <t>AR-16483</t>
  </si>
  <si>
    <t>AS-61465</t>
  </si>
  <si>
    <t>AS-61469</t>
  </si>
  <si>
    <t>AS-61471</t>
  </si>
  <si>
    <t>AS-61472</t>
  </si>
  <si>
    <t>AS-61479</t>
  </si>
  <si>
    <t>TC388</t>
  </si>
  <si>
    <t>TC389</t>
  </si>
  <si>
    <t>AS-61487</t>
  </si>
  <si>
    <t>AS-61526</t>
  </si>
  <si>
    <t>AS-61257</t>
  </si>
  <si>
    <t>AS-61445</t>
  </si>
  <si>
    <t>AS-61467</t>
  </si>
  <si>
    <t>TC383</t>
  </si>
  <si>
    <t>AS-61501</t>
  </si>
  <si>
    <t>AS-61528</t>
  </si>
  <si>
    <t>AS-61444</t>
  </si>
  <si>
    <t>AS61446</t>
  </si>
  <si>
    <t>AS-61447</t>
  </si>
  <si>
    <t>T381</t>
  </si>
  <si>
    <t>AS-61459</t>
  </si>
  <si>
    <t>AS-614562</t>
  </si>
  <si>
    <t>TC382</t>
  </si>
  <si>
    <t>AS-61480</t>
  </si>
  <si>
    <t>TC387</t>
  </si>
  <si>
    <t>AR-16486</t>
  </si>
  <si>
    <t>AR-16476</t>
  </si>
  <si>
    <t>AS-61534</t>
  </si>
  <si>
    <t>TC392</t>
  </si>
  <si>
    <t>TC396</t>
  </si>
  <si>
    <t>AS-61538</t>
  </si>
  <si>
    <t>AS-61539</t>
  </si>
  <si>
    <t>AS-61540</t>
  </si>
  <si>
    <t>AS-61541</t>
  </si>
  <si>
    <t>AR-16542</t>
  </si>
  <si>
    <t>AR16540</t>
  </si>
  <si>
    <t>AS-61542</t>
  </si>
  <si>
    <t>AS-61543</t>
  </si>
  <si>
    <t>TC399</t>
  </si>
  <si>
    <t>AS-61547</t>
  </si>
  <si>
    <t>AS-61548</t>
  </si>
  <si>
    <t>AS-61550</t>
  </si>
  <si>
    <t>AS-61552</t>
  </si>
  <si>
    <t>AS-61553</t>
  </si>
  <si>
    <t>AS-61554</t>
  </si>
  <si>
    <t>AS-61557</t>
  </si>
  <si>
    <t>AS-61558</t>
  </si>
  <si>
    <t>AS-61561</t>
  </si>
  <si>
    <t>TC404</t>
  </si>
  <si>
    <t>AS-61535</t>
  </si>
  <si>
    <t>AS-61537</t>
  </si>
  <si>
    <t>AS-61549</t>
  </si>
  <si>
    <t>AS-61555</t>
  </si>
  <si>
    <t>AS-61556</t>
  </si>
  <si>
    <t>AS-61559</t>
  </si>
  <si>
    <t>AS-61544</t>
  </si>
  <si>
    <t>AS-61545</t>
  </si>
  <si>
    <t>TC402</t>
  </si>
  <si>
    <t>TC401</t>
  </si>
  <si>
    <t>AS-61560</t>
  </si>
  <si>
    <t>AS-61562</t>
  </si>
  <si>
    <t>TC403</t>
  </si>
  <si>
    <t>AR-16536</t>
  </si>
  <si>
    <t>TC393</t>
  </si>
  <si>
    <t>A-61536</t>
  </si>
  <si>
    <t>TC394</t>
  </si>
  <si>
    <t>TC397</t>
  </si>
  <si>
    <t>TC398</t>
  </si>
  <si>
    <t>AR-16550</t>
  </si>
  <si>
    <t>AR-16551</t>
  </si>
  <si>
    <t>AS-61563</t>
  </si>
  <si>
    <t>AS-61564</t>
  </si>
  <si>
    <t>AS-61565</t>
  </si>
  <si>
    <t>AS-61566</t>
  </si>
  <si>
    <t>AS-61567</t>
  </si>
  <si>
    <t>TC413</t>
  </si>
  <si>
    <t>TC0411</t>
  </si>
  <si>
    <t>TC0412</t>
  </si>
  <si>
    <t>TC0410</t>
  </si>
  <si>
    <t>TC0408</t>
  </si>
  <si>
    <t>TC0407</t>
  </si>
  <si>
    <t>TC0406</t>
  </si>
  <si>
    <t>TC0405</t>
  </si>
  <si>
    <t>AS-61633</t>
  </si>
  <si>
    <t>AS-61632</t>
  </si>
  <si>
    <t>AS-61631</t>
  </si>
  <si>
    <t>AS-61630</t>
  </si>
  <si>
    <t>AS-61629</t>
  </si>
  <si>
    <t>AS-61628</t>
  </si>
  <si>
    <t>AS-61627</t>
  </si>
  <si>
    <t>AS-61626</t>
  </si>
  <si>
    <t>AS-61625</t>
  </si>
  <si>
    <t>AS-61624</t>
  </si>
  <si>
    <t>AS-61622</t>
  </si>
  <si>
    <t>AS-61621</t>
  </si>
  <si>
    <t>AS-61620</t>
  </si>
  <si>
    <t>AS-61616</t>
  </si>
  <si>
    <t>AS-61615</t>
  </si>
  <si>
    <t>AS-61612</t>
  </si>
  <si>
    <t>AS-61611</t>
  </si>
  <si>
    <t>AS-61610</t>
  </si>
  <si>
    <t>AS-61609</t>
  </si>
  <si>
    <t>AS-61608</t>
  </si>
  <si>
    <t>AS-61607</t>
  </si>
  <si>
    <t>AS-61606</t>
  </si>
  <si>
    <t>AS-61605</t>
  </si>
  <si>
    <t>AS-61604</t>
  </si>
  <si>
    <t>AS-61601</t>
  </si>
  <si>
    <t>AS-61600</t>
  </si>
  <si>
    <t>AS-61599</t>
  </si>
  <si>
    <t>AR-16573</t>
  </si>
  <si>
    <t>AR-16572</t>
  </si>
  <si>
    <t>AR-16571</t>
  </si>
  <si>
    <t>AR-16570</t>
  </si>
  <si>
    <t>AR-16568</t>
  </si>
  <si>
    <t>AR-16566</t>
  </si>
  <si>
    <t>AR-16565</t>
  </si>
  <si>
    <t>AR-16564</t>
  </si>
  <si>
    <t>AR-16562</t>
  </si>
  <si>
    <t>AR-16559</t>
  </si>
  <si>
    <t>AR-16558</t>
  </si>
  <si>
    <t>AR-16557</t>
  </si>
  <si>
    <t>AR-16554</t>
  </si>
  <si>
    <t>TC0424</t>
  </si>
  <si>
    <t>TC0423</t>
  </si>
  <si>
    <t>TC0422</t>
  </si>
  <si>
    <t>TC0421</t>
  </si>
  <si>
    <t>TC0420</t>
  </si>
  <si>
    <t>TC0418</t>
  </si>
  <si>
    <t>TC0417</t>
  </si>
  <si>
    <t>TC0416</t>
  </si>
  <si>
    <t>TC0415</t>
  </si>
  <si>
    <t>TC0414</t>
  </si>
  <si>
    <t>AS-61663</t>
  </si>
  <si>
    <t>AS-61662</t>
  </si>
  <si>
    <t>AS-61661</t>
  </si>
  <si>
    <t>AS-61660</t>
  </si>
  <si>
    <t>AS-61659</t>
  </si>
  <si>
    <t>AS-61658</t>
  </si>
  <si>
    <t>AS-61657</t>
  </si>
  <si>
    <t>AS-61655</t>
  </si>
  <si>
    <t>AS-61651</t>
  </si>
  <si>
    <t>AS-61650</t>
  </si>
  <si>
    <t>AS-61649</t>
  </si>
  <si>
    <t>AS-61648</t>
  </si>
  <si>
    <t>AS-61647</t>
  </si>
  <si>
    <t>AS-61645</t>
  </si>
  <si>
    <t>AS-61644</t>
  </si>
  <si>
    <t>AS-61637</t>
  </si>
  <si>
    <t>AS-61635</t>
  </si>
  <si>
    <t>AS-61634</t>
  </si>
  <si>
    <t>AR-16627</t>
  </si>
  <si>
    <t>AR-16625</t>
  </si>
  <si>
    <t>AR-16624</t>
  </si>
  <si>
    <t>DIF AR16593</t>
  </si>
  <si>
    <t>TC0438</t>
  </si>
  <si>
    <t>TC0437</t>
  </si>
  <si>
    <t>TC0436</t>
  </si>
  <si>
    <t>TC0435</t>
  </si>
  <si>
    <t>TC0434</t>
  </si>
  <si>
    <t>TC0433</t>
  </si>
  <si>
    <t>TC0432</t>
  </si>
  <si>
    <t>TC0431</t>
  </si>
  <si>
    <t>TC0430</t>
  </si>
  <si>
    <t>TC-0429</t>
  </si>
  <si>
    <t>TC0428</t>
  </si>
  <si>
    <t>TC0427</t>
  </si>
  <si>
    <t>TC-0426</t>
  </si>
  <si>
    <t>TC0425</t>
  </si>
  <si>
    <t>AS-61764</t>
  </si>
  <si>
    <t>AS-61763</t>
  </si>
  <si>
    <t>AS-61762</t>
  </si>
  <si>
    <t>AS-61761</t>
  </si>
  <si>
    <t>AS-61760</t>
  </si>
  <si>
    <t>AS-61759</t>
  </si>
  <si>
    <t>AS-61758</t>
  </si>
  <si>
    <t>AS-61757</t>
  </si>
  <si>
    <t>AS-61756</t>
  </si>
  <si>
    <t>AS-61755</t>
  </si>
  <si>
    <t>AS-61754</t>
  </si>
  <si>
    <t>AS-61753</t>
  </si>
  <si>
    <t>AS-61752</t>
  </si>
  <si>
    <t>AS-61751</t>
  </si>
  <si>
    <t>AS-61750</t>
  </si>
  <si>
    <t>AS-61749</t>
  </si>
  <si>
    <t>AS-61748</t>
  </si>
  <si>
    <t>AS-61747</t>
  </si>
  <si>
    <t>AS-61746</t>
  </si>
  <si>
    <t>AS-61745</t>
  </si>
  <si>
    <t>AS-61740</t>
  </si>
  <si>
    <t>AS-61739</t>
  </si>
  <si>
    <t>AS-61738</t>
  </si>
  <si>
    <t>AS-61737</t>
  </si>
  <si>
    <t>AS-61734</t>
  </si>
  <si>
    <t>AS-61733</t>
  </si>
  <si>
    <t>AS-61732</t>
  </si>
  <si>
    <t>AS-61731</t>
  </si>
  <si>
    <t>AS-61730</t>
  </si>
  <si>
    <t>AS-61669</t>
  </si>
  <si>
    <t>AS-61688</t>
  </si>
  <si>
    <t>AS-61667</t>
  </si>
  <si>
    <t>AS-61666</t>
  </si>
  <si>
    <t>AS-61665</t>
  </si>
  <si>
    <t>AS-61664</t>
  </si>
  <si>
    <t>AR-16636</t>
  </si>
  <si>
    <t>AR-16634</t>
  </si>
  <si>
    <t>AR-16631</t>
  </si>
  <si>
    <t>AR-16630</t>
  </si>
  <si>
    <t>AR-16629</t>
  </si>
  <si>
    <t>TC0462</t>
  </si>
  <si>
    <t>TC0461</t>
  </si>
  <si>
    <t>TC0460</t>
  </si>
  <si>
    <t>TC0459</t>
  </si>
  <si>
    <t>TC0458</t>
  </si>
  <si>
    <t>TC0457</t>
  </si>
  <si>
    <t>TC0456</t>
  </si>
  <si>
    <t>TC0455</t>
  </si>
  <si>
    <t>TC0454</t>
  </si>
  <si>
    <t>TC0453</t>
  </si>
  <si>
    <t>TC0452</t>
  </si>
  <si>
    <t>TC0451</t>
  </si>
  <si>
    <t>TC0450</t>
  </si>
  <si>
    <t>TC0449</t>
  </si>
  <si>
    <t>TC0448</t>
  </si>
  <si>
    <t>TC0447</t>
  </si>
  <si>
    <t>TC0446</t>
  </si>
  <si>
    <t>TC0445</t>
  </si>
  <si>
    <t>TC0444</t>
  </si>
  <si>
    <t>TC0442</t>
  </si>
  <si>
    <t>TC0441</t>
  </si>
  <si>
    <t>TC0440</t>
  </si>
  <si>
    <t>TC0439</t>
  </si>
  <si>
    <t>AS-61832</t>
  </si>
  <si>
    <t>AS-61831</t>
  </si>
  <si>
    <t>AS-61830</t>
  </si>
  <si>
    <t>AS-61829</t>
  </si>
  <si>
    <t>AS-61828</t>
  </si>
  <si>
    <t>AS-61827</t>
  </si>
  <si>
    <t>AS-61826</t>
  </si>
  <si>
    <t>AS-61825</t>
  </si>
  <si>
    <t>AS-61817</t>
  </si>
  <si>
    <t>AS-61815</t>
  </si>
  <si>
    <t>AS-61814</t>
  </si>
  <si>
    <t>AS-61813</t>
  </si>
  <si>
    <t>AS-61812</t>
  </si>
  <si>
    <t>AS-61811</t>
  </si>
  <si>
    <t>AS-61810</t>
  </si>
  <si>
    <t>AS-61809</t>
  </si>
  <si>
    <t>AS-61808</t>
  </si>
  <si>
    <t>AS-61807</t>
  </si>
  <si>
    <t>AS-61806</t>
  </si>
  <si>
    <t>AS-61805</t>
  </si>
  <si>
    <t>AS-61804</t>
  </si>
  <si>
    <t>AS-61803</t>
  </si>
  <si>
    <t>AS-61802</t>
  </si>
  <si>
    <t>AS-61801</t>
  </si>
  <si>
    <t>AS-61800</t>
  </si>
  <si>
    <t>AS-61770</t>
  </si>
  <si>
    <t>AS-61769</t>
  </si>
  <si>
    <t>AR-16644</t>
  </si>
  <si>
    <t>AR-16642</t>
  </si>
  <si>
    <t>AR-16641</t>
  </si>
  <si>
    <t>AR-16440</t>
  </si>
  <si>
    <t>AR-16639</t>
  </si>
  <si>
    <t>RC0481</t>
  </si>
  <si>
    <t>TC0480</t>
  </si>
  <si>
    <t>TC0479</t>
  </si>
  <si>
    <t>TC0478</t>
  </si>
  <si>
    <t>TC0477</t>
  </si>
  <si>
    <t>TC0476</t>
  </si>
  <si>
    <t>TC0475</t>
  </si>
  <si>
    <t>TC0473</t>
  </si>
  <si>
    <t>TC0472</t>
  </si>
  <si>
    <t>TC0471</t>
  </si>
  <si>
    <t>TC0470</t>
  </si>
  <si>
    <t>TC0469</t>
  </si>
  <si>
    <t>TC0468</t>
  </si>
  <si>
    <t>TC0467</t>
  </si>
  <si>
    <t>TC0466</t>
  </si>
  <si>
    <t>TC0465</t>
  </si>
  <si>
    <t>TC0464</t>
  </si>
  <si>
    <t>TC0463</t>
  </si>
  <si>
    <t>TC0482</t>
  </si>
  <si>
    <t>AS-61880</t>
  </si>
  <si>
    <t>AS-61879</t>
  </si>
  <si>
    <t>AS-61878</t>
  </si>
  <si>
    <t>AS-61877</t>
  </si>
  <si>
    <t>AS-61876</t>
  </si>
  <si>
    <t>AS-61875</t>
  </si>
  <si>
    <t>AS-61874</t>
  </si>
  <si>
    <t>AS-61873</t>
  </si>
  <si>
    <t>AS-61872</t>
  </si>
  <si>
    <t>AS-61871</t>
  </si>
  <si>
    <t>AS-61870</t>
  </si>
  <si>
    <t>AS-61869</t>
  </si>
  <si>
    <t>AS-61868</t>
  </si>
  <si>
    <t>AS-61867</t>
  </si>
  <si>
    <t>AS-61860</t>
  </si>
  <si>
    <t>AS-61856</t>
  </si>
  <si>
    <t>AS-61855</t>
  </si>
  <si>
    <t>AS-61854</t>
  </si>
  <si>
    <t>AS-61846</t>
  </si>
  <si>
    <t>AS-61844</t>
  </si>
  <si>
    <t>AS-61843</t>
  </si>
  <si>
    <t>AS-61840</t>
  </si>
  <si>
    <t>AS-61839</t>
  </si>
  <si>
    <t>AS-61837</t>
  </si>
  <si>
    <t>AS-61835</t>
  </si>
  <si>
    <t>AS-61833</t>
  </si>
  <si>
    <t>AR-16667</t>
  </si>
  <si>
    <t>AR-16665</t>
  </si>
  <si>
    <t>A-16659</t>
  </si>
  <si>
    <t>AR-16653</t>
  </si>
  <si>
    <t>AR-16649</t>
  </si>
  <si>
    <t>AR-16645</t>
  </si>
  <si>
    <t>TC0499</t>
  </si>
  <si>
    <t>TC0498</t>
  </si>
  <si>
    <t>TC0497</t>
  </si>
  <si>
    <t>TC0496</t>
  </si>
  <si>
    <t>TC-0495</t>
  </si>
  <si>
    <t>TC0494</t>
  </si>
  <si>
    <t>TC0493</t>
  </si>
  <si>
    <t>TC0492</t>
  </si>
  <si>
    <t>TC0491</t>
  </si>
  <si>
    <t>TC0490</t>
  </si>
  <si>
    <t>TC0489</t>
  </si>
  <si>
    <t>T0488</t>
  </si>
  <si>
    <t>TC0487</t>
  </si>
  <si>
    <t>TC0486</t>
  </si>
  <si>
    <t>TC0485</t>
  </si>
  <si>
    <t>TC0484</t>
  </si>
  <si>
    <t>TC0483</t>
  </si>
  <si>
    <t>AS-61956</t>
  </si>
  <si>
    <t>AS-61955</t>
  </si>
  <si>
    <t>AS-61954</t>
  </si>
  <si>
    <t>AS-61953</t>
  </si>
  <si>
    <t>AS-61952</t>
  </si>
  <si>
    <t>AS-61951</t>
  </si>
  <si>
    <t>AS-61949</t>
  </si>
  <si>
    <t>AS-61948</t>
  </si>
  <si>
    <t>AS-61947</t>
  </si>
  <si>
    <t>AS-61946</t>
  </si>
  <si>
    <t>AS-61945</t>
  </si>
  <si>
    <t>AS-61944</t>
  </si>
  <si>
    <t>AS-61943</t>
  </si>
  <si>
    <t>AS-61942</t>
  </si>
  <si>
    <t>AS-61941</t>
  </si>
  <si>
    <t>AS-61940</t>
  </si>
  <si>
    <t>AS-61939</t>
  </si>
  <si>
    <t>AS-61938</t>
  </si>
  <si>
    <t>AS-61937</t>
  </si>
  <si>
    <t>AS-61936</t>
  </si>
  <si>
    <t>AS-61935</t>
  </si>
  <si>
    <t>AS-61934</t>
  </si>
  <si>
    <t>AS-61933</t>
  </si>
  <si>
    <t>AS-61932</t>
  </si>
  <si>
    <t>AS-61931</t>
  </si>
  <si>
    <t>AS-61930</t>
  </si>
  <si>
    <t>AS-61929</t>
  </si>
  <si>
    <t>AS-61928</t>
  </si>
  <si>
    <t>AS-61927</t>
  </si>
  <si>
    <t>AS-61926</t>
  </si>
  <si>
    <t>AS-61922</t>
  </si>
  <si>
    <t>AS-61912</t>
  </si>
  <si>
    <t>AS-61911</t>
  </si>
  <si>
    <t>AS-61910</t>
  </si>
  <si>
    <t>AS-61909</t>
  </si>
  <si>
    <t>AS-61908</t>
  </si>
  <si>
    <t>AS-61907</t>
  </si>
  <si>
    <t>AS-61881</t>
  </si>
  <si>
    <t>AR-16676</t>
  </si>
  <si>
    <t>AR-16673</t>
  </si>
  <si>
    <t>AR-16672</t>
  </si>
  <si>
    <t>TC0505</t>
  </si>
  <si>
    <t>TC0504</t>
  </si>
  <si>
    <t>TC0503</t>
  </si>
  <si>
    <t>TC0502</t>
  </si>
  <si>
    <t>TC0501</t>
  </si>
  <si>
    <t>TC500</t>
  </si>
  <si>
    <t>AS-6199</t>
  </si>
  <si>
    <t>AS-61989</t>
  </si>
  <si>
    <t>AS-61988</t>
  </si>
  <si>
    <t>AS-61987</t>
  </si>
  <si>
    <t>AS-61986</t>
  </si>
  <si>
    <t>AS-61985</t>
  </si>
  <si>
    <t>AS-61983</t>
  </si>
  <si>
    <t>AS-61982</t>
  </si>
  <si>
    <t>AS-61981</t>
  </si>
  <si>
    <t>AS-61980</t>
  </si>
  <si>
    <t>AS-61979</t>
  </si>
  <si>
    <t>AS-61978</t>
  </si>
  <si>
    <t>AS-61977</t>
  </si>
  <si>
    <t>AS-61976</t>
  </si>
  <si>
    <t>AS-61975</t>
  </si>
  <si>
    <t>AS-61974</t>
  </si>
  <si>
    <t>AS-61961</t>
  </si>
  <si>
    <t>AS-6196</t>
  </si>
  <si>
    <t>AS-61959</t>
  </si>
  <si>
    <t>AS-61958</t>
  </si>
  <si>
    <t>AS-61957</t>
  </si>
  <si>
    <t>AR-16689</t>
  </si>
  <si>
    <t>AR-16688</t>
  </si>
  <si>
    <t>AR-16687</t>
  </si>
  <si>
    <t>AR-16685</t>
  </si>
  <si>
    <t>AR-16684</t>
  </si>
  <si>
    <t>AR-16683</t>
  </si>
  <si>
    <t>AR-16682</t>
  </si>
  <si>
    <t>TC0506</t>
  </si>
  <si>
    <t>TC0554</t>
  </si>
  <si>
    <t>TC0553</t>
  </si>
  <si>
    <t>TC0552</t>
  </si>
  <si>
    <t>TC0551</t>
  </si>
  <si>
    <t>TC0528</t>
  </si>
  <si>
    <t>TC0527</t>
  </si>
  <si>
    <t>TC0525</t>
  </si>
  <si>
    <t>TC0523</t>
  </si>
  <si>
    <t>TC0522</t>
  </si>
  <si>
    <t>TC0521</t>
  </si>
  <si>
    <t>TC0520</t>
  </si>
  <si>
    <t>TC0519</t>
  </si>
  <si>
    <t>TC0518</t>
  </si>
  <si>
    <t>TC0517</t>
  </si>
  <si>
    <t>TC0516</t>
  </si>
  <si>
    <t>TC0515</t>
  </si>
  <si>
    <t>TC0514</t>
  </si>
  <si>
    <t>TC0513</t>
  </si>
  <si>
    <t>TC0512</t>
  </si>
  <si>
    <t>TC0511</t>
  </si>
  <si>
    <t>TC0510</t>
  </si>
  <si>
    <t>TC0509</t>
  </si>
  <si>
    <t>TC0508</t>
  </si>
  <si>
    <t>TC0507</t>
  </si>
  <si>
    <t>AS-62023</t>
  </si>
  <si>
    <t>AS-62022</t>
  </si>
  <si>
    <t>AS-62019</t>
  </si>
  <si>
    <t>AS-62018</t>
  </si>
  <si>
    <t>AS-62017</t>
  </si>
  <si>
    <t>AS-62016</t>
  </si>
  <si>
    <t>AS-62015</t>
  </si>
  <si>
    <t>AS-62014</t>
  </si>
  <si>
    <t>AS-62013</t>
  </si>
  <si>
    <t>AS-62012</t>
  </si>
  <si>
    <t>AS-62011</t>
  </si>
  <si>
    <t>AS-62010</t>
  </si>
  <si>
    <t>AS-62007</t>
  </si>
  <si>
    <t>AS-62003</t>
  </si>
  <si>
    <t>AS-61994</t>
  </si>
  <si>
    <t>AS-61993</t>
  </si>
  <si>
    <t>AS-61992</t>
  </si>
  <si>
    <t>AS-61991</t>
  </si>
  <si>
    <t>AR-166698</t>
  </si>
  <si>
    <t>AR-16697</t>
  </si>
  <si>
    <t>AR-16695</t>
  </si>
  <si>
    <t>AR-16694</t>
  </si>
  <si>
    <t>AR-16693</t>
  </si>
  <si>
    <t>AR-16690</t>
  </si>
  <si>
    <t>TC0570</t>
  </si>
  <si>
    <t>TC0569</t>
  </si>
  <si>
    <t>TC0568</t>
  </si>
  <si>
    <t>TC0567</t>
  </si>
  <si>
    <t>TC0566</t>
  </si>
  <si>
    <t>TC0565</t>
  </si>
  <si>
    <t>TC0564</t>
  </si>
  <si>
    <t>TC0563</t>
  </si>
  <si>
    <t>TC0562</t>
  </si>
  <si>
    <t>TC0561</t>
  </si>
  <si>
    <t>TC0560</t>
  </si>
  <si>
    <t>TC0559</t>
  </si>
  <si>
    <t>TC0558</t>
  </si>
  <si>
    <t>TC0557</t>
  </si>
  <si>
    <t>TC0556</t>
  </si>
  <si>
    <t>TC0555</t>
  </si>
  <si>
    <t>TC0550</t>
  </si>
  <si>
    <t>TC0548</t>
  </si>
  <si>
    <t>TC0547</t>
  </si>
  <si>
    <t>TC0546</t>
  </si>
  <si>
    <t>TC0545</t>
  </si>
  <si>
    <t>TC0544</t>
  </si>
  <si>
    <t>TC0542</t>
  </si>
  <si>
    <t>TC0541</t>
  </si>
  <si>
    <t>TC0540</t>
  </si>
  <si>
    <t>TC0539</t>
  </si>
  <si>
    <t>TC0537</t>
  </si>
  <si>
    <t>TC0536</t>
  </si>
  <si>
    <t>TC0535</t>
  </si>
  <si>
    <t>TC0534</t>
  </si>
  <si>
    <t>TC0533</t>
  </si>
  <si>
    <t>TC0532</t>
  </si>
  <si>
    <t>TC0531</t>
  </si>
  <si>
    <t>TC0530</t>
  </si>
  <si>
    <t>TC0529</t>
  </si>
  <si>
    <t>AS-62066</t>
  </si>
  <si>
    <t>AS-62065</t>
  </si>
  <si>
    <t>AS-62064</t>
  </si>
  <si>
    <t>AS-62063</t>
  </si>
  <si>
    <t>AS-62062</t>
  </si>
  <si>
    <t>AS-62061</t>
  </si>
  <si>
    <t>AS-62060</t>
  </si>
  <si>
    <t>AS-62059</t>
  </si>
  <si>
    <t>AS-62058</t>
  </si>
  <si>
    <t>AS-62057</t>
  </si>
  <si>
    <t>AS-62056</t>
  </si>
  <si>
    <t>AS-62055</t>
  </si>
  <si>
    <t>AS-62054</t>
  </si>
  <si>
    <t>AS-62053</t>
  </si>
  <si>
    <t>AS-62049</t>
  </si>
  <si>
    <t>AS-62048</t>
  </si>
  <si>
    <t>AS-62044</t>
  </si>
  <si>
    <t>AS-62037</t>
  </si>
  <si>
    <t>AS-62028</t>
  </si>
  <si>
    <t>AS-62027</t>
  </si>
  <si>
    <t>AS-62026</t>
  </si>
  <si>
    <t>AR-16710</t>
  </si>
  <si>
    <t>AR-16706</t>
  </si>
  <si>
    <t>AR-16702</t>
  </si>
  <si>
    <t>TC538</t>
  </si>
  <si>
    <t>tc0607</t>
  </si>
  <si>
    <t>TC0606</t>
  </si>
  <si>
    <t>TC0605</t>
  </si>
  <si>
    <t>TC0603</t>
  </si>
  <si>
    <t>TC0602</t>
  </si>
  <si>
    <t>TC0601</t>
  </si>
  <si>
    <t>TC0600</t>
  </si>
  <si>
    <t>TC0599</t>
  </si>
  <si>
    <t>TC0598</t>
  </si>
  <si>
    <t>TC0597</t>
  </si>
  <si>
    <t>TC0596</t>
  </si>
  <si>
    <t>TC0595</t>
  </si>
  <si>
    <t>TC0594</t>
  </si>
  <si>
    <t>TC0593</t>
  </si>
  <si>
    <t>TC0592</t>
  </si>
  <si>
    <t>TC0591</t>
  </si>
  <si>
    <t>TC0590</t>
  </si>
  <si>
    <t>TC0589</t>
  </si>
  <si>
    <t>TC0588</t>
  </si>
  <si>
    <t>TC0587</t>
  </si>
  <si>
    <t>TC0586</t>
  </si>
  <si>
    <t>TC0858</t>
  </si>
  <si>
    <t>TC0584</t>
  </si>
  <si>
    <t>TC0583</t>
  </si>
  <si>
    <t>TC0582</t>
  </si>
  <si>
    <t>TC0581</t>
  </si>
  <si>
    <t>TC0580</t>
  </si>
  <si>
    <t>TC0579</t>
  </si>
  <si>
    <t>TC0578</t>
  </si>
  <si>
    <t>TC0577</t>
  </si>
  <si>
    <t>TC0576</t>
  </si>
  <si>
    <t>TC0575</t>
  </si>
  <si>
    <t>TC0574</t>
  </si>
  <si>
    <t>TC0573</t>
  </si>
  <si>
    <t>TC0571</t>
  </si>
  <si>
    <t>AS-62171</t>
  </si>
  <si>
    <t>TC62169</t>
  </si>
  <si>
    <t>TC62166</t>
  </si>
  <si>
    <t>AS-62161</t>
  </si>
  <si>
    <t>AS62162</t>
  </si>
  <si>
    <t>AS62163</t>
  </si>
  <si>
    <t>AS-62160</t>
  </si>
  <si>
    <t>TC62159</t>
  </si>
  <si>
    <t>AS-62158</t>
  </si>
  <si>
    <t>AS-62155</t>
  </si>
  <si>
    <t>AS-62153</t>
  </si>
  <si>
    <t>AS-62150</t>
  </si>
  <si>
    <t>AS-62149</t>
  </si>
  <si>
    <t>AS-62142</t>
  </si>
  <si>
    <t>AS-62140</t>
  </si>
  <si>
    <t>AS-62139</t>
  </si>
  <si>
    <t>AS-62138</t>
  </si>
  <si>
    <t>AS-61137</t>
  </si>
  <si>
    <t>AS-62136</t>
  </si>
  <si>
    <t>AS-62135</t>
  </si>
  <si>
    <t>AS-62134</t>
  </si>
  <si>
    <t>AS-62133</t>
  </si>
  <si>
    <t>AS-62132</t>
  </si>
  <si>
    <t>AS-62131</t>
  </si>
  <si>
    <t>AS-62126</t>
  </si>
  <si>
    <t>AS-62122</t>
  </si>
  <si>
    <t>AR-16714</t>
  </si>
  <si>
    <t>TC0623</t>
  </si>
  <si>
    <t>TC0622</t>
  </si>
  <si>
    <t>TC0621</t>
  </si>
  <si>
    <t>TC0620</t>
  </si>
  <si>
    <t>TC0619</t>
  </si>
  <si>
    <t>TC618</t>
  </si>
  <si>
    <t>TC0616</t>
  </si>
  <si>
    <t>TC0615</t>
  </si>
  <si>
    <t>TC0614</t>
  </si>
  <si>
    <t>TC0613</t>
  </si>
  <si>
    <t>TC0612</t>
  </si>
  <si>
    <t>TC0611</t>
  </si>
  <si>
    <t>TC0610</t>
  </si>
  <si>
    <t>TC0609</t>
  </si>
  <si>
    <t>TC0608</t>
  </si>
  <si>
    <t>AS6225</t>
  </si>
  <si>
    <t>AS-6224</t>
  </si>
  <si>
    <t>AS-62223</t>
  </si>
  <si>
    <t>AS-62222</t>
  </si>
  <si>
    <t>AS-62221</t>
  </si>
  <si>
    <t>AS-62220</t>
  </si>
  <si>
    <t>AS-62219</t>
  </si>
  <si>
    <t>AS-62218</t>
  </si>
  <si>
    <t>AS-62217</t>
  </si>
  <si>
    <t>AS-62216</t>
  </si>
  <si>
    <t>AS-62215</t>
  </si>
  <si>
    <t>AS-62214</t>
  </si>
  <si>
    <t>AS-62212</t>
  </si>
  <si>
    <t>AS-62211</t>
  </si>
  <si>
    <t>AS-62210</t>
  </si>
  <si>
    <t>AS-62209</t>
  </si>
  <si>
    <t>AS-62208</t>
  </si>
  <si>
    <t>AS-62207</t>
  </si>
  <si>
    <t>AS-62206</t>
  </si>
  <si>
    <t>AS-62205</t>
  </si>
  <si>
    <t>AS-62204</t>
  </si>
  <si>
    <t>AS-62203</t>
  </si>
  <si>
    <t>AS-62195</t>
  </si>
  <si>
    <t>AS-62194</t>
  </si>
  <si>
    <t>AS-62193</t>
  </si>
  <si>
    <t>AS-62192</t>
  </si>
  <si>
    <t>AS-62191</t>
  </si>
  <si>
    <t>AS-62190</t>
  </si>
  <si>
    <t>AS-62189</t>
  </si>
  <si>
    <t>AR-16736</t>
  </si>
  <si>
    <t>AR-16735</t>
  </si>
  <si>
    <t>AR-16734</t>
  </si>
  <si>
    <t>AR-16733</t>
  </si>
  <si>
    <t>AR-16732</t>
  </si>
  <si>
    <t>AR-16730</t>
  </si>
  <si>
    <t>TC-617</t>
  </si>
  <si>
    <t>TC0635</t>
  </si>
  <si>
    <t>TC0634</t>
  </si>
  <si>
    <t>TC0633</t>
  </si>
  <si>
    <t>TC0632</t>
  </si>
  <si>
    <t>TC0631</t>
  </si>
  <si>
    <t>TC0630</t>
  </si>
  <si>
    <t>AS-62258</t>
  </si>
  <si>
    <t>AS-62257</t>
  </si>
  <si>
    <t>AS-62256</t>
  </si>
  <si>
    <t>AS-62254</t>
  </si>
  <si>
    <t>AS-62253</t>
  </si>
  <si>
    <t>AS-62252</t>
  </si>
  <si>
    <t>AS-62251</t>
  </si>
  <si>
    <t>AS-62250</t>
  </si>
  <si>
    <t>AS-62249</t>
  </si>
  <si>
    <t>AS-62248</t>
  </si>
  <si>
    <t>AS-62247</t>
  </si>
  <si>
    <t>AS-62246</t>
  </si>
  <si>
    <t>AS-62245</t>
  </si>
  <si>
    <t>AS-62244</t>
  </si>
  <si>
    <t>AS-62243</t>
  </si>
  <si>
    <t>AS-62242</t>
  </si>
  <si>
    <t>AS-62241</t>
  </si>
  <si>
    <t>AS-62240</t>
  </si>
  <si>
    <t>AS-62239</t>
  </si>
  <si>
    <t>AS-62238</t>
  </si>
  <si>
    <t>AS-62237</t>
  </si>
  <si>
    <t>AS-62236</t>
  </si>
  <si>
    <t>AS-62235</t>
  </si>
  <si>
    <t>AS-62234</t>
  </si>
  <si>
    <t>AR-16746</t>
  </si>
  <si>
    <t>AR-16744</t>
  </si>
  <si>
    <t>AR-16743</t>
  </si>
  <si>
    <t>TC0647</t>
  </si>
  <si>
    <t>TC0646</t>
  </si>
  <si>
    <t>TC0645</t>
  </si>
  <si>
    <t>TC0644</t>
  </si>
  <si>
    <t>TC0643</t>
  </si>
  <si>
    <t>TC0642</t>
  </si>
  <si>
    <t>TC0641</t>
  </si>
  <si>
    <t>TC0640</t>
  </si>
  <si>
    <t>TC0639</t>
  </si>
  <si>
    <t>TC0638</t>
  </si>
  <si>
    <t>TC0637</t>
  </si>
  <si>
    <t>TC0636</t>
  </si>
  <si>
    <t>AS-62295</t>
  </si>
  <si>
    <t>AS-62294</t>
  </si>
  <si>
    <t>AS-62293</t>
  </si>
  <si>
    <t>AS-62292</t>
  </si>
  <si>
    <t>AS-62291</t>
  </si>
  <si>
    <t>AS-62290</t>
  </si>
  <si>
    <t>AS-62289</t>
  </si>
  <si>
    <t>AS-62288</t>
  </si>
  <si>
    <t>AS-62287</t>
  </si>
  <si>
    <t>AS-62285</t>
  </si>
  <si>
    <t>AS-62284</t>
  </si>
  <si>
    <t>AS-62283</t>
  </si>
  <si>
    <t>AS-62282</t>
  </si>
  <si>
    <t>AS-62281</t>
  </si>
  <si>
    <t>AS-6280</t>
  </si>
  <si>
    <t>AS-62278</t>
  </si>
  <si>
    <t>AS-62277</t>
  </si>
  <si>
    <t>AS-62276</t>
  </si>
  <si>
    <t>AS-62275</t>
  </si>
  <si>
    <t>AS-62274</t>
  </si>
  <si>
    <t>AS-62273</t>
  </si>
  <si>
    <t>AS-62272</t>
  </si>
  <si>
    <t>AS-62271</t>
  </si>
  <si>
    <t>AS-62264</t>
  </si>
  <si>
    <t>AS-62261</t>
  </si>
  <si>
    <t>AS-62260</t>
  </si>
  <si>
    <t>AR-16765</t>
  </si>
  <si>
    <t>AR-16764</t>
  </si>
  <si>
    <t>AR-16763</t>
  </si>
  <si>
    <t>AR-16762</t>
  </si>
  <si>
    <t>AR-16755</t>
  </si>
  <si>
    <t>AR-16754</t>
  </si>
  <si>
    <t>AR-16753</t>
  </si>
  <si>
    <t>AR-16751</t>
  </si>
  <si>
    <t>AR-16750</t>
  </si>
  <si>
    <t>TC0629</t>
  </si>
  <si>
    <t>TC0628</t>
  </si>
  <si>
    <t>TC0627</t>
  </si>
  <si>
    <t>TC0626</t>
  </si>
  <si>
    <t>TC0625</t>
  </si>
  <si>
    <t>AS-62233</t>
  </si>
  <si>
    <t>AS-62232</t>
  </si>
  <si>
    <t>AS-62231</t>
  </si>
  <si>
    <t>AS-62230</t>
  </si>
  <si>
    <t>AS-62226</t>
  </si>
  <si>
    <t>AR-16739</t>
  </si>
  <si>
    <t>AR-16738</t>
  </si>
  <si>
    <t>AR-16737</t>
  </si>
  <si>
    <t>AS-62299</t>
  </si>
  <si>
    <t>RC447</t>
  </si>
  <si>
    <t>AC-484</t>
  </si>
  <si>
    <t>AC-483</t>
  </si>
  <si>
    <t>AS-62297</t>
  </si>
  <si>
    <t>AR-16769</t>
  </si>
  <si>
    <t>AR-16768</t>
  </si>
  <si>
    <t>AR-16767</t>
  </si>
  <si>
    <t>AR-16766</t>
  </si>
  <si>
    <t>AC-492</t>
  </si>
  <si>
    <t>AC-0491</t>
  </si>
  <si>
    <t>AC-0490</t>
  </si>
  <si>
    <t>RC467</t>
  </si>
  <si>
    <t>AC489</t>
  </si>
  <si>
    <t>RC459</t>
  </si>
  <si>
    <t>RC-455</t>
  </si>
  <si>
    <t>AC-488</t>
  </si>
  <si>
    <t>AC487</t>
  </si>
  <si>
    <t>AC-486</t>
  </si>
  <si>
    <t>AC-485</t>
  </si>
  <si>
    <t>AS-62353</t>
  </si>
  <si>
    <t>AS-62352</t>
  </si>
  <si>
    <t>AS-62351</t>
  </si>
  <si>
    <t>AS-62350</t>
  </si>
  <si>
    <t>AS-62349</t>
  </si>
  <si>
    <t>AS-62348</t>
  </si>
  <si>
    <t>AS-62347</t>
  </si>
  <si>
    <t>AS-62346</t>
  </si>
  <si>
    <t>AS-62345</t>
  </si>
  <si>
    <t>AS-62344</t>
  </si>
  <si>
    <t>AS-62343</t>
  </si>
  <si>
    <t>AS-62304</t>
  </si>
  <si>
    <t>AS-62301</t>
  </si>
  <si>
    <t>AS-62300</t>
  </si>
  <si>
    <t>AC-0501</t>
  </si>
  <si>
    <t>RC-479</t>
  </si>
  <si>
    <t>RC-0478</t>
  </si>
  <si>
    <t>AC-0500</t>
  </si>
  <si>
    <t>AC-0499</t>
  </si>
  <si>
    <t>RC-0477</t>
  </si>
  <si>
    <t>RC-0476</t>
  </si>
  <si>
    <t>RC-0475</t>
  </si>
  <si>
    <t>AC-0498</t>
  </si>
  <si>
    <t>AC-0671</t>
  </si>
  <si>
    <t>RC-0474</t>
  </si>
  <si>
    <t>AS-62390</t>
  </si>
  <si>
    <t>AS-62389</t>
  </si>
  <si>
    <t>AS-62388</t>
  </si>
  <si>
    <t>AS-62387</t>
  </si>
  <si>
    <t>AS-62386</t>
  </si>
  <si>
    <t>AS-62385</t>
  </si>
  <si>
    <t>AS-62383</t>
  </si>
  <si>
    <t>AS-62382</t>
  </si>
  <si>
    <t>AS-62377</t>
  </si>
  <si>
    <t>AS-62381</t>
  </si>
  <si>
    <t>AS-62380</t>
  </si>
  <si>
    <t>AS-62379</t>
  </si>
  <si>
    <t>AS-62378</t>
  </si>
  <si>
    <t>AS-62376</t>
  </si>
  <si>
    <t>AS-62375</t>
  </si>
  <si>
    <t>AS-62374</t>
  </si>
  <si>
    <t>AS-62373</t>
  </si>
  <si>
    <t>AS-62369</t>
  </si>
  <si>
    <t>AS-63267</t>
  </si>
  <si>
    <t>AS-62365</t>
  </si>
  <si>
    <t>AS-62364</t>
  </si>
  <si>
    <t>AS-62363</t>
  </si>
  <si>
    <t>AS-62362</t>
  </si>
  <si>
    <t>AR-16783</t>
  </si>
  <si>
    <t>AR-16780</t>
  </si>
  <si>
    <t>AC-499</t>
  </si>
  <si>
    <t>AC-518</t>
  </si>
  <si>
    <t>AC-517</t>
  </si>
  <si>
    <t>RC-495</t>
  </si>
  <si>
    <t>AC-516</t>
  </si>
  <si>
    <t>AC-515</t>
  </si>
  <si>
    <t>RC-490</t>
  </si>
  <si>
    <t>AC-514</t>
  </si>
  <si>
    <t>AC-513</t>
  </si>
  <si>
    <t>AC-512</t>
  </si>
  <si>
    <t>F511</t>
  </si>
  <si>
    <t>RC-489</t>
  </si>
  <si>
    <t>AS-62426</t>
  </si>
  <si>
    <t>AS-62425</t>
  </si>
  <si>
    <t>AS-62424</t>
  </si>
  <si>
    <t>AS-62423</t>
  </si>
  <si>
    <t>AS-62422</t>
  </si>
  <si>
    <t>AS-62420</t>
  </si>
  <si>
    <t>AS-62419</t>
  </si>
  <si>
    <t>AS-62418</t>
  </si>
  <si>
    <t>AS-62417</t>
  </si>
  <si>
    <t>AS-62416</t>
  </si>
  <si>
    <t>AS-62415</t>
  </si>
  <si>
    <t>AS-62405</t>
  </si>
  <si>
    <t>AS-62404</t>
  </si>
  <si>
    <t>AS-62403</t>
  </si>
  <si>
    <t>AR-16795</t>
  </si>
  <si>
    <t>AR-16794</t>
  </si>
  <si>
    <t>AR-16793</t>
  </si>
  <si>
    <t>AC533</t>
  </si>
  <si>
    <t>AC-532</t>
  </si>
  <si>
    <t>AC-531</t>
  </si>
  <si>
    <t>RC-531</t>
  </si>
  <si>
    <t>RC-530</t>
  </si>
  <si>
    <t>RC528</t>
  </si>
  <si>
    <t>AC-530</t>
  </si>
  <si>
    <t>RC-524</t>
  </si>
  <si>
    <t>RC519</t>
  </si>
  <si>
    <t>ARC-518</t>
  </si>
  <si>
    <t>AC-529</t>
  </si>
  <si>
    <t>RC-510</t>
  </si>
  <si>
    <t>RC-509</t>
  </si>
  <si>
    <t>RC-508</t>
  </si>
  <si>
    <t>AC-528+</t>
  </si>
  <si>
    <t>RC-507</t>
  </si>
  <si>
    <t>AS-62461</t>
  </si>
  <si>
    <t>AS-62458</t>
  </si>
  <si>
    <t>AS-62457</t>
  </si>
  <si>
    <t>AS-62456</t>
  </si>
  <si>
    <t>AS-62455</t>
  </si>
  <si>
    <t>AS-62454</t>
  </si>
  <si>
    <t>AS-62453</t>
  </si>
  <si>
    <t>AS-62452</t>
  </si>
  <si>
    <t>AS-62449</t>
  </si>
  <si>
    <t>AS-62448</t>
  </si>
  <si>
    <t>AS-62447</t>
  </si>
  <si>
    <t>AS-62446</t>
  </si>
  <si>
    <t>AS-2445</t>
  </si>
  <si>
    <t>AS-62444</t>
  </si>
  <si>
    <t>AS-62443</t>
  </si>
  <si>
    <t>AS-62442</t>
  </si>
  <si>
    <t>AS-62441</t>
  </si>
  <si>
    <t>AS-62440</t>
  </si>
  <si>
    <t>AS-62439</t>
  </si>
  <si>
    <t>AS-62438</t>
  </si>
  <si>
    <t>AR-16815</t>
  </si>
  <si>
    <t>AR-16814</t>
  </si>
  <si>
    <t>AR-16810</t>
  </si>
  <si>
    <t>AR-16809</t>
  </si>
  <si>
    <t>AR-16806</t>
  </si>
  <si>
    <t>AR-16805</t>
  </si>
  <si>
    <t>RC-539</t>
  </si>
  <si>
    <t>AC-537</t>
  </si>
  <si>
    <t>AS-536</t>
  </si>
  <si>
    <t>AC-535</t>
  </si>
  <si>
    <t>RC-535</t>
  </si>
  <si>
    <t>AC-534</t>
  </si>
  <si>
    <t>RC-534</t>
  </si>
  <si>
    <t>AS-62495</t>
  </si>
  <si>
    <t>AS-62494</t>
  </si>
  <si>
    <t>AS-62493</t>
  </si>
  <si>
    <t>AS-62492</t>
  </si>
  <si>
    <t>AS-62491</t>
  </si>
  <si>
    <t>AS-62490</t>
  </si>
  <si>
    <t>AS-62489</t>
  </si>
  <si>
    <t>AS-62488</t>
  </si>
  <si>
    <t>AS-62487</t>
  </si>
  <si>
    <t>AS-62486</t>
  </si>
  <si>
    <t>AS-62485</t>
  </si>
  <si>
    <t>AS-62484</t>
  </si>
  <si>
    <t>AS-62483</t>
  </si>
  <si>
    <t>AS-62482</t>
  </si>
  <si>
    <t>AS-62481</t>
  </si>
  <si>
    <t>AS-62480</t>
  </si>
  <si>
    <t>AS-62479</t>
  </si>
  <si>
    <t>AS-62478</t>
  </si>
  <si>
    <t>AS-562477</t>
  </si>
  <si>
    <t>AS-62476</t>
  </si>
  <si>
    <t>AS-62462</t>
  </si>
  <si>
    <t>AR-16818</t>
  </si>
  <si>
    <t>AR-16847</t>
  </si>
  <si>
    <t>AR-16816</t>
  </si>
  <si>
    <t>S533</t>
  </si>
  <si>
    <t>AC-559</t>
  </si>
  <si>
    <t>AAC-558</t>
  </si>
  <si>
    <t>RC-513</t>
  </si>
  <si>
    <t>AC-556</t>
  </si>
  <si>
    <t>AC-555</t>
  </si>
  <si>
    <t>RC-512</t>
  </si>
  <si>
    <t>RC-541</t>
  </si>
  <si>
    <t>AC-554</t>
  </si>
  <si>
    <t>AC-553</t>
  </si>
  <si>
    <t>AC-552</t>
  </si>
  <si>
    <t>AC-551</t>
  </si>
  <si>
    <t>AC-550</t>
  </si>
  <si>
    <t>AC-549</t>
  </si>
  <si>
    <t>AC-548</t>
  </si>
  <si>
    <t>RC-540</t>
  </si>
  <si>
    <t>AC547</t>
  </si>
  <si>
    <t>AC-543</t>
  </si>
  <si>
    <t>AC-545</t>
  </si>
  <si>
    <t>AC-544</t>
  </si>
  <si>
    <t>AC-542</t>
  </si>
  <si>
    <t>AS-541</t>
  </si>
  <si>
    <t>AC-540</t>
  </si>
  <si>
    <t>AC-539</t>
  </si>
  <si>
    <t>AS-62532</t>
  </si>
  <si>
    <t>AS-62531</t>
  </si>
  <si>
    <t>AS-62530</t>
  </si>
  <si>
    <t>AS-62529</t>
  </si>
  <si>
    <t>AS-62528</t>
  </si>
  <si>
    <t>AS-62527</t>
  </si>
  <si>
    <t>AS-62526</t>
  </si>
  <si>
    <t>AS-62525</t>
  </si>
  <si>
    <t>AS-62524</t>
  </si>
  <si>
    <t>AS-62523</t>
  </si>
  <si>
    <t>AS-62522</t>
  </si>
  <si>
    <t>AS-62521</t>
  </si>
  <si>
    <t>AS-62520</t>
  </si>
  <si>
    <t>AS-62519</t>
  </si>
  <si>
    <t>AS-62518</t>
  </si>
  <si>
    <t>AS-62509</t>
  </si>
  <si>
    <t>AS-62508</t>
  </si>
  <si>
    <t>AS-62507</t>
  </si>
  <si>
    <t>AS-62506</t>
  </si>
  <si>
    <t>AS-62505</t>
  </si>
  <si>
    <t>AS-62504</t>
  </si>
  <si>
    <t>AS-62503</t>
  </si>
  <si>
    <t>AS-62502</t>
  </si>
  <si>
    <t>AS-62501</t>
  </si>
  <si>
    <t>AS-62500</t>
  </si>
  <si>
    <t>AS-62498</t>
  </si>
  <si>
    <t>AS-62496</t>
  </si>
  <si>
    <t>AR-16822</t>
  </si>
  <si>
    <t>AR-16821</t>
  </si>
  <si>
    <t>AR-16820</t>
  </si>
  <si>
    <t>AC-571</t>
  </si>
  <si>
    <t>AC-570</t>
  </si>
  <si>
    <t>RC-576</t>
  </si>
  <si>
    <t>AC-569</t>
  </si>
  <si>
    <t>AC-568</t>
  </si>
  <si>
    <t>RC-575</t>
  </si>
  <si>
    <t>AC-567</t>
  </si>
  <si>
    <t>AC-566</t>
  </si>
  <si>
    <t>RC569</t>
  </si>
  <si>
    <t>AC-565</t>
  </si>
  <si>
    <t>RC-564</t>
  </si>
  <si>
    <t>AC-564</t>
  </si>
  <si>
    <t>AC-563</t>
  </si>
  <si>
    <t>AC-562</t>
  </si>
  <si>
    <t>RC-558</t>
  </si>
  <si>
    <t>AC-561</t>
  </si>
  <si>
    <t>RC-557</t>
  </si>
  <si>
    <t>AC-560</t>
  </si>
  <si>
    <t>AS-62566</t>
  </si>
  <si>
    <t>AS-62565</t>
  </si>
  <si>
    <t>AS-62564</t>
  </si>
  <si>
    <t>AS-62563</t>
  </si>
  <si>
    <t>AS-62562</t>
  </si>
  <si>
    <t>AS-62561</t>
  </si>
  <si>
    <t>AS-62560</t>
  </si>
  <si>
    <t>AS-62559</t>
  </si>
  <si>
    <t>AS-62558</t>
  </si>
  <si>
    <t>AS-62557</t>
  </si>
  <si>
    <t>AS-62556</t>
  </si>
  <si>
    <t>AS-62555</t>
  </si>
  <si>
    <t>AS-62554</t>
  </si>
  <si>
    <t>AS-62553</t>
  </si>
  <si>
    <t>AS-62551</t>
  </si>
  <si>
    <t>AS-62550</t>
  </si>
  <si>
    <t>AS-62549</t>
  </si>
  <si>
    <t>AS-62548</t>
  </si>
  <si>
    <t>AS-62547</t>
  </si>
  <si>
    <t>AS-62546</t>
  </si>
  <si>
    <t>AS-62545</t>
  </si>
  <si>
    <t>AS-62544</t>
  </si>
  <si>
    <t>AS-62543</t>
  </si>
  <si>
    <t>AS-62542</t>
  </si>
  <si>
    <t>AS-62541</t>
  </si>
  <si>
    <t>AS-62540</t>
  </si>
  <si>
    <t>AS-62539</t>
  </si>
  <si>
    <t>AS-62538</t>
  </si>
  <si>
    <t>AS-62537</t>
  </si>
  <si>
    <t>AS-62536</t>
  </si>
  <si>
    <t>AS-62535</t>
  </si>
  <si>
    <t>AS-62534</t>
  </si>
  <si>
    <t>AR-16832</t>
  </si>
  <si>
    <t>AR-16827</t>
  </si>
  <si>
    <t>AR-16826</t>
  </si>
  <si>
    <t>AR-16825</t>
  </si>
  <si>
    <t>AR-16811</t>
  </si>
  <si>
    <t>AC-580</t>
  </si>
  <si>
    <t>R-479</t>
  </si>
  <si>
    <t>RC-595</t>
  </si>
  <si>
    <t>AC-579</t>
  </si>
  <si>
    <t>RC-594</t>
  </si>
  <si>
    <t>RC-592</t>
  </si>
  <si>
    <t>AC-578</t>
  </si>
  <si>
    <t>AC-577</t>
  </si>
  <si>
    <t>AC-576</t>
  </si>
  <si>
    <t>RC-590</t>
  </si>
  <si>
    <t>AC-575</t>
  </si>
  <si>
    <t>AC-573</t>
  </si>
  <si>
    <t>AC-572+</t>
  </si>
  <si>
    <t>AS-62631</t>
  </si>
  <si>
    <t>AS-62630</t>
  </si>
  <si>
    <t>AS-62629</t>
  </si>
  <si>
    <t>AS-62628</t>
  </si>
  <si>
    <t>AS-62627</t>
  </si>
  <si>
    <t>AS-62626</t>
  </si>
  <si>
    <t>AS-62625</t>
  </si>
  <si>
    <t>AS-62624</t>
  </si>
  <si>
    <t>AS-62623</t>
  </si>
  <si>
    <t>AS-62622</t>
  </si>
  <si>
    <t>AS-62621</t>
  </si>
  <si>
    <t>AS-62620</t>
  </si>
  <si>
    <t>AS-62619</t>
  </si>
  <si>
    <t>AS-62618</t>
  </si>
  <si>
    <t>AS-62617</t>
  </si>
  <si>
    <t>AS-62616</t>
  </si>
  <si>
    <t>AS-62589</t>
  </si>
  <si>
    <t>AS-62588</t>
  </si>
  <si>
    <t>AS-62587</t>
  </si>
  <si>
    <t>AS-62585</t>
  </si>
  <si>
    <t>AS-62584</t>
  </si>
  <si>
    <t>AS-62583</t>
  </si>
  <si>
    <t>AS-62582</t>
  </si>
  <si>
    <t>AS-62581</t>
  </si>
  <si>
    <t>AS-62580</t>
  </si>
  <si>
    <t>AS-62579</t>
  </si>
  <si>
    <t>AS-62577</t>
  </si>
  <si>
    <t>AS-62576</t>
  </si>
  <si>
    <t>AS-62575</t>
  </si>
  <si>
    <t>AS-62574</t>
  </si>
  <si>
    <t>AS-62573</t>
  </si>
  <si>
    <t>AS-62572</t>
  </si>
  <si>
    <t>AS-62571</t>
  </si>
  <si>
    <t>AS-62570</t>
  </si>
  <si>
    <t>AS-62569</t>
  </si>
  <si>
    <t>AS-62568</t>
  </si>
  <si>
    <t>AR-16837</t>
  </si>
  <si>
    <t>AC-586</t>
  </si>
  <si>
    <t>RC-605</t>
  </si>
  <si>
    <t>AC585</t>
  </si>
  <si>
    <t>RC-604</t>
  </si>
  <si>
    <t>AC-584</t>
  </si>
  <si>
    <t>AC-583</t>
  </si>
  <si>
    <t>AC-582</t>
  </si>
  <si>
    <t>RC-602</t>
  </si>
  <si>
    <t>AC-581</t>
  </si>
  <si>
    <t>AS-62664</t>
  </si>
  <si>
    <t>AS-62663</t>
  </si>
  <si>
    <t>AS-62662</t>
  </si>
  <si>
    <t>AS-62660</t>
  </si>
  <si>
    <t>AS-62659</t>
  </si>
  <si>
    <t>AS-62658</t>
  </si>
  <si>
    <t>AS-62657</t>
  </si>
  <si>
    <t>AS-62656</t>
  </si>
  <si>
    <t>AS-62653</t>
  </si>
  <si>
    <t>AS-62652</t>
  </si>
  <si>
    <t>AS-62951</t>
  </si>
  <si>
    <t>AS-62650</t>
  </si>
  <si>
    <t>AS-62649</t>
  </si>
  <si>
    <t>AS-62648</t>
  </si>
  <si>
    <t>AS-62643</t>
  </si>
  <si>
    <t>AS-62642</t>
  </si>
  <si>
    <t>AS-62641</t>
  </si>
  <si>
    <t>AS-62640</t>
  </si>
  <si>
    <t>AS-62639</t>
  </si>
  <si>
    <t>AR-16854</t>
  </si>
  <si>
    <t>AR-16853</t>
  </si>
  <si>
    <t>AR-16852</t>
  </si>
  <si>
    <t>AR-16851</t>
  </si>
  <si>
    <t>AR-16850</t>
  </si>
  <si>
    <t>AR-16849</t>
  </si>
  <si>
    <t>AR-16842</t>
  </si>
  <si>
    <t>AC-598</t>
  </si>
  <si>
    <t>AC-597</t>
  </si>
  <si>
    <t>AC-596</t>
  </si>
  <si>
    <t>RC620</t>
  </si>
  <si>
    <t>RC-619</t>
  </si>
  <si>
    <t>RC-618</t>
  </si>
  <si>
    <t>RC-617</t>
  </si>
  <si>
    <t>RC-616</t>
  </si>
  <si>
    <t>AC-595</t>
  </si>
  <si>
    <t>AC-594</t>
  </si>
  <si>
    <t>AC-593</t>
  </si>
  <si>
    <t>AC-592</t>
  </si>
  <si>
    <t>RC-615</t>
  </si>
  <si>
    <t>RC-614</t>
  </si>
  <si>
    <t>AC-591</t>
  </si>
  <si>
    <t>RC-613</t>
  </si>
  <si>
    <t>AC-590</t>
  </si>
  <si>
    <t>AC-589</t>
  </si>
  <si>
    <t>R-588</t>
  </si>
  <si>
    <t>RC612</t>
  </si>
  <si>
    <t>RC-611</t>
  </si>
  <si>
    <t>AC-587</t>
  </si>
  <si>
    <t>AS-62755</t>
  </si>
  <si>
    <t>AS-62754</t>
  </si>
  <si>
    <t>AS-62753</t>
  </si>
  <si>
    <t>AS-62752</t>
  </si>
  <si>
    <t>AS-62751</t>
  </si>
  <si>
    <t>AS-62750</t>
  </si>
  <si>
    <t>AS-62749</t>
  </si>
  <si>
    <t>AS-62748</t>
  </si>
  <si>
    <t>AS-62747</t>
  </si>
  <si>
    <t>AS-62746</t>
  </si>
  <si>
    <t>AS-62745</t>
  </si>
  <si>
    <t>AS-62744</t>
  </si>
  <si>
    <t>AS-62742</t>
  </si>
  <si>
    <t>AS-62738</t>
  </si>
  <si>
    <t>AS-62737</t>
  </si>
  <si>
    <t>AS-62736</t>
  </si>
  <si>
    <t>AS-62735</t>
  </si>
  <si>
    <t>AS-62734</t>
  </si>
  <si>
    <t>AS-62733</t>
  </si>
  <si>
    <t>AS-62731</t>
  </si>
  <si>
    <t>AS-62730</t>
  </si>
  <si>
    <t>AS-62729</t>
  </si>
  <si>
    <t>AS-62728</t>
  </si>
  <si>
    <t>AS-62723</t>
  </si>
  <si>
    <t>AS-62722</t>
  </si>
  <si>
    <t>AS-62721</t>
  </si>
  <si>
    <t>AS-62719</t>
  </si>
  <si>
    <t>AS-62718</t>
  </si>
  <si>
    <t>AS-62717</t>
  </si>
  <si>
    <t>AS-62716</t>
  </si>
  <si>
    <t>AS-62715</t>
  </si>
  <si>
    <t>AR-16868</t>
  </si>
  <si>
    <t>AR-16862</t>
  </si>
  <si>
    <t>AR-16856</t>
  </si>
  <si>
    <t>AR-16855</t>
  </si>
  <si>
    <t>AC-606</t>
  </si>
  <si>
    <t>AC-605</t>
  </si>
  <si>
    <t>AC-604</t>
  </si>
  <si>
    <t>AC-603</t>
  </si>
  <si>
    <t>AC-602</t>
  </si>
  <si>
    <t>AC-600</t>
  </si>
  <si>
    <t>AC-599</t>
  </si>
  <si>
    <t>AS-62773</t>
  </si>
  <si>
    <t>AS-62772</t>
  </si>
  <si>
    <t>AS-62771</t>
  </si>
  <si>
    <t>AS-62770</t>
  </si>
  <si>
    <t>AS-62769</t>
  </si>
  <si>
    <t>AS-62768</t>
  </si>
  <si>
    <t>AS-62767</t>
  </si>
  <si>
    <t>AS-62766</t>
  </si>
  <si>
    <t>AS-62765</t>
  </si>
  <si>
    <t>AS-62764</t>
  </si>
  <si>
    <t>AS-62763</t>
  </si>
  <si>
    <t>AS-62762</t>
  </si>
  <si>
    <t>AS-62761</t>
  </si>
  <si>
    <t>AS-62760</t>
  </si>
  <si>
    <t>AS-62759</t>
  </si>
  <si>
    <t>AS-62758</t>
  </si>
  <si>
    <t>AS-62757</t>
  </si>
  <si>
    <t>AR-16874</t>
  </si>
  <si>
    <t>AR-16872</t>
  </si>
  <si>
    <t>AR-16870</t>
  </si>
  <si>
    <t>AR-16869</t>
  </si>
  <si>
    <t>AC-497</t>
  </si>
  <si>
    <t>AC-496</t>
  </si>
  <si>
    <t>RC-472</t>
  </si>
  <si>
    <t>AC-495</t>
  </si>
  <si>
    <t>AC-494</t>
  </si>
  <si>
    <t>RC-471</t>
  </si>
  <si>
    <t>AC-493</t>
  </si>
  <si>
    <t>RC-470</t>
  </si>
  <si>
    <t>AS-62361</t>
  </si>
  <si>
    <t>AS-62360</t>
  </si>
  <si>
    <t>AS-62359</t>
  </si>
  <si>
    <t>AS-62358</t>
  </si>
  <si>
    <t>AS-62357</t>
  </si>
  <si>
    <t>AS-62356</t>
  </si>
  <si>
    <t>AS-62355</t>
  </si>
  <si>
    <t>AS-62354</t>
  </si>
  <si>
    <t>AR-16777</t>
  </si>
  <si>
    <t>RC-487</t>
  </si>
  <si>
    <t>AC-510</t>
  </si>
  <si>
    <t>AC-508</t>
  </si>
  <si>
    <t>AC-509</t>
  </si>
  <si>
    <t>R-507</t>
  </si>
  <si>
    <t>AC-507</t>
  </si>
  <si>
    <t>AC-506</t>
  </si>
  <si>
    <t>AC-505</t>
  </si>
  <si>
    <t>AC-504</t>
  </si>
  <si>
    <t>AC-503</t>
  </si>
  <si>
    <t>AC-502</t>
  </si>
  <si>
    <t>AS-62402</t>
  </si>
  <si>
    <t>AS-62401</t>
  </si>
  <si>
    <t>AS-62400</t>
  </si>
  <si>
    <t>AS-62399</t>
  </si>
  <si>
    <t>AS-62398</t>
  </si>
  <si>
    <t>AS-62397</t>
  </si>
  <si>
    <t>AS-62392</t>
  </si>
  <si>
    <t>AR-16792</t>
  </si>
  <si>
    <t>AR-16790</t>
  </si>
  <si>
    <t>AR-16787</t>
  </si>
  <si>
    <t>AR-16785</t>
  </si>
  <si>
    <t>AC-527</t>
  </si>
  <si>
    <t>AC-526</t>
  </si>
  <si>
    <t>AC-525</t>
  </si>
  <si>
    <t>RC-501</t>
  </si>
  <si>
    <t>AC-524</t>
  </si>
  <si>
    <t>AC-523</t>
  </si>
  <si>
    <t>AC-522</t>
  </si>
  <si>
    <t>AC-520</t>
  </si>
  <si>
    <t>AC-521</t>
  </si>
  <si>
    <t>AC-519</t>
  </si>
  <si>
    <t>AS-62436</t>
  </si>
  <si>
    <t>AS-62435</t>
  </si>
  <si>
    <t>AS-62434</t>
  </si>
  <si>
    <t>AS-62433</t>
  </si>
  <si>
    <t>AS-62432</t>
  </si>
  <si>
    <t>AS-62431</t>
  </si>
  <si>
    <t>AS-62430</t>
  </si>
  <si>
    <t>AS-62429</t>
  </si>
  <si>
    <t>AR-16804</t>
  </si>
  <si>
    <t>AR-16803</t>
  </si>
  <si>
    <t>AR-16800</t>
  </si>
  <si>
    <t>AR-16798</t>
  </si>
  <si>
    <t>AC-618</t>
  </si>
  <si>
    <t>AC-617</t>
  </si>
  <si>
    <t>RC-652</t>
  </si>
  <si>
    <t>RC-651</t>
  </si>
  <si>
    <t>AC-616</t>
  </si>
  <si>
    <t>RC-649</t>
  </si>
  <si>
    <t>RC-648</t>
  </si>
  <si>
    <t>R-613</t>
  </si>
  <si>
    <t>AC-613</t>
  </si>
  <si>
    <t>AC-612</t>
  </si>
  <si>
    <t>AC-611</t>
  </si>
  <si>
    <t>AC-610</t>
  </si>
  <si>
    <t>AC-609</t>
  </si>
  <si>
    <t>RC-637</t>
  </si>
  <si>
    <t>RC-636</t>
  </si>
  <si>
    <t>RC-635</t>
  </si>
  <si>
    <t>AC-608</t>
  </si>
  <si>
    <t>AC-607</t>
  </si>
  <si>
    <t>AS-62799</t>
  </si>
  <si>
    <t>AS-62798</t>
  </si>
  <si>
    <t>AS-62796</t>
  </si>
  <si>
    <t>AS-62795</t>
  </si>
  <si>
    <t>AS-62793</t>
  </si>
  <si>
    <t>AS-62792</t>
  </si>
  <si>
    <t>AS-62791</t>
  </si>
  <si>
    <t>AS-62790</t>
  </si>
  <si>
    <t>AS-62789</t>
  </si>
  <si>
    <t>AS-62788</t>
  </si>
  <si>
    <t>AS-62787</t>
  </si>
  <si>
    <t>AS-62786</t>
  </si>
  <si>
    <t>AS-62785</t>
  </si>
  <si>
    <t>AS-62784</t>
  </si>
  <si>
    <t>AS-62782</t>
  </si>
  <si>
    <t>AS-62781</t>
  </si>
  <si>
    <t>AS-62780</t>
  </si>
  <si>
    <t>AS-62779</t>
  </si>
  <si>
    <t>AS-62778</t>
  </si>
  <si>
    <t>AS-62776</t>
  </si>
  <si>
    <t>AS-62774</t>
  </si>
  <si>
    <t>AR-16879</t>
  </si>
  <si>
    <t>AR-16878</t>
  </si>
  <si>
    <t>AR-16877</t>
  </si>
  <si>
    <t>AR-16876</t>
  </si>
  <si>
    <t>AC-632</t>
  </si>
  <si>
    <t>AC-631</t>
  </si>
  <si>
    <t>AC-628</t>
  </si>
  <si>
    <t>AC-627</t>
  </si>
  <si>
    <t>AC-626</t>
  </si>
  <si>
    <t>AC-656</t>
  </si>
  <si>
    <t>AC-623</t>
  </si>
  <si>
    <t>AS-62834</t>
  </si>
  <si>
    <t>AS-62832</t>
  </si>
  <si>
    <t>AS-62831</t>
  </si>
  <si>
    <t>AS-62828</t>
  </si>
  <si>
    <t>AS-62827</t>
  </si>
  <si>
    <t>AS-62824</t>
  </si>
  <si>
    <t>AS-62820</t>
  </si>
  <si>
    <t>AS-62818</t>
  </si>
  <si>
    <t>AS-62805</t>
  </si>
  <si>
    <t>AS-62804</t>
  </si>
  <si>
    <t>AS-62803</t>
  </si>
  <si>
    <t>AS-62800</t>
  </si>
  <si>
    <t>AR-16887</t>
  </si>
  <si>
    <t>AR-16881</t>
  </si>
  <si>
    <t>AC-636</t>
  </si>
  <si>
    <t>AC-635</t>
  </si>
  <si>
    <t>AC-633</t>
  </si>
  <si>
    <t>AC-625</t>
  </si>
  <si>
    <t>AC-624</t>
  </si>
  <si>
    <t>AC-622</t>
  </si>
  <si>
    <t>AC-621</t>
  </si>
  <si>
    <t>AS-62846</t>
  </si>
  <si>
    <t>AS-62845</t>
  </si>
  <si>
    <t>AS-62844</t>
  </si>
  <si>
    <t>AS-62838</t>
  </si>
  <si>
    <t>AS-62833</t>
  </si>
  <si>
    <t>AS-62829</t>
  </si>
  <si>
    <t>AS-62826</t>
  </si>
  <si>
    <t>AS-62822</t>
  </si>
  <si>
    <t>AS-62819</t>
  </si>
  <si>
    <t>AS-62808</t>
  </si>
  <si>
    <t>AS-62807</t>
  </si>
  <si>
    <t>RC-659</t>
  </si>
  <si>
    <t>AS-62848</t>
  </si>
  <si>
    <t>AS-62843</t>
  </si>
  <si>
    <t>AS-62842</t>
  </si>
  <si>
    <t>AS-62830</t>
  </si>
  <si>
    <t>AS-62817</t>
  </si>
  <si>
    <t>AR-16886</t>
  </si>
  <si>
    <t>AS-62825</t>
  </si>
  <si>
    <t>AC-634</t>
  </si>
  <si>
    <t>RC-658</t>
  </si>
  <si>
    <t>AC-630</t>
  </si>
  <si>
    <t>AC-629</t>
  </si>
  <si>
    <t>RC-657</t>
  </si>
  <si>
    <t>AC-620</t>
  </si>
  <si>
    <t>AC-619</t>
  </si>
  <si>
    <t>AS-62852</t>
  </si>
  <si>
    <t>AS-62851</t>
  </si>
  <si>
    <t>AS-62850</t>
  </si>
  <si>
    <t>AS-62849</t>
  </si>
  <si>
    <t>AS-62823</t>
  </si>
  <si>
    <t>AS-62821</t>
  </si>
  <si>
    <t>AS-62806</t>
  </si>
  <si>
    <t>AC-647</t>
  </si>
  <si>
    <t>RC-686</t>
  </si>
  <si>
    <t>RC-684</t>
  </si>
  <si>
    <t>RC-680</t>
  </si>
  <si>
    <t>AC-646</t>
  </si>
  <si>
    <t>RC-679</t>
  </si>
  <si>
    <t>AC-644</t>
  </si>
  <si>
    <t>RC-678</t>
  </si>
  <si>
    <t>RC-677</t>
  </si>
  <si>
    <t>RC-643</t>
  </si>
  <si>
    <t>AC-642</t>
  </si>
  <si>
    <t>RC-676</t>
  </si>
  <si>
    <t>AC-641</t>
  </si>
  <si>
    <t>AC-640</t>
  </si>
  <si>
    <t>AC-639</t>
  </si>
  <si>
    <t>RC-674</t>
  </si>
  <si>
    <t>AC-638</t>
  </si>
  <si>
    <t>RC-662</t>
  </si>
  <si>
    <t>AC-637</t>
  </si>
  <si>
    <t>RC-661</t>
  </si>
  <si>
    <t>R-636</t>
  </si>
  <si>
    <t>AS-62926</t>
  </si>
  <si>
    <t>AS-62925</t>
  </si>
  <si>
    <t>AS-62924</t>
  </si>
  <si>
    <t>AS-62923</t>
  </si>
  <si>
    <t>AS-62922</t>
  </si>
  <si>
    <t>AS-62921</t>
  </si>
  <si>
    <t>AS-62920</t>
  </si>
  <si>
    <t>AS-62919</t>
  </si>
  <si>
    <t>AS-62918</t>
  </si>
  <si>
    <t>AS-62917</t>
  </si>
  <si>
    <t>AS-62886</t>
  </si>
  <si>
    <t>AS-62885</t>
  </si>
  <si>
    <t>AS-62884</t>
  </si>
  <si>
    <t>AS-62883</t>
  </si>
  <si>
    <t>AS-62882</t>
  </si>
  <si>
    <t>AS-62881</t>
  </si>
  <si>
    <t>AS-62880</t>
  </si>
  <si>
    <t>AS-62879</t>
  </si>
  <si>
    <t>AS-62878</t>
  </si>
  <si>
    <t>AS-62877</t>
  </si>
  <si>
    <t>AS-62876</t>
  </si>
  <si>
    <t>AS-62875</t>
  </si>
  <si>
    <t>AS-62874</t>
  </si>
  <si>
    <t>AS-62873</t>
  </si>
  <si>
    <t>AS-62872</t>
  </si>
  <si>
    <t>AS-62871</t>
  </si>
  <si>
    <t>AS-62869</t>
  </si>
  <si>
    <t>AS-62868</t>
  </si>
  <si>
    <t>AS-62867</t>
  </si>
  <si>
    <t>AS-62866</t>
  </si>
  <si>
    <t>AS-62865</t>
  </si>
  <si>
    <t>AS-62864</t>
  </si>
  <si>
    <t>AS-62863</t>
  </si>
  <si>
    <t>AS-62862</t>
  </si>
  <si>
    <t>AR-16900</t>
  </si>
  <si>
    <t>AR-16898</t>
  </si>
  <si>
    <t>AR-16897</t>
  </si>
  <si>
    <t>AR-16895</t>
  </si>
  <si>
    <t>AR-16893</t>
  </si>
  <si>
    <t>AR-16891</t>
  </si>
  <si>
    <t>AR-16889</t>
  </si>
  <si>
    <t>RC-737</t>
  </si>
  <si>
    <t>RC-736</t>
  </si>
  <si>
    <t>RC-735</t>
  </si>
  <si>
    <t>AC-655</t>
  </si>
  <si>
    <t>AC-654</t>
  </si>
  <si>
    <t>AC-653</t>
  </si>
  <si>
    <t>RC-732</t>
  </si>
  <si>
    <t>RC-731</t>
  </si>
  <si>
    <t>RC-721</t>
  </si>
  <si>
    <t>AC-652</t>
  </si>
  <si>
    <t>RC-718</t>
  </si>
  <si>
    <t>R-651</t>
  </si>
  <si>
    <t>AC-651</t>
  </si>
  <si>
    <t>AC-650</t>
  </si>
  <si>
    <t>AS-62964</t>
  </si>
  <si>
    <t>AS-62963</t>
  </si>
  <si>
    <t>AS-62962</t>
  </si>
  <si>
    <t>AS-62961</t>
  </si>
  <si>
    <t>AS-62960</t>
  </si>
  <si>
    <t>AS-62959</t>
  </si>
  <si>
    <t>AS-62958</t>
  </si>
  <si>
    <t>AS-62957</t>
  </si>
  <si>
    <t>AS-62956</t>
  </si>
  <si>
    <t>AS-62955</t>
  </si>
  <si>
    <t>AS-62954</t>
  </si>
  <si>
    <t>AS-62952</t>
  </si>
  <si>
    <t>AS-62950</t>
  </si>
  <si>
    <t>AS-62949</t>
  </si>
  <si>
    <t>AS-62948</t>
  </si>
  <si>
    <t>AS-62947</t>
  </si>
  <si>
    <t>AS-62946</t>
  </si>
  <si>
    <t>AS-62945</t>
  </si>
  <si>
    <t>AS-62944</t>
  </si>
  <si>
    <t>AS-62943</t>
  </si>
  <si>
    <t>AS-62941</t>
  </si>
  <si>
    <t>AS-62940</t>
  </si>
  <si>
    <t>AS-62938</t>
  </si>
  <si>
    <t>AS-62936</t>
  </si>
  <si>
    <t>AS-62935</t>
  </si>
  <si>
    <t>AS-62934</t>
  </si>
  <si>
    <t>AS-62933</t>
  </si>
  <si>
    <t>AS-62932</t>
  </si>
  <si>
    <t>AS-62931</t>
  </si>
  <si>
    <t>AS-62930</t>
  </si>
  <si>
    <t>AS-62929</t>
  </si>
  <si>
    <t>AS-62928</t>
  </si>
  <si>
    <t>AS-62927</t>
  </si>
  <si>
    <t>AR-16904</t>
  </si>
  <si>
    <t>AR-16902</t>
  </si>
  <si>
    <t>AR-16901</t>
  </si>
  <si>
    <t>AC-669</t>
  </si>
  <si>
    <t>RC-757</t>
  </si>
  <si>
    <t>RC-755</t>
  </si>
  <si>
    <t>RC-756</t>
  </si>
  <si>
    <t>AC-668</t>
  </si>
  <si>
    <t>RC-750</t>
  </si>
  <si>
    <t>AC-667</t>
  </si>
  <si>
    <t>R-666</t>
  </si>
  <si>
    <t>AC-666</t>
  </si>
  <si>
    <t>AC-665</t>
  </si>
  <si>
    <t>RC-747</t>
  </si>
  <si>
    <t>RC-746</t>
  </si>
  <si>
    <t>AC-664</t>
  </si>
  <si>
    <t>AC-663</t>
  </si>
  <si>
    <t>AC-662</t>
  </si>
  <si>
    <t>AC-661</t>
  </si>
  <si>
    <t>AC-660</t>
  </si>
  <si>
    <t>AC-659</t>
  </si>
  <si>
    <t>RC-745</t>
  </si>
  <si>
    <t>AC-658</t>
  </si>
  <si>
    <t>AC-657</t>
  </si>
  <si>
    <t>RF-743</t>
  </si>
  <si>
    <t>AS-63016</t>
  </si>
  <si>
    <t>AS-63015</t>
  </si>
  <si>
    <t>AS-63014</t>
  </si>
  <si>
    <t>AS-63013</t>
  </si>
  <si>
    <t>AS-63012</t>
  </si>
  <si>
    <t>AS-63011</t>
  </si>
  <si>
    <t>AS-63010</t>
  </si>
  <si>
    <t>AS-63009</t>
  </si>
  <si>
    <t>AS-63008</t>
  </si>
  <si>
    <t>AS-63007</t>
  </si>
  <si>
    <t>AS-63006</t>
  </si>
  <si>
    <t>AS-63005</t>
  </si>
  <si>
    <t>AS-63004</t>
  </si>
  <si>
    <t>AS-63002</t>
  </si>
  <si>
    <t>AS-63001</t>
  </si>
  <si>
    <t>AS-63000</t>
  </si>
  <si>
    <t>AS-62999</t>
  </si>
  <si>
    <t>AS-62998</t>
  </si>
  <si>
    <t>AS-62997</t>
  </si>
  <si>
    <t>AS-62996</t>
  </si>
  <si>
    <t>AS-62995</t>
  </si>
  <si>
    <t>AS-62994</t>
  </si>
  <si>
    <t>AS-62993</t>
  </si>
  <si>
    <t>AS-62970</t>
  </si>
  <si>
    <t>AS-62969</t>
  </si>
  <si>
    <t>AS-62968</t>
  </si>
  <si>
    <t>AS-62967</t>
  </si>
  <si>
    <t>AS-62966</t>
  </si>
  <si>
    <t>AS-62965</t>
  </si>
  <si>
    <t>AR-16917</t>
  </si>
  <si>
    <t>AR-16916</t>
  </si>
  <si>
    <t>AR-16915</t>
  </si>
  <si>
    <t>AR-16914</t>
  </si>
  <si>
    <t>AR-16912</t>
  </si>
  <si>
    <t>AR-16906</t>
  </si>
  <si>
    <t>RC-767</t>
  </si>
  <si>
    <t>RC-766</t>
  </si>
  <si>
    <t>RC-765</t>
  </si>
  <si>
    <t>RC-761</t>
  </si>
  <si>
    <t>AC-670</t>
  </si>
  <si>
    <t>RC-760</t>
  </si>
  <si>
    <t>R-669</t>
  </si>
  <si>
    <t>RC-759</t>
  </si>
  <si>
    <t>RC-758</t>
  </si>
  <si>
    <t>AS-63051</t>
  </si>
  <si>
    <t>AS-63050</t>
  </si>
  <si>
    <t>AS-63034</t>
  </si>
  <si>
    <t>AS-63033</t>
  </si>
  <si>
    <t>AS-63032</t>
  </si>
  <si>
    <t>AS-63031</t>
  </si>
  <si>
    <t>AS-63030</t>
  </si>
  <si>
    <t>AS-63029</t>
  </si>
  <si>
    <t>AS-63028</t>
  </si>
  <si>
    <t>AS-63027</t>
  </si>
  <si>
    <t>AS-63026</t>
  </si>
  <si>
    <t>AS-63025</t>
  </si>
  <si>
    <t>AS-63024</t>
  </si>
  <si>
    <t>AS-63022</t>
  </si>
  <si>
    <t>AS-63021</t>
  </si>
  <si>
    <t>AS-63020</t>
  </si>
  <si>
    <t>AS-63019</t>
  </si>
  <si>
    <t>AS-63018</t>
  </si>
  <si>
    <t>AR-16923</t>
  </si>
  <si>
    <t>AR-16921</t>
  </si>
  <si>
    <t>AR-16920</t>
  </si>
  <si>
    <t>AR-16918</t>
  </si>
  <si>
    <t>RC-783</t>
  </si>
  <si>
    <t>AC-671</t>
  </si>
  <si>
    <t>AC-673</t>
  </si>
  <si>
    <t>AR-16929</t>
  </si>
  <si>
    <t>AC-675</t>
  </si>
  <si>
    <t>AS-63082</t>
  </si>
  <si>
    <t>AC-677</t>
  </si>
  <si>
    <t>AR-16925</t>
  </si>
  <si>
    <t>AC-678</t>
  </si>
  <si>
    <t>AS-63093</t>
  </si>
  <si>
    <t>AS-63096</t>
  </si>
  <si>
    <t>AS-63086</t>
  </si>
  <si>
    <t>S-670</t>
  </si>
  <si>
    <t>RC-779</t>
  </si>
  <si>
    <t>AR-16926</t>
  </si>
  <si>
    <t>AC-672</t>
  </si>
  <si>
    <t>AS-63069</t>
  </si>
  <si>
    <t>AS-63071</t>
  </si>
  <si>
    <t>AR-16930</t>
  </si>
  <si>
    <t>AS-63076</t>
  </si>
  <si>
    <t>AS-63081</t>
  </si>
  <si>
    <t>AS-63087</t>
  </si>
  <si>
    <t>AS-63088</t>
  </si>
  <si>
    <t>AS-63095</t>
  </si>
  <si>
    <t>RC-789</t>
  </si>
  <si>
    <t>AS-63072</t>
  </si>
  <si>
    <t>AS-63073</t>
  </si>
  <si>
    <t>AS-63080</t>
  </si>
  <si>
    <t>AC-676</t>
  </si>
  <si>
    <t>AC-674</t>
  </si>
  <si>
    <t>RC-782</t>
  </si>
  <si>
    <t>AR-16927</t>
  </si>
  <si>
    <t>AR-16928</t>
  </si>
  <si>
    <t>AS-63074</t>
  </si>
  <si>
    <t>AS-63075</t>
  </si>
  <si>
    <t>AS-63077</t>
  </si>
  <si>
    <t>AS-63078</t>
  </si>
  <si>
    <t>RC-805</t>
  </si>
  <si>
    <t>RC-806</t>
  </si>
  <si>
    <t>RC-807</t>
  </si>
  <si>
    <t>RC-808</t>
  </si>
  <si>
    <t>RC-809</t>
  </si>
  <si>
    <t>RC810</t>
  </si>
  <si>
    <t>AS-63089</t>
  </si>
  <si>
    <t>RC-816</t>
  </si>
  <si>
    <t>AS-63090</t>
  </si>
  <si>
    <t>AS-63091</t>
  </si>
  <si>
    <t>AS-63094</t>
  </si>
  <si>
    <t>RC-820</t>
  </si>
  <si>
    <t>RC-821</t>
  </si>
  <si>
    <t>AR-16932</t>
  </si>
  <si>
    <t>AS-63101</t>
  </si>
  <si>
    <t>AC-680</t>
  </si>
  <si>
    <t>AC-681</t>
  </si>
  <si>
    <t>AC-683</t>
  </si>
  <si>
    <t>AC-684</t>
  </si>
  <si>
    <t>AC-690</t>
  </si>
  <si>
    <t>AR-16942</t>
  </si>
  <si>
    <t>AR-16945</t>
  </si>
  <si>
    <t>AR-16946</t>
  </si>
  <si>
    <t>AR-16947</t>
  </si>
  <si>
    <t>AS-63122</t>
  </si>
  <si>
    <t>AS-63123</t>
  </si>
  <si>
    <t>A-63139</t>
  </si>
  <si>
    <t>AS-63140</t>
  </si>
  <si>
    <t>AS-63141</t>
  </si>
  <si>
    <t>S-691</t>
  </si>
  <si>
    <t>RC-842</t>
  </si>
  <si>
    <t>AC-693</t>
  </si>
  <si>
    <t>AC-695</t>
  </si>
  <si>
    <t>AC-696</t>
  </si>
  <si>
    <t>AC-698</t>
  </si>
  <si>
    <t>AC-699</t>
  </si>
  <si>
    <t>RC-856</t>
  </si>
  <si>
    <t>S-701</t>
  </si>
  <si>
    <t>RC-872</t>
  </si>
  <si>
    <t>AC-701</t>
  </si>
  <si>
    <t>AC-703</t>
  </si>
  <si>
    <t>AC-705</t>
  </si>
  <si>
    <t>RC-874</t>
  </si>
  <si>
    <t>AR-16938</t>
  </si>
  <si>
    <t>S-681</t>
  </si>
  <si>
    <t>AC-682</t>
  </si>
  <si>
    <t>AS-63114</t>
  </si>
  <si>
    <t>AS-63118</t>
  </si>
  <si>
    <t>AR-16944</t>
  </si>
  <si>
    <t>AS-63120</t>
  </si>
  <si>
    <t>AR-16948</t>
  </si>
  <si>
    <t>AS-63124</t>
  </si>
  <si>
    <t>AS-63125</t>
  </si>
  <si>
    <t>AS-63126</t>
  </si>
  <si>
    <t>AS-63136</t>
  </si>
  <si>
    <t>AS-63138</t>
  </si>
  <si>
    <t>AS-63142</t>
  </si>
  <si>
    <t>AS-63143</t>
  </si>
  <si>
    <t>AS-63144</t>
  </si>
  <si>
    <t>AS-63145</t>
  </si>
  <si>
    <t>AC-694</t>
  </si>
  <si>
    <t>AC-697</t>
  </si>
  <si>
    <t>RC-854</t>
  </si>
  <si>
    <t>RC-855</t>
  </si>
  <si>
    <t>AC-700</t>
  </si>
  <si>
    <t>AC-706</t>
  </si>
  <si>
    <t>AC-691</t>
  </si>
  <si>
    <t>AS-63119</t>
  </si>
  <si>
    <t>AS-63127</t>
  </si>
  <si>
    <t>AS-63137</t>
  </si>
  <si>
    <t>AC-692</t>
  </si>
  <si>
    <t>RC-863</t>
  </si>
  <si>
    <t>AS-63064</t>
  </si>
  <si>
    <t>AR-16937</t>
  </si>
  <si>
    <t>RC-829</t>
  </si>
  <si>
    <t>RC-835</t>
  </si>
  <si>
    <t>AC-685</t>
  </si>
  <si>
    <t>AS-63146</t>
  </si>
  <si>
    <t>AS-63147</t>
  </si>
  <si>
    <t>AS-63149</t>
  </si>
  <si>
    <t>RC-843</t>
  </si>
  <si>
    <t>S-692</t>
  </si>
  <si>
    <t>RC-844</t>
  </si>
  <si>
    <t>RC-847</t>
  </si>
  <si>
    <t>RC-852</t>
  </si>
  <si>
    <t>RC-853</t>
  </si>
  <si>
    <t>RC-858.859.860</t>
  </si>
  <si>
    <t>RC-861.862</t>
  </si>
  <si>
    <t>RC-864</t>
  </si>
  <si>
    <t>RC-865</t>
  </si>
  <si>
    <t>RC-866</t>
  </si>
  <si>
    <t>RC-867</t>
  </si>
  <si>
    <t>AC-702</t>
  </si>
  <si>
    <t>AC-704</t>
  </si>
  <si>
    <t>RC-873</t>
  </si>
  <si>
    <t>AC-707</t>
  </si>
  <si>
    <t>AS-63153</t>
  </si>
  <si>
    <t>AS-63155</t>
  </si>
  <si>
    <t>AC-710</t>
  </si>
  <si>
    <t>AC-712</t>
  </si>
  <si>
    <t>AC-714</t>
  </si>
  <si>
    <t>AC-715</t>
  </si>
  <si>
    <t>AR-16951</t>
  </si>
  <si>
    <t>AC-716</t>
  </si>
  <si>
    <t>AR-16952</t>
  </si>
  <si>
    <t>AS-63165</t>
  </si>
  <si>
    <t>AS-63168</t>
  </si>
  <si>
    <t>AS-63166</t>
  </si>
  <si>
    <t>AS-63217</t>
  </si>
  <si>
    <t>AS-63222</t>
  </si>
  <si>
    <t>AS-63225</t>
  </si>
  <si>
    <t>AS-63226</t>
  </si>
  <si>
    <t>AS-63234</t>
  </si>
  <si>
    <t>AS-63240</t>
  </si>
  <si>
    <t>AS-63242</t>
  </si>
  <si>
    <t>RC-926</t>
  </si>
  <si>
    <t>AS-63246</t>
  </si>
  <si>
    <t>AS-63248</t>
  </si>
  <si>
    <t>AS-63249</t>
  </si>
  <si>
    <t>AS-63250</t>
  </si>
  <si>
    <t>AR-16957</t>
  </si>
  <si>
    <t>AS-63252</t>
  </si>
  <si>
    <t>AC-723</t>
  </si>
  <si>
    <t>AC-722</t>
  </si>
  <si>
    <t>AC-724</t>
  </si>
  <si>
    <t>RC-953</t>
  </si>
  <si>
    <t>AR-16949</t>
  </si>
  <si>
    <t>AC-708</t>
  </si>
  <si>
    <t>S-709</t>
  </si>
  <si>
    <t>AC-711</t>
  </si>
  <si>
    <t>AR-16953</t>
  </si>
  <si>
    <t>AR-16954</t>
  </si>
  <si>
    <t>AS-63162</t>
  </si>
  <si>
    <t>AS-63163</t>
  </si>
  <si>
    <t>AS-63219</t>
  </si>
  <si>
    <t>AS-63220</t>
  </si>
  <si>
    <t>AS-63223</t>
  </si>
  <si>
    <t>AS+63224</t>
  </si>
  <si>
    <t>AS-63227</t>
  </si>
  <si>
    <t>AS-63235</t>
  </si>
  <si>
    <t>AS-63236</t>
  </si>
  <si>
    <t>AS-63253</t>
  </si>
  <si>
    <t>RC-931</t>
  </si>
  <si>
    <t>AC-709</t>
  </si>
  <si>
    <t>AS-63256</t>
  </si>
  <si>
    <t>AS-63264</t>
  </si>
  <si>
    <t>RC-911</t>
  </si>
  <si>
    <t>RC-912</t>
  </si>
  <si>
    <t>RC-914</t>
  </si>
  <si>
    <t>AS-63238</t>
  </si>
  <si>
    <t>RC-918</t>
  </si>
  <si>
    <t>RC-925</t>
  </si>
  <si>
    <t>AC-721</t>
  </si>
  <si>
    <t>AR-16965</t>
  </si>
  <si>
    <t>AR-16960</t>
  </si>
  <si>
    <t>AS-63275</t>
  </si>
  <si>
    <t>RC-202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</si>
</sst>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&quot;-&quot;_-;_-@_-"/>
    <numFmt numFmtId="165" formatCode="#,##0.0000000000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46"/>
        <bgColor indexed="35"/>
      </patternFill>
    </fill>
    <fill>
      <patternFill patternType="solid">
        <fgColor rgb="FFCC99FF"/>
        <bgColor indexed="35"/>
      </patternFill>
    </fill>
    <fill>
      <patternFill patternType="solid">
        <fgColor rgb="FF800080"/>
        <bgColor indexed="35"/>
      </patternFill>
    </fill>
    <fill>
      <patternFill patternType="solid">
        <fgColor indexed="3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NumberFormat="1" applyFont="1"/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4" fillId="0" borderId="0" xfId="0" applyFont="1" applyFill="1" applyBorder="1"/>
    <xf numFmtId="43" fontId="2" fillId="0" borderId="0" xfId="0" applyNumberFormat="1" applyFont="1" applyBorder="1"/>
    <xf numFmtId="43" fontId="2" fillId="0" borderId="0" xfId="0" applyNumberFormat="1" applyFont="1" applyFill="1" applyBorder="1"/>
    <xf numFmtId="43" fontId="5" fillId="0" borderId="0" xfId="0" applyNumberFormat="1" applyFont="1" applyFill="1" applyBorder="1"/>
    <xf numFmtId="4" fontId="3" fillId="0" borderId="0" xfId="4" applyNumberFormat="1" applyFont="1" applyFill="1" applyBorder="1"/>
    <xf numFmtId="43" fontId="4" fillId="0" borderId="0" xfId="1" applyFont="1" applyFill="1" applyBorder="1"/>
    <xf numFmtId="4" fontId="2" fillId="0" borderId="0" xfId="0" applyNumberFormat="1" applyFont="1" applyFill="1" applyBorder="1"/>
    <xf numFmtId="43" fontId="5" fillId="0" borderId="0" xfId="1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4" fontId="4" fillId="0" borderId="0" xfId="4" applyNumberFormat="1" applyFont="1" applyFill="1" applyBorder="1"/>
    <xf numFmtId="4" fontId="5" fillId="2" borderId="0" xfId="0" applyNumberFormat="1" applyFont="1" applyFill="1" applyBorder="1"/>
    <xf numFmtId="43" fontId="5" fillId="2" borderId="0" xfId="0" applyNumberFormat="1" applyFont="1" applyFill="1" applyBorder="1"/>
    <xf numFmtId="0" fontId="4" fillId="2" borderId="0" xfId="0" applyFont="1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0" fontId="2" fillId="2" borderId="0" xfId="0" applyFont="1" applyFill="1" applyBorder="1"/>
    <xf numFmtId="43" fontId="4" fillId="2" borderId="0" xfId="1" applyFont="1" applyFill="1" applyBorder="1"/>
    <xf numFmtId="43" fontId="9" fillId="0" borderId="0" xfId="1" applyFont="1" applyFill="1" applyBorder="1"/>
    <xf numFmtId="43" fontId="2" fillId="2" borderId="0" xfId="0" applyNumberFormat="1" applyFont="1" applyFill="1" applyBorder="1"/>
    <xf numFmtId="4" fontId="3" fillId="2" borderId="0" xfId="0" applyNumberFormat="1" applyFont="1" applyFill="1" applyBorder="1"/>
    <xf numFmtId="4" fontId="4" fillId="2" borderId="0" xfId="4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2" borderId="0" xfId="0" applyNumberFormat="1" applyFont="1" applyFill="1" applyBorder="1"/>
    <xf numFmtId="43" fontId="3" fillId="2" borderId="0" xfId="1" applyFont="1" applyFill="1" applyBorder="1"/>
    <xf numFmtId="4" fontId="2" fillId="2" borderId="0" xfId="0" applyNumberFormat="1" applyFont="1" applyFill="1" applyBorder="1"/>
    <xf numFmtId="43" fontId="4" fillId="3" borderId="0" xfId="1" applyFont="1" applyFill="1" applyBorder="1"/>
    <xf numFmtId="164" fontId="2" fillId="2" borderId="0" xfId="2" applyNumberFormat="1" applyFont="1" applyFill="1" applyBorder="1"/>
    <xf numFmtId="2" fontId="5" fillId="2" borderId="0" xfId="0" applyNumberFormat="1" applyFont="1" applyFill="1" applyBorder="1"/>
    <xf numFmtId="43" fontId="3" fillId="2" borderId="0" xfId="0" applyNumberFormat="1" applyFont="1" applyFill="1" applyBorder="1"/>
    <xf numFmtId="4" fontId="4" fillId="3" borderId="0" xfId="4" applyNumberFormat="1" applyFont="1" applyFill="1" applyBorder="1"/>
    <xf numFmtId="165" fontId="2" fillId="2" borderId="0" xfId="0" applyNumberFormat="1" applyFont="1" applyFill="1" applyBorder="1"/>
    <xf numFmtId="4" fontId="3" fillId="0" borderId="0" xfId="4" applyNumberFormat="1" applyFont="1" applyBorder="1"/>
    <xf numFmtId="4" fontId="3" fillId="2" borderId="0" xfId="4" applyNumberFormat="1" applyFont="1" applyFill="1" applyBorder="1"/>
    <xf numFmtId="0" fontId="3" fillId="0" borderId="0" xfId="1" applyNumberFormat="1" applyFont="1" applyFill="1" applyBorder="1"/>
    <xf numFmtId="43" fontId="2" fillId="3" borderId="0" xfId="1" applyFont="1" applyFill="1" applyBorder="1"/>
    <xf numFmtId="43" fontId="5" fillId="3" borderId="0" xfId="1" applyFont="1" applyFill="1" applyBorder="1"/>
    <xf numFmtId="0" fontId="3" fillId="0" borderId="0" xfId="4" applyNumberFormat="1" applyFont="1" applyBorder="1"/>
    <xf numFmtId="4" fontId="3" fillId="0" borderId="0" xfId="4" applyNumberFormat="1" applyFont="1" applyFill="1" applyBorder="1" applyAlignment="1">
      <alignment horizontal="left"/>
    </xf>
    <xf numFmtId="164" fontId="4" fillId="2" borderId="0" xfId="2" applyNumberFormat="1" applyFont="1" applyFill="1" applyBorder="1"/>
    <xf numFmtId="43" fontId="3" fillId="3" borderId="0" xfId="1" applyFont="1" applyFill="1" applyBorder="1"/>
    <xf numFmtId="43" fontId="10" fillId="4" borderId="0" xfId="1" applyFont="1" applyFill="1" applyBorder="1"/>
    <xf numFmtId="43" fontId="3" fillId="0" borderId="0" xfId="1" applyFont="1" applyFill="1" applyBorder="1" applyAlignment="1">
      <alignment horizontal="left"/>
    </xf>
    <xf numFmtId="164" fontId="4" fillId="3" borderId="0" xfId="2" applyNumberFormat="1" applyFont="1" applyFill="1" applyBorder="1"/>
    <xf numFmtId="0" fontId="3" fillId="0" borderId="0" xfId="4" applyNumberFormat="1" applyFont="1" applyFill="1" applyBorder="1"/>
    <xf numFmtId="2" fontId="3" fillId="0" borderId="0" xfId="4" applyNumberFormat="1" applyFont="1" applyFill="1" applyBorder="1"/>
    <xf numFmtId="2" fontId="4" fillId="0" borderId="0" xfId="4" applyNumberFormat="1" applyFont="1" applyFill="1" applyBorder="1"/>
    <xf numFmtId="4" fontId="5" fillId="0" borderId="0" xfId="4" applyNumberFormat="1" applyFont="1" applyFill="1" applyBorder="1"/>
    <xf numFmtId="43" fontId="3" fillId="5" borderId="0" xfId="1" applyFont="1" applyFill="1" applyBorder="1"/>
    <xf numFmtId="43" fontId="4" fillId="5" borderId="0" xfId="1" applyFont="1" applyFill="1" applyBorder="1"/>
    <xf numFmtId="4" fontId="3" fillId="3" borderId="0" xfId="4" applyNumberFormat="1" applyFont="1" applyFill="1" applyBorder="1"/>
    <xf numFmtId="2" fontId="4" fillId="3" borderId="0" xfId="4" applyNumberFormat="1" applyFont="1" applyFill="1" applyBorder="1"/>
    <xf numFmtId="2" fontId="3" fillId="0" borderId="0" xfId="4" applyNumberFormat="1" applyFont="1" applyFill="1" applyBorder="1" applyAlignment="1">
      <alignment horizontal="left"/>
    </xf>
    <xf numFmtId="2" fontId="3" fillId="3" borderId="0" xfId="4" applyNumberFormat="1" applyFont="1" applyFill="1" applyBorder="1"/>
    <xf numFmtId="2" fontId="4" fillId="2" borderId="0" xfId="4" applyNumberFormat="1" applyFont="1" applyFill="1" applyBorder="1"/>
    <xf numFmtId="12" fontId="3" fillId="3" borderId="0" xfId="1" applyNumberFormat="1" applyFont="1" applyFill="1" applyBorder="1"/>
    <xf numFmtId="2" fontId="10" fillId="4" borderId="0" xfId="4" applyNumberFormat="1" applyFont="1" applyFill="1" applyBorder="1"/>
    <xf numFmtId="4" fontId="10" fillId="4" borderId="0" xfId="4" applyNumberFormat="1" applyFont="1" applyFill="1" applyBorder="1"/>
    <xf numFmtId="164" fontId="4" fillId="5" borderId="0" xfId="2" applyNumberFormat="1" applyFont="1" applyFill="1" applyBorder="1"/>
    <xf numFmtId="43" fontId="4" fillId="6" borderId="0" xfId="1" applyFont="1" applyFill="1" applyBorder="1"/>
    <xf numFmtId="43" fontId="3" fillId="6" borderId="0" xfId="1" applyFont="1" applyFill="1" applyBorder="1"/>
    <xf numFmtId="0" fontId="5" fillId="0" borderId="0" xfId="0" applyFont="1" applyBorder="1"/>
    <xf numFmtId="43" fontId="10" fillId="7" borderId="0" xfId="1" applyFont="1" applyFill="1" applyBorder="1"/>
    <xf numFmtId="43" fontId="2" fillId="5" borderId="0" xfId="1" applyFont="1" applyFill="1" applyBorder="1"/>
    <xf numFmtId="43" fontId="5" fillId="5" borderId="0" xfId="1" applyFont="1" applyFill="1" applyBorder="1"/>
    <xf numFmtId="12" fontId="3" fillId="5" borderId="0" xfId="1" applyNumberFormat="1" applyFont="1" applyFill="1" applyBorder="1"/>
    <xf numFmtId="12" fontId="4" fillId="5" borderId="0" xfId="1" applyNumberFormat="1" applyFont="1" applyFill="1" applyBorder="1"/>
    <xf numFmtId="4" fontId="4" fillId="0" borderId="0" xfId="4" applyNumberFormat="1" applyFont="1" applyBorder="1"/>
    <xf numFmtId="14" fontId="3" fillId="0" borderId="0" xfId="4" applyNumberFormat="1" applyFont="1" applyFill="1" applyBorder="1"/>
    <xf numFmtId="14" fontId="3" fillId="0" borderId="0" xfId="4" applyNumberFormat="1" applyFont="1" applyBorder="1"/>
    <xf numFmtId="14" fontId="10" fillId="4" borderId="0" xfId="4" applyNumberFormat="1" applyFont="1" applyFill="1" applyBorder="1"/>
    <xf numFmtId="0" fontId="3" fillId="0" borderId="0" xfId="4" applyFont="1" applyFill="1"/>
    <xf numFmtId="0" fontId="3" fillId="0" borderId="0" xfId="4" applyFont="1" applyFill="1" applyBorder="1"/>
    <xf numFmtId="16" fontId="3" fillId="0" borderId="0" xfId="4" applyNumberFormat="1" applyFont="1" applyFill="1" applyBorder="1"/>
    <xf numFmtId="16" fontId="5" fillId="0" borderId="0" xfId="0" applyNumberFormat="1" applyFont="1" applyFill="1" applyBorder="1"/>
    <xf numFmtId="0" fontId="10" fillId="4" borderId="0" xfId="4" applyFont="1" applyFill="1"/>
    <xf numFmtId="0" fontId="5" fillId="0" borderId="0" xfId="0" applyFont="1" applyFill="1"/>
    <xf numFmtId="16" fontId="2" fillId="0" borderId="0" xfId="0" applyNumberFormat="1" applyFont="1" applyFill="1" applyBorder="1"/>
    <xf numFmtId="16" fontId="2" fillId="0" borderId="0" xfId="0" applyNumberFormat="1" applyFont="1" applyBorder="1"/>
    <xf numFmtId="0" fontId="5" fillId="0" borderId="0" xfId="0" applyNumberFormat="1" applyFont="1" applyBorder="1"/>
    <xf numFmtId="16" fontId="5" fillId="0" borderId="0" xfId="0" applyNumberFormat="1" applyFont="1" applyBorder="1"/>
    <xf numFmtId="0" fontId="10" fillId="4" borderId="0" xfId="0" applyFont="1" applyFill="1"/>
    <xf numFmtId="43" fontId="7" fillId="0" borderId="0" xfId="1" applyFont="1" applyBorder="1"/>
    <xf numFmtId="43" fontId="7" fillId="0" borderId="0" xfId="1" applyFont="1" applyFill="1"/>
    <xf numFmtId="43" fontId="7" fillId="0" borderId="0" xfId="1" applyNumberFormat="1" applyFont="1" applyFill="1" applyBorder="1"/>
    <xf numFmtId="0" fontId="7" fillId="0" borderId="0" xfId="1" applyNumberFormat="1" applyFont="1" applyFill="1" applyBorder="1"/>
    <xf numFmtId="43" fontId="10" fillId="4" borderId="0" xfId="1" applyFont="1" applyFill="1"/>
    <xf numFmtId="43" fontId="3" fillId="0" borderId="0" xfId="1" applyFont="1" applyFill="1"/>
    <xf numFmtId="43" fontId="3" fillId="0" borderId="0" xfId="1" applyFont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NumberFormat="1" applyFont="1" applyFill="1" applyBorder="1"/>
    <xf numFmtId="4" fontId="10" fillId="4" borderId="0" xfId="0" applyNumberFormat="1" applyFont="1" applyFill="1" applyBorder="1"/>
    <xf numFmtId="0" fontId="10" fillId="4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4" fontId="3" fillId="0" borderId="1" xfId="0" applyNumberFormat="1" applyFont="1" applyFill="1" applyBorder="1"/>
    <xf numFmtId="0" fontId="3" fillId="0" borderId="1" xfId="0" applyNumberFormat="1" applyFont="1" applyFill="1" applyBorder="1"/>
    <xf numFmtId="4" fontId="4" fillId="0" borderId="1" xfId="0" applyNumberFormat="1" applyFont="1" applyFill="1" applyBorder="1"/>
    <xf numFmtId="0" fontId="10" fillId="4" borderId="1" xfId="0" applyFont="1" applyFill="1" applyBorder="1"/>
    <xf numFmtId="4" fontId="2" fillId="0" borderId="0" xfId="0" applyNumberFormat="1" applyFont="1" applyBorder="1"/>
    <xf numFmtId="4" fontId="5" fillId="0" borderId="0" xfId="0" applyNumberFormat="1" applyFont="1" applyBorder="1"/>
    <xf numFmtId="4" fontId="4" fillId="0" borderId="0" xfId="4" applyNumberFormat="1" applyFont="1" applyFill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4" fontId="2" fillId="0" borderId="0" xfId="4" applyNumberFormat="1" applyFont="1" applyFill="1" applyBorder="1"/>
    <xf numFmtId="4" fontId="10" fillId="4" borderId="0" xfId="4" applyNumberFormat="1" applyFont="1" applyFill="1" applyBorder="1" applyAlignment="1">
      <alignment horizontal="left"/>
    </xf>
    <xf numFmtId="14" fontId="4" fillId="0" borderId="1" xfId="0" applyNumberFormat="1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4" fillId="0" borderId="1" xfId="0" applyNumberFormat="1" applyFont="1" applyBorder="1"/>
    <xf numFmtId="0" fontId="3" fillId="0" borderId="1" xfId="0" applyNumberFormat="1" applyFont="1" applyBorder="1"/>
    <xf numFmtId="14" fontId="10" fillId="4" borderId="1" xfId="0" applyNumberFormat="1" applyFont="1" applyFill="1" applyBorder="1"/>
    <xf numFmtId="16" fontId="4" fillId="0" borderId="0" xfId="0" applyNumberFormat="1" applyFont="1" applyFill="1" applyBorder="1"/>
    <xf numFmtId="16" fontId="4" fillId="0" borderId="0" xfId="0" applyNumberFormat="1" applyFont="1" applyBorder="1"/>
    <xf numFmtId="0" fontId="3" fillId="0" borderId="0" xfId="0" applyNumberFormat="1" applyFont="1" applyBorder="1"/>
    <xf numFmtId="16" fontId="3" fillId="0" borderId="0" xfId="0" applyNumberFormat="1" applyFont="1" applyBorder="1"/>
    <xf numFmtId="14" fontId="2" fillId="0" borderId="0" xfId="0" applyNumberFormat="1" applyFont="1" applyBorder="1"/>
    <xf numFmtId="4" fontId="7" fillId="0" borderId="0" xfId="4" applyNumberFormat="1" applyFont="1" applyBorder="1"/>
    <xf numFmtId="4" fontId="7" fillId="0" borderId="0" xfId="4" applyNumberFormat="1" applyFont="1" applyFill="1"/>
    <xf numFmtId="4" fontId="7" fillId="0" borderId="0" xfId="4" applyNumberFormat="1" applyFont="1" applyFill="1" applyBorder="1"/>
    <xf numFmtId="0" fontId="7" fillId="0" borderId="0" xfId="4" applyNumberFormat="1" applyFont="1" applyBorder="1"/>
    <xf numFmtId="4" fontId="10" fillId="4" borderId="0" xfId="4" applyNumberFormat="1" applyFont="1" applyFill="1"/>
    <xf numFmtId="4" fontId="3" fillId="0" borderId="0" xfId="4" applyNumberFormat="1" applyFont="1" applyFill="1"/>
    <xf numFmtId="4" fontId="4" fillId="0" borderId="0" xfId="4" applyNumberFormat="1" applyFont="1" applyFill="1"/>
    <xf numFmtId="0" fontId="4" fillId="0" borderId="0" xfId="4" applyNumberFormat="1" applyFont="1" applyBorder="1"/>
    <xf numFmtId="44" fontId="4" fillId="0" borderId="0" xfId="3" applyFont="1" applyBorder="1"/>
    <xf numFmtId="43" fontId="4" fillId="0" borderId="0" xfId="1" applyFont="1" applyBorder="1"/>
    <xf numFmtId="43" fontId="2" fillId="0" borderId="0" xfId="1" applyFont="1" applyFill="1" applyBorder="1"/>
    <xf numFmtId="0" fontId="5" fillId="0" borderId="0" xfId="0" applyNumberFormat="1" applyFont="1"/>
    <xf numFmtId="1" fontId="5" fillId="2" borderId="0" xfId="0" applyNumberFormat="1" applyFont="1" applyFill="1" applyBorder="1"/>
    <xf numFmtId="4" fontId="3" fillId="5" borderId="0" xfId="4" applyNumberFormat="1" applyFont="1" applyFill="1" applyBorder="1"/>
    <xf numFmtId="4" fontId="10" fillId="7" borderId="0" xfId="4" applyNumberFormat="1" applyFont="1" applyFill="1"/>
    <xf numFmtId="14" fontId="2" fillId="0" borderId="0" xfId="0" applyNumberFormat="1" applyFont="1" applyFill="1"/>
    <xf numFmtId="14" fontId="5" fillId="0" borderId="0" xfId="0" applyNumberFormat="1" applyFont="1" applyFill="1"/>
    <xf numFmtId="14" fontId="5" fillId="0" borderId="0" xfId="0" applyNumberFormat="1" applyFont="1" applyFill="1" applyBorder="1"/>
    <xf numFmtId="14" fontId="2" fillId="0" borderId="0" xfId="0" applyNumberFormat="1" applyFont="1" applyFill="1" applyBorder="1"/>
    <xf numFmtId="14" fontId="5" fillId="0" borderId="0" xfId="0" applyNumberFormat="1" applyFont="1" applyBorder="1"/>
    <xf numFmtId="14" fontId="10" fillId="4" borderId="0" xfId="0" applyNumberFormat="1" applyFont="1" applyFill="1"/>
    <xf numFmtId="16" fontId="11" fillId="8" borderId="0" xfId="4" applyNumberFormat="1" applyFont="1" applyFill="1"/>
    <xf numFmtId="0" fontId="11" fillId="8" borderId="0" xfId="4" applyNumberFormat="1" applyFont="1" applyFill="1"/>
    <xf numFmtId="0" fontId="4" fillId="0" borderId="0" xfId="4" applyNumberFormat="1" applyFont="1" applyFill="1" applyBorder="1"/>
    <xf numFmtId="4" fontId="3" fillId="0" borderId="2" xfId="4" applyNumberFormat="1" applyFont="1" applyFill="1" applyBorder="1"/>
    <xf numFmtId="4" fontId="3" fillId="0" borderId="2" xfId="0" applyNumberFormat="1" applyFont="1" applyFill="1" applyBorder="1"/>
    <xf numFmtId="43" fontId="3" fillId="5" borderId="2" xfId="1" applyFont="1" applyFill="1" applyBorder="1"/>
    <xf numFmtId="2" fontId="7" fillId="0" borderId="0" xfId="1" applyNumberFormat="1" applyFont="1" applyFill="1" applyBorder="1"/>
    <xf numFmtId="2" fontId="2" fillId="0" borderId="0" xfId="0" applyNumberFormat="1" applyFont="1"/>
    <xf numFmtId="4" fontId="4" fillId="0" borderId="0" xfId="0" applyNumberFormat="1" applyFont="1" applyBorder="1"/>
    <xf numFmtId="4" fontId="3" fillId="0" borderId="0" xfId="1" applyNumberFormat="1" applyFont="1" applyFill="1" applyBorder="1"/>
    <xf numFmtId="4" fontId="3" fillId="5" borderId="2" xfId="1" applyNumberFormat="1" applyFont="1" applyFill="1" applyBorder="1"/>
    <xf numFmtId="4" fontId="4" fillId="5" borderId="0" xfId="1" applyNumberFormat="1" applyFont="1" applyFill="1" applyBorder="1"/>
    <xf numFmtId="4" fontId="4" fillId="2" borderId="0" xfId="1" applyNumberFormat="1" applyFont="1" applyFill="1" applyBorder="1"/>
    <xf numFmtId="4" fontId="4" fillId="2" borderId="0" xfId="0" applyNumberFormat="1" applyFont="1" applyFill="1" applyBorder="1"/>
    <xf numFmtId="4" fontId="2" fillId="0" borderId="0" xfId="0" applyNumberFormat="1" applyFont="1"/>
    <xf numFmtId="4" fontId="3" fillId="2" borderId="2" xfId="1" applyNumberFormat="1" applyFont="1" applyFill="1" applyBorder="1"/>
    <xf numFmtId="0" fontId="10" fillId="4" borderId="0" xfId="4" applyNumberFormat="1" applyFont="1" applyFill="1"/>
    <xf numFmtId="0" fontId="11" fillId="0" borderId="0" xfId="4" applyNumberFormat="1" applyFont="1" applyFill="1"/>
    <xf numFmtId="0" fontId="2" fillId="0" borderId="0" xfId="0" applyNumberFormat="1" applyFont="1" applyFill="1"/>
    <xf numFmtId="2" fontId="2" fillId="0" borderId="0" xfId="0" applyNumberFormat="1" applyFont="1" applyFill="1"/>
    <xf numFmtId="4" fontId="2" fillId="0" borderId="0" xfId="0" applyNumberFormat="1" applyFont="1" applyFill="1"/>
    <xf numFmtId="4" fontId="3" fillId="3" borderId="2" xfId="4" applyNumberFormat="1" applyFont="1" applyFill="1" applyBorder="1"/>
    <xf numFmtId="4" fontId="3" fillId="0" borderId="2" xfId="4" applyNumberFormat="1" applyFont="1" applyBorder="1"/>
    <xf numFmtId="4" fontId="3" fillId="2" borderId="2" xfId="4" applyNumberFormat="1" applyFont="1" applyFill="1" applyBorder="1"/>
    <xf numFmtId="43" fontId="3" fillId="6" borderId="2" xfId="1" applyFont="1" applyFill="1" applyBorder="1"/>
    <xf numFmtId="2" fontId="10" fillId="4" borderId="0" xfId="1" applyNumberFormat="1" applyFont="1" applyFill="1"/>
    <xf numFmtId="2" fontId="7" fillId="0" borderId="0" xfId="1" applyNumberFormat="1" applyFont="1" applyBorder="1"/>
    <xf numFmtId="2" fontId="7" fillId="0" borderId="0" xfId="1" applyNumberFormat="1" applyFont="1" applyFill="1"/>
    <xf numFmtId="43" fontId="3" fillId="0" borderId="2" xfId="1" applyFont="1" applyFill="1" applyBorder="1"/>
    <xf numFmtId="43" fontId="3" fillId="2" borderId="2" xfId="1" applyFont="1" applyFill="1" applyBorder="1"/>
    <xf numFmtId="43" fontId="3" fillId="3" borderId="2" xfId="1" applyFont="1" applyFill="1" applyBorder="1"/>
    <xf numFmtId="0" fontId="2" fillId="4" borderId="0" xfId="0" applyFont="1" applyFill="1" applyBorder="1"/>
    <xf numFmtId="0" fontId="2" fillId="4" borderId="0" xfId="0" applyFont="1" applyFill="1"/>
    <xf numFmtId="4" fontId="3" fillId="2" borderId="0" xfId="1" applyNumberFormat="1" applyFont="1" applyFill="1" applyBorder="1"/>
    <xf numFmtId="4" fontId="9" fillId="2" borderId="0" xfId="1" applyNumberFormat="1" applyFont="1" applyFill="1" applyBorder="1"/>
    <xf numFmtId="4" fontId="8" fillId="2" borderId="0" xfId="1" applyNumberFormat="1" applyFont="1" applyFill="1" applyBorder="1"/>
    <xf numFmtId="43" fontId="4" fillId="2" borderId="0" xfId="0" applyNumberFormat="1" applyFont="1" applyFill="1" applyBorder="1"/>
    <xf numFmtId="0" fontId="4" fillId="0" borderId="0" xfId="0" applyNumberFormat="1" applyFont="1" applyFill="1" applyBorder="1"/>
    <xf numFmtId="0" fontId="4" fillId="0" borderId="1" xfId="0" applyNumberFormat="1" applyFont="1" applyFill="1" applyBorder="1"/>
    <xf numFmtId="0" fontId="4" fillId="0" borderId="0" xfId="1" applyNumberFormat="1" applyFont="1" applyFill="1" applyBorder="1"/>
    <xf numFmtId="43" fontId="4" fillId="0" borderId="0" xfId="1" applyFont="1" applyFill="1" applyBorder="1" applyAlignment="1">
      <alignment horizontal="left"/>
    </xf>
    <xf numFmtId="4" fontId="4" fillId="0" borderId="0" xfId="4" applyNumberFormat="1" applyFont="1" applyFill="1" applyBorder="1" applyAlignment="1">
      <alignment horizontal="left"/>
    </xf>
    <xf numFmtId="12" fontId="4" fillId="3" borderId="0" xfId="1" applyNumberFormat="1" applyFont="1" applyFill="1" applyBorder="1"/>
    <xf numFmtId="2" fontId="4" fillId="0" borderId="0" xfId="4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2" borderId="0" xfId="0" applyNumberFormat="1" applyFont="1" applyFill="1" applyBorder="1"/>
    <xf numFmtId="164" fontId="2" fillId="2" borderId="0" xfId="0" applyNumberFormat="1" applyFont="1" applyFill="1" applyBorder="1"/>
    <xf numFmtId="43" fontId="12" fillId="0" borderId="0" xfId="1" applyFont="1" applyFill="1" applyBorder="1"/>
    <xf numFmtId="4" fontId="4" fillId="5" borderId="0" xfId="4" applyNumberFormat="1" applyFont="1" applyFill="1" applyBorder="1"/>
    <xf numFmtId="1" fontId="2" fillId="2" borderId="0" xfId="0" applyNumberFormat="1" applyFont="1" applyFill="1" applyBorder="1"/>
    <xf numFmtId="0" fontId="4" fillId="0" borderId="0" xfId="0" applyNumberFormat="1" applyFont="1" applyBorder="1"/>
    <xf numFmtId="0" fontId="5" fillId="0" borderId="0" xfId="0" applyFont="1"/>
    <xf numFmtId="0" fontId="13" fillId="4" borderId="0" xfId="4" applyFont="1" applyFill="1"/>
    <xf numFmtId="0" fontId="14" fillId="0" borderId="0" xfId="0" applyFont="1" applyFill="1"/>
    <xf numFmtId="0" fontId="15" fillId="8" borderId="0" xfId="4" applyFont="1" applyFill="1"/>
    <xf numFmtId="16" fontId="15" fillId="8" borderId="0" xfId="4" applyNumberFormat="1" applyFont="1" applyFill="1"/>
    <xf numFmtId="0" fontId="15" fillId="8" borderId="0" xfId="4" applyNumberFormat="1" applyFont="1" applyFill="1"/>
    <xf numFmtId="0" fontId="15" fillId="0" borderId="0" xfId="4" applyFont="1" applyFill="1"/>
    <xf numFmtId="0" fontId="5" fillId="4" borderId="0" xfId="0" applyFont="1" applyFill="1" applyBorder="1"/>
    <xf numFmtId="43" fontId="12" fillId="2" borderId="0" xfId="1" applyFont="1" applyFill="1" applyBorder="1"/>
    <xf numFmtId="43" fontId="8" fillId="2" borderId="0" xfId="1" applyFont="1" applyFill="1" applyBorder="1"/>
    <xf numFmtId="43" fontId="3" fillId="2" borderId="2" xfId="0" applyNumberFormat="1" applyFont="1" applyFill="1" applyBorder="1"/>
    <xf numFmtId="4" fontId="5" fillId="0" borderId="2" xfId="0" applyNumberFormat="1" applyFont="1" applyBorder="1"/>
    <xf numFmtId="43" fontId="5" fillId="2" borderId="2" xfId="0" applyNumberFormat="1" applyFont="1" applyFill="1" applyBorder="1"/>
    <xf numFmtId="4" fontId="5" fillId="0" borderId="2" xfId="0" applyNumberFormat="1" applyFont="1" applyFill="1" applyBorder="1"/>
    <xf numFmtId="166" fontId="3" fillId="0" borderId="0" xfId="4" applyNumberFormat="1" applyFont="1" applyFill="1" applyBorder="1"/>
    <xf numFmtId="2" fontId="4" fillId="0" borderId="0" xfId="0" applyNumberFormat="1" applyFont="1" applyFill="1" applyBorder="1"/>
    <xf numFmtId="2" fontId="2" fillId="0" borderId="0" xfId="0" applyNumberFormat="1" applyFont="1" applyFill="1" applyBorder="1"/>
    <xf numFmtId="2" fontId="5" fillId="0" borderId="2" xfId="0" applyNumberFormat="1" applyFont="1" applyFill="1" applyBorder="1"/>
    <xf numFmtId="4" fontId="11" fillId="8" borderId="0" xfId="4" applyNumberFormat="1" applyFont="1" applyFill="1"/>
    <xf numFmtId="4" fontId="4" fillId="0" borderId="0" xfId="1" applyNumberFormat="1" applyFont="1" applyFill="1" applyBorder="1"/>
    <xf numFmtId="4" fontId="4" fillId="0" borderId="1" xfId="0" applyNumberFormat="1" applyFont="1" applyBorder="1"/>
    <xf numFmtId="4" fontId="7" fillId="0" borderId="0" xfId="1" applyNumberFormat="1" applyFont="1" applyFill="1" applyBorder="1"/>
    <xf numFmtId="4" fontId="5" fillId="2" borderId="2" xfId="0" applyNumberFormat="1" applyFont="1" applyFill="1" applyBorder="1"/>
    <xf numFmtId="4" fontId="3" fillId="2" borderId="3" xfId="4" applyNumberFormat="1" applyFont="1" applyFill="1" applyBorder="1"/>
    <xf numFmtId="2" fontId="3" fillId="9" borderId="0" xfId="4" applyNumberFormat="1" applyFont="1" applyFill="1" applyBorder="1"/>
    <xf numFmtId="4" fontId="3" fillId="9" borderId="0" xfId="4" applyNumberFormat="1" applyFont="1" applyFill="1" applyBorder="1"/>
    <xf numFmtId="4" fontId="3" fillId="0" borderId="2" xfId="4" applyNumberFormat="1" applyFont="1" applyFill="1" applyBorder="1" applyAlignment="1">
      <alignment horizontal="right"/>
    </xf>
    <xf numFmtId="4" fontId="4" fillId="10" borderId="0" xfId="4" applyNumberFormat="1" applyFont="1" applyFill="1" applyBorder="1"/>
    <xf numFmtId="0" fontId="2" fillId="2" borderId="2" xfId="0" applyFont="1" applyFill="1" applyBorder="1"/>
    <xf numFmtId="43" fontId="5" fillId="2" borderId="4" xfId="0" applyNumberFormat="1" applyFont="1" applyFill="1" applyBorder="1"/>
    <xf numFmtId="4" fontId="3" fillId="0" borderId="0" xfId="4" applyNumberFormat="1" applyFont="1" applyFill="1" applyBorder="1"/>
    <xf numFmtId="43" fontId="4" fillId="0" borderId="0" xfId="1" applyFont="1" applyFill="1" applyBorder="1"/>
    <xf numFmtId="4" fontId="4" fillId="0" borderId="0" xfId="4" applyNumberFormat="1" applyFont="1" applyFill="1" applyBorder="1"/>
    <xf numFmtId="4" fontId="3" fillId="0" borderId="0" xfId="4" applyNumberFormat="1" applyFont="1" applyBorder="1"/>
    <xf numFmtId="0" fontId="3" fillId="0" borderId="0" xfId="4" applyNumberFormat="1" applyFont="1" applyFill="1" applyBorder="1"/>
    <xf numFmtId="43" fontId="4" fillId="0" borderId="0" xfId="1" applyFont="1" applyBorder="1"/>
    <xf numFmtId="4" fontId="3" fillId="0" borderId="0" xfId="4" applyNumberFormat="1" applyFont="1" applyFill="1" applyBorder="1"/>
    <xf numFmtId="43" fontId="4" fillId="0" borderId="0" xfId="1" applyFont="1" applyFill="1" applyBorder="1"/>
    <xf numFmtId="4" fontId="4" fillId="0" borderId="0" xfId="4" applyNumberFormat="1" applyFont="1" applyFill="1" applyBorder="1"/>
    <xf numFmtId="4" fontId="3" fillId="0" borderId="0" xfId="4" applyNumberFormat="1" applyFont="1" applyBorder="1"/>
    <xf numFmtId="0" fontId="3" fillId="0" borderId="0" xfId="0" applyFont="1" applyFill="1" applyBorder="1"/>
    <xf numFmtId="0" fontId="3" fillId="0" borderId="0" xfId="1" applyNumberFormat="1" applyFont="1" applyFill="1" applyBorder="1"/>
    <xf numFmtId="4" fontId="3" fillId="0" borderId="0" xfId="4" applyNumberFormat="1" applyFont="1" applyFill="1" applyBorder="1"/>
    <xf numFmtId="4" fontId="4" fillId="0" borderId="0" xfId="4" applyNumberFormat="1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3" fillId="0" borderId="0" xfId="4" applyNumberFormat="1" applyFont="1" applyFill="1" applyBorder="1"/>
    <xf numFmtId="0" fontId="3" fillId="0" borderId="0" xfId="4" applyNumberFormat="1" applyFont="1" applyFill="1" applyBorder="1"/>
    <xf numFmtId="0" fontId="3" fillId="0" borderId="0" xfId="1" applyNumberFormat="1" applyFont="1" applyFill="1" applyBorder="1"/>
    <xf numFmtId="43" fontId="4" fillId="3" borderId="0" xfId="1" applyFont="1" applyFill="1" applyBorder="1"/>
    <xf numFmtId="43" fontId="4" fillId="5" borderId="0" xfId="1" applyFont="1" applyFill="1" applyBorder="1"/>
    <xf numFmtId="164" fontId="3" fillId="2" borderId="2" xfId="2" applyNumberFormat="1" applyFont="1" applyFill="1" applyBorder="1"/>
    <xf numFmtId="43" fontId="4" fillId="5" borderId="0" xfId="4" applyNumberFormat="1" applyFont="1" applyFill="1" applyBorder="1"/>
    <xf numFmtId="43" fontId="4" fillId="3" borderId="0" xfId="4" applyNumberFormat="1" applyFont="1" applyFill="1" applyBorder="1"/>
    <xf numFmtId="43" fontId="4" fillId="0" borderId="0" xfId="4" applyNumberFormat="1" applyFont="1" applyFill="1" applyBorder="1"/>
    <xf numFmtId="43" fontId="4" fillId="0" borderId="0" xfId="0" applyNumberFormat="1" applyFont="1" applyFill="1" applyBorder="1"/>
    <xf numFmtId="43" fontId="4" fillId="0" borderId="0" xfId="4" applyNumberFormat="1" applyFont="1" applyBorder="1"/>
    <xf numFmtId="43" fontId="4" fillId="0" borderId="0" xfId="0" applyNumberFormat="1" applyFont="1" applyBorder="1"/>
    <xf numFmtId="43" fontId="3" fillId="0" borderId="0" xfId="4" applyNumberFormat="1" applyFont="1" applyBorder="1"/>
    <xf numFmtId="43" fontId="7" fillId="0" borderId="0" xfId="4" applyNumberFormat="1" applyFont="1" applyBorder="1"/>
    <xf numFmtId="43" fontId="3" fillId="0" borderId="0" xfId="4" applyNumberFormat="1" applyFont="1" applyFill="1" applyBorder="1"/>
    <xf numFmtId="43" fontId="4" fillId="0" borderId="1" xfId="0" applyNumberFormat="1" applyFont="1" applyBorder="1"/>
    <xf numFmtId="43" fontId="3" fillId="0" borderId="2" xfId="1" applyNumberFormat="1" applyFont="1" applyFill="1" applyBorder="1"/>
    <xf numFmtId="43" fontId="4" fillId="0" borderId="1" xfId="0" applyNumberFormat="1" applyFont="1" applyFill="1" applyBorder="1"/>
    <xf numFmtId="43" fontId="3" fillId="0" borderId="2" xfId="4" applyNumberFormat="1" applyFont="1" applyFill="1" applyBorder="1"/>
    <xf numFmtId="43" fontId="2" fillId="0" borderId="0" xfId="0" applyNumberFormat="1" applyFont="1"/>
    <xf numFmtId="43" fontId="3" fillId="0" borderId="0" xfId="1" applyNumberFormat="1" applyFont="1" applyFill="1" applyBorder="1"/>
    <xf numFmtId="43" fontId="4" fillId="5" borderId="0" xfId="1" applyNumberFormat="1" applyFont="1" applyFill="1" applyBorder="1"/>
    <xf numFmtId="43" fontId="4" fillId="6" borderId="0" xfId="1" applyNumberFormat="1" applyFont="1" applyFill="1" applyBorder="1"/>
    <xf numFmtId="43" fontId="4" fillId="3" borderId="0" xfId="1" applyNumberFormat="1" applyFont="1" applyFill="1" applyBorder="1"/>
    <xf numFmtId="43" fontId="4" fillId="2" borderId="0" xfId="1" applyNumberFormat="1" applyFont="1" applyFill="1" applyBorder="1"/>
    <xf numFmtId="43" fontId="4" fillId="2" borderId="0" xfId="4" applyNumberFormat="1" applyFont="1" applyFill="1" applyBorder="1"/>
    <xf numFmtId="43" fontId="4" fillId="0" borderId="0" xfId="1" applyNumberFormat="1" applyFont="1" applyFill="1" applyBorder="1"/>
    <xf numFmtId="43" fontId="5" fillId="0" borderId="2" xfId="0" applyNumberFormat="1" applyFont="1" applyBorder="1"/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Normal_Hoja1" xfId="4"/>
  </cellStyles>
  <dxfs count="0"/>
  <tableStyles count="0" defaultTableStyle="TableStyleMedium2" defaultPivotStyle="PivotStyleLight16"/>
  <colors>
    <mruColors>
      <color rgb="FFCC99FF"/>
      <color rgb="FF80008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AW145" activePane="bottomRight" state="frozen"/>
      <selection activeCell="B27" sqref="B27"/>
      <selection pane="topRight" activeCell="B27" sqref="B27"/>
      <selection pane="bottomLeft" activeCell="B27" sqref="B27"/>
      <selection pane="bottomRight" activeCell="BF164" sqref="BF164"/>
    </sheetView>
  </sheetViews>
  <sheetFormatPr baseColWidth="10" defaultRowHeight="11.25" x14ac:dyDescent="0.2"/>
  <cols>
    <col min="1" max="1" width="11.42578125" style="1"/>
    <col min="2" max="2" width="16.85546875" style="164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20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5" style="1" bestFit="1" customWidth="1"/>
    <col min="31" max="31" width="11.42578125" style="1"/>
    <col min="32" max="32" width="14.5703125" style="164" customWidth="1"/>
    <col min="33" max="33" width="11.42578125" style="1"/>
    <col min="34" max="34" width="13.85546875" style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168" customFormat="1" x14ac:dyDescent="0.2">
      <c r="A1" s="166"/>
      <c r="B1" s="150">
        <v>43102</v>
      </c>
      <c r="C1" s="151"/>
      <c r="D1" s="150">
        <v>43103</v>
      </c>
      <c r="E1" s="151"/>
      <c r="F1" s="150">
        <v>43104</v>
      </c>
      <c r="G1" s="151"/>
      <c r="H1" s="150">
        <v>43105</v>
      </c>
      <c r="I1" s="151"/>
      <c r="J1" s="150">
        <v>43106</v>
      </c>
      <c r="K1" s="151"/>
      <c r="L1" s="150">
        <v>43107</v>
      </c>
      <c r="M1" s="151"/>
      <c r="N1" s="150">
        <v>43108</v>
      </c>
      <c r="O1" s="151"/>
      <c r="P1" s="150">
        <v>43109</v>
      </c>
      <c r="Q1" s="151"/>
      <c r="R1" s="150">
        <v>43110</v>
      </c>
      <c r="S1" s="151"/>
      <c r="T1" s="150">
        <v>43111</v>
      </c>
      <c r="U1" s="151"/>
      <c r="V1" s="150">
        <v>43112</v>
      </c>
      <c r="W1" s="151"/>
      <c r="X1" s="150">
        <v>43113</v>
      </c>
      <c r="Y1" s="151"/>
      <c r="Z1" s="150">
        <v>43115</v>
      </c>
      <c r="AA1" s="151"/>
      <c r="AB1" s="150">
        <v>43116</v>
      </c>
      <c r="AC1" s="151"/>
      <c r="AD1" s="150">
        <v>43117</v>
      </c>
      <c r="AE1" s="151"/>
      <c r="AF1" s="219">
        <v>43118</v>
      </c>
      <c r="AG1" s="151"/>
      <c r="AH1" s="150">
        <v>43119</v>
      </c>
      <c r="AI1" s="151"/>
      <c r="AJ1" s="150">
        <v>43120</v>
      </c>
      <c r="AK1" s="151"/>
      <c r="AL1" s="150">
        <v>43122</v>
      </c>
      <c r="AM1" s="151"/>
      <c r="AN1" s="150">
        <v>43123</v>
      </c>
      <c r="AO1" s="151"/>
      <c r="AP1" s="150">
        <v>43124</v>
      </c>
      <c r="AQ1" s="151"/>
      <c r="AR1" s="150">
        <v>43125</v>
      </c>
      <c r="AS1" s="151"/>
      <c r="AT1" s="150">
        <v>43126</v>
      </c>
      <c r="AU1" s="151"/>
      <c r="AV1" s="150">
        <v>43127</v>
      </c>
      <c r="AW1" s="151"/>
      <c r="AX1" s="150">
        <v>43128</v>
      </c>
      <c r="AY1" s="151"/>
      <c r="AZ1" s="150">
        <v>43129</v>
      </c>
      <c r="BA1" s="151"/>
      <c r="BB1" s="150">
        <v>43130</v>
      </c>
      <c r="BC1" s="151"/>
      <c r="BD1" s="150">
        <v>43131</v>
      </c>
      <c r="BE1" s="151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</row>
    <row r="2" spans="1:96" s="2" customFormat="1" x14ac:dyDescent="0.2">
      <c r="A2" s="149"/>
      <c r="B2" s="112"/>
      <c r="C2" s="148"/>
      <c r="D2" s="128"/>
      <c r="E2" s="148"/>
      <c r="F2" s="128"/>
      <c r="G2" s="148"/>
      <c r="H2" s="128"/>
      <c r="I2" s="148"/>
      <c r="J2" s="128"/>
      <c r="K2" s="148"/>
      <c r="L2" s="128"/>
      <c r="M2" s="148"/>
      <c r="N2" s="128"/>
      <c r="O2" s="148"/>
      <c r="P2" s="128"/>
      <c r="Q2" s="148"/>
      <c r="R2" s="128"/>
      <c r="S2" s="148"/>
      <c r="T2" s="128"/>
      <c r="U2" s="148"/>
      <c r="V2" s="128"/>
      <c r="W2" s="148"/>
      <c r="X2" s="128"/>
      <c r="Y2" s="148"/>
      <c r="Z2" s="87"/>
      <c r="AA2" s="148"/>
      <c r="AB2" s="128"/>
      <c r="AC2" s="148"/>
      <c r="AD2" s="128"/>
      <c r="AE2" s="148"/>
      <c r="AF2" s="111"/>
      <c r="AG2" s="148"/>
      <c r="AH2" s="128"/>
      <c r="AI2" s="148"/>
      <c r="AJ2" s="128"/>
      <c r="AK2" s="148"/>
      <c r="AL2" s="128"/>
      <c r="AM2" s="148"/>
      <c r="AN2" s="128"/>
      <c r="AO2" s="148"/>
      <c r="AP2" s="128"/>
      <c r="AQ2" s="148"/>
      <c r="AR2" s="128"/>
      <c r="AS2" s="148"/>
      <c r="AT2" s="128"/>
      <c r="AU2" s="148"/>
      <c r="AV2" s="128"/>
      <c r="AW2" s="88"/>
      <c r="AX2" s="128"/>
      <c r="AY2" s="148"/>
      <c r="AZ2" s="128"/>
      <c r="BA2" s="148"/>
      <c r="BB2" s="128"/>
      <c r="BC2" s="148"/>
      <c r="BD2" s="147"/>
      <c r="BE2" s="146"/>
      <c r="BF2" s="147"/>
      <c r="BG2" s="146"/>
      <c r="BH2" s="147"/>
      <c r="BI2" s="146"/>
      <c r="BJ2" s="147"/>
      <c r="BK2" s="146"/>
      <c r="BL2" s="147"/>
      <c r="BM2" s="146"/>
      <c r="BN2" s="147"/>
      <c r="BO2" s="146"/>
      <c r="BP2" s="147"/>
      <c r="BQ2" s="146"/>
      <c r="BR2" s="147"/>
      <c r="BS2" s="146"/>
      <c r="BT2" s="147"/>
      <c r="BU2" s="146"/>
      <c r="BV2" s="147"/>
      <c r="BW2" s="146"/>
      <c r="BX2" s="147"/>
      <c r="BY2" s="146"/>
      <c r="BZ2" s="147"/>
      <c r="CA2" s="146"/>
      <c r="CB2" s="147"/>
      <c r="CC2" s="146"/>
      <c r="CD2" s="147"/>
      <c r="CE2" s="146"/>
      <c r="CF2" s="147"/>
      <c r="CG2" s="146"/>
      <c r="CH2" s="144"/>
      <c r="CI2" s="145"/>
      <c r="CJ2" s="144"/>
      <c r="CK2" s="145"/>
      <c r="CL2" s="144"/>
      <c r="CM2" s="145"/>
      <c r="CN2" s="144"/>
      <c r="CO2" s="145"/>
      <c r="CP2" s="144"/>
      <c r="CQ2" s="145"/>
      <c r="CR2" s="144"/>
    </row>
    <row r="3" spans="1:96" s="2" customFormat="1" x14ac:dyDescent="0.2">
      <c r="A3" s="143" t="s">
        <v>10</v>
      </c>
      <c r="B3" s="59">
        <v>207162.88</v>
      </c>
      <c r="C3" s="13"/>
      <c r="D3" s="142">
        <v>44119.86</v>
      </c>
      <c r="E3" s="13"/>
      <c r="F3" s="142">
        <v>33977.07</v>
      </c>
      <c r="G3" s="13"/>
      <c r="H3" s="142">
        <v>11815.63</v>
      </c>
      <c r="I3" s="13"/>
      <c r="J3" s="142">
        <v>182761.15</v>
      </c>
      <c r="K3" s="13"/>
      <c r="L3" s="142">
        <v>5000</v>
      </c>
      <c r="M3" s="13"/>
      <c r="N3" s="59">
        <v>9663.27</v>
      </c>
      <c r="O3" s="13"/>
      <c r="P3" s="142">
        <v>377827.11</v>
      </c>
      <c r="Q3" s="13"/>
      <c r="R3" s="142">
        <v>28390.720000000001</v>
      </c>
      <c r="S3" s="13"/>
      <c r="T3" s="59">
        <v>279451.51</v>
      </c>
      <c r="U3" s="13"/>
      <c r="V3" s="142">
        <v>252623.37</v>
      </c>
      <c r="W3" s="13"/>
      <c r="X3" s="142">
        <v>93204.82</v>
      </c>
      <c r="Y3" s="13"/>
      <c r="Z3" s="42">
        <v>36711.08</v>
      </c>
      <c r="AA3" s="13"/>
      <c r="AB3" s="142">
        <v>12496.52</v>
      </c>
      <c r="AC3" s="13"/>
      <c r="AD3" s="59">
        <v>104110.34</v>
      </c>
      <c r="AE3" s="13"/>
      <c r="AF3" s="142">
        <v>172422.84</v>
      </c>
      <c r="AG3" s="13"/>
      <c r="AH3" s="142">
        <v>140200.12</v>
      </c>
      <c r="AI3" s="13"/>
      <c r="AJ3" s="142">
        <v>56590.53</v>
      </c>
      <c r="AK3" s="13"/>
      <c r="AL3" s="142">
        <v>38222.22</v>
      </c>
      <c r="AM3" s="13"/>
      <c r="AN3" s="142">
        <v>412900.22</v>
      </c>
      <c r="AO3" s="13"/>
      <c r="AP3" s="142">
        <v>539129.24</v>
      </c>
      <c r="AQ3" s="13"/>
      <c r="AR3" s="142">
        <v>298168.44</v>
      </c>
      <c r="AS3" s="13"/>
      <c r="AT3" s="142">
        <v>90096.12</v>
      </c>
      <c r="AU3" s="13"/>
      <c r="AV3" s="142">
        <v>28748.11</v>
      </c>
      <c r="AW3" s="53"/>
      <c r="AX3" s="142">
        <v>97000</v>
      </c>
      <c r="AY3" s="13"/>
      <c r="AZ3" s="142">
        <v>341988.58</v>
      </c>
      <c r="BA3" s="13"/>
      <c r="BB3" s="142">
        <v>601019.93999999994</v>
      </c>
      <c r="BC3" s="13"/>
      <c r="BD3" s="42">
        <v>90833.24</v>
      </c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</row>
    <row r="4" spans="1:96" s="2" customFormat="1" x14ac:dyDescent="0.2">
      <c r="A4" s="133"/>
      <c r="B4" s="59">
        <v>47998.45</v>
      </c>
      <c r="C4" s="13"/>
      <c r="D4" s="59">
        <v>7762.02</v>
      </c>
      <c r="E4" s="13"/>
      <c r="F4" s="59">
        <v>139791.32</v>
      </c>
      <c r="G4" s="13"/>
      <c r="H4" s="59">
        <v>188611.6</v>
      </c>
      <c r="I4" s="13"/>
      <c r="J4" s="59"/>
      <c r="K4" s="13"/>
      <c r="L4" s="59"/>
      <c r="M4" s="13"/>
      <c r="N4" s="59">
        <v>23405.59</v>
      </c>
      <c r="O4" s="13"/>
      <c r="P4" s="59">
        <v>41259.07</v>
      </c>
      <c r="Q4" s="13"/>
      <c r="R4" s="59">
        <v>22577.53</v>
      </c>
      <c r="S4" s="13"/>
      <c r="T4" s="59">
        <v>25651.54</v>
      </c>
      <c r="U4" s="13"/>
      <c r="V4" s="59">
        <v>19946.349999999999</v>
      </c>
      <c r="W4" s="13"/>
      <c r="X4" s="59"/>
      <c r="Y4" s="13"/>
      <c r="Z4" s="141">
        <v>145019.98000000001</v>
      </c>
      <c r="AA4" s="13"/>
      <c r="AB4" s="59">
        <v>98323.98</v>
      </c>
      <c r="AC4" s="13"/>
      <c r="AD4" s="59"/>
      <c r="AE4" s="13"/>
      <c r="AF4" s="59"/>
      <c r="AG4" s="13"/>
      <c r="AH4" s="59"/>
      <c r="AI4" s="13"/>
      <c r="AJ4" s="59"/>
      <c r="AK4" s="13"/>
      <c r="AL4" s="59"/>
      <c r="AM4" s="13"/>
      <c r="AN4" s="59"/>
      <c r="AO4" s="13"/>
      <c r="AP4" s="59"/>
      <c r="AQ4" s="13"/>
      <c r="AR4" s="59"/>
      <c r="AS4" s="13"/>
      <c r="AT4" s="59"/>
      <c r="AU4" s="13"/>
      <c r="AV4" s="59"/>
      <c r="AW4" s="53"/>
      <c r="AX4" s="59"/>
      <c r="AY4" s="13"/>
      <c r="AZ4" s="59"/>
      <c r="BA4" s="13"/>
      <c r="BB4" s="59"/>
      <c r="BC4" s="13"/>
      <c r="BD4" s="42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</row>
    <row r="5" spans="1:96" s="2" customFormat="1" x14ac:dyDescent="0.2">
      <c r="A5" s="90"/>
      <c r="B5" s="111"/>
      <c r="C5" s="70"/>
      <c r="D5" s="4"/>
      <c r="E5" s="70"/>
      <c r="F5" s="4"/>
      <c r="G5" s="70"/>
      <c r="H5" s="6"/>
      <c r="I5" s="70"/>
      <c r="J5" s="4"/>
      <c r="K5" s="70"/>
      <c r="L5" s="4"/>
      <c r="M5" s="70"/>
      <c r="N5" s="4"/>
      <c r="O5" s="70"/>
      <c r="P5" s="4"/>
      <c r="Q5" s="70"/>
      <c r="R5" s="4"/>
      <c r="S5" s="70"/>
      <c r="T5" s="4"/>
      <c r="U5" s="70"/>
      <c r="V5" s="6"/>
      <c r="W5" s="70"/>
      <c r="X5" s="6"/>
      <c r="Y5" s="70"/>
      <c r="Z5" s="70"/>
      <c r="AA5" s="70"/>
      <c r="AB5" s="4"/>
      <c r="AC5" s="70"/>
      <c r="AD5" s="4"/>
      <c r="AE5" s="70"/>
      <c r="AF5" s="111"/>
      <c r="AG5" s="70"/>
      <c r="AH5" s="4"/>
      <c r="AI5" s="70"/>
      <c r="AJ5" s="111"/>
      <c r="AK5" s="70"/>
      <c r="AL5" s="4"/>
      <c r="AM5" s="70"/>
      <c r="AN5" s="6"/>
      <c r="AO5" s="24"/>
      <c r="AP5" s="6"/>
      <c r="AQ5" s="70"/>
      <c r="AR5" s="6"/>
      <c r="AS5" s="70"/>
      <c r="AT5" s="4"/>
      <c r="AU5" s="70"/>
      <c r="AV5" s="4"/>
      <c r="AW5" s="88"/>
      <c r="AX5" s="4"/>
      <c r="AY5" s="70"/>
      <c r="AZ5" s="4"/>
      <c r="BA5" s="70"/>
      <c r="BB5" s="4"/>
      <c r="BC5" s="70"/>
      <c r="BD5" s="6"/>
      <c r="BE5" s="24"/>
      <c r="BF5" s="6"/>
      <c r="BG5" s="24"/>
      <c r="BH5" s="6"/>
      <c r="BI5" s="24"/>
      <c r="BJ5" s="6"/>
      <c r="BK5" s="24"/>
      <c r="BL5" s="6"/>
      <c r="BM5" s="24"/>
      <c r="BN5" s="6"/>
      <c r="BO5" s="24"/>
      <c r="BP5" s="6"/>
      <c r="BQ5" s="24"/>
      <c r="BR5" s="6"/>
      <c r="BS5" s="24"/>
      <c r="BT5" s="6"/>
      <c r="BU5" s="24"/>
      <c r="BV5" s="6"/>
      <c r="BW5" s="24"/>
      <c r="BX5" s="6"/>
      <c r="BY5" s="24"/>
      <c r="BZ5" s="6"/>
      <c r="CA5" s="24"/>
      <c r="CB5" s="6"/>
      <c r="CC5" s="24"/>
      <c r="CD5" s="6"/>
      <c r="CE5" s="24"/>
      <c r="CF5" s="6"/>
      <c r="CG5" s="24"/>
      <c r="CI5" s="85"/>
      <c r="CK5" s="85"/>
      <c r="CM5" s="85"/>
      <c r="CO5" s="85"/>
      <c r="CQ5" s="85"/>
    </row>
    <row r="6" spans="1:96" s="2" customFormat="1" x14ac:dyDescent="0.2">
      <c r="A6" s="66"/>
      <c r="B6" s="19">
        <v>1396.44</v>
      </c>
      <c r="C6" s="13" t="s">
        <v>22</v>
      </c>
      <c r="D6" s="19">
        <v>4844.3999999999996</v>
      </c>
      <c r="E6" s="13" t="s">
        <v>53</v>
      </c>
      <c r="F6" s="19">
        <v>3530</v>
      </c>
      <c r="G6" s="13" t="s">
        <v>108</v>
      </c>
      <c r="H6" s="19">
        <v>139.63</v>
      </c>
      <c r="I6" s="13" t="s">
        <v>147</v>
      </c>
      <c r="J6" s="19">
        <v>85.87</v>
      </c>
      <c r="K6" s="13" t="s">
        <v>471</v>
      </c>
      <c r="L6" s="19">
        <v>5000</v>
      </c>
      <c r="M6" s="13" t="s">
        <v>184</v>
      </c>
      <c r="N6" s="19">
        <v>92.87</v>
      </c>
      <c r="O6" s="41" t="s">
        <v>235</v>
      </c>
      <c r="P6" s="19">
        <v>3530</v>
      </c>
      <c r="Q6" s="13" t="s">
        <v>253</v>
      </c>
      <c r="R6" s="19">
        <v>150</v>
      </c>
      <c r="S6" s="13" t="s">
        <v>303</v>
      </c>
      <c r="T6" s="76">
        <v>1199</v>
      </c>
      <c r="U6" s="41" t="s">
        <v>346</v>
      </c>
      <c r="V6" s="19">
        <v>1199</v>
      </c>
      <c r="W6" s="13" t="s">
        <v>339</v>
      </c>
      <c r="X6" s="19">
        <v>693.92</v>
      </c>
      <c r="Y6" s="13" t="s">
        <v>382</v>
      </c>
      <c r="Z6" s="19">
        <v>4172.3500000000004</v>
      </c>
      <c r="AA6" s="13" t="s">
        <v>427</v>
      </c>
      <c r="AB6" s="19">
        <v>2331.9899999999998</v>
      </c>
      <c r="AC6" s="13" t="s">
        <v>442</v>
      </c>
      <c r="AD6" s="19">
        <v>232</v>
      </c>
      <c r="AE6" s="13" t="s">
        <v>671</v>
      </c>
      <c r="AF6" s="220">
        <v>3530</v>
      </c>
      <c r="AG6" s="53" t="s">
        <v>725</v>
      </c>
      <c r="AH6" s="14">
        <v>2174.35</v>
      </c>
      <c r="AI6" s="53" t="s">
        <v>778</v>
      </c>
      <c r="AJ6" s="19">
        <v>20000</v>
      </c>
      <c r="AK6" s="13" t="s">
        <v>826</v>
      </c>
      <c r="AL6" s="14">
        <v>2815.35</v>
      </c>
      <c r="AM6" s="13" t="s">
        <v>875</v>
      </c>
      <c r="AN6" s="19">
        <v>1217.98</v>
      </c>
      <c r="AO6" s="13" t="s">
        <v>908</v>
      </c>
      <c r="AP6" s="19">
        <v>126.68</v>
      </c>
      <c r="AQ6" s="41" t="s">
        <v>961</v>
      </c>
      <c r="AR6" s="19">
        <v>500</v>
      </c>
      <c r="AS6" s="13" t="s">
        <v>1014</v>
      </c>
      <c r="AT6" s="19">
        <v>1700</v>
      </c>
      <c r="AU6" s="13" t="s">
        <v>1065</v>
      </c>
      <c r="AV6" s="19">
        <v>513.24</v>
      </c>
      <c r="AW6" s="53" t="s">
        <v>1123</v>
      </c>
      <c r="AX6" s="19">
        <v>97000</v>
      </c>
      <c r="AY6" s="13" t="s">
        <v>1157</v>
      </c>
      <c r="AZ6" s="19">
        <v>84500</v>
      </c>
      <c r="BA6" s="13" t="s">
        <v>1160</v>
      </c>
      <c r="BB6" s="19">
        <v>95000</v>
      </c>
      <c r="BC6" s="13" t="s">
        <v>1210</v>
      </c>
      <c r="BD6" s="19">
        <v>60000</v>
      </c>
      <c r="BE6" s="13" t="s">
        <v>1269</v>
      </c>
      <c r="BF6" s="19"/>
      <c r="BG6" s="13"/>
      <c r="BH6" s="19"/>
      <c r="BI6" s="13"/>
      <c r="BJ6" s="19"/>
      <c r="BK6" s="13"/>
      <c r="BL6" s="19"/>
      <c r="BM6" s="13"/>
      <c r="BN6" s="19"/>
      <c r="BO6" s="13"/>
      <c r="BP6" s="19"/>
      <c r="BQ6" s="13"/>
      <c r="BR6" s="19"/>
      <c r="BS6" s="13"/>
      <c r="BT6" s="19"/>
      <c r="BU6" s="13"/>
      <c r="BV6" s="19"/>
      <c r="BW6" s="13"/>
      <c r="BX6" s="19"/>
      <c r="BY6" s="13"/>
      <c r="BZ6" s="19"/>
      <c r="CA6" s="13"/>
      <c r="CB6" s="19"/>
      <c r="CC6" s="13"/>
      <c r="CD6" s="19"/>
      <c r="CE6" s="13"/>
      <c r="CF6" s="19"/>
      <c r="CG6" s="13"/>
      <c r="CH6" s="19"/>
      <c r="CI6" s="13"/>
      <c r="CJ6" s="19"/>
      <c r="CK6" s="13"/>
      <c r="CL6" s="19"/>
      <c r="CM6" s="13"/>
      <c r="CN6" s="19"/>
      <c r="CO6" s="13"/>
      <c r="CP6" s="19"/>
      <c r="CQ6" s="13"/>
      <c r="CR6" s="19"/>
    </row>
    <row r="7" spans="1:96" s="2" customFormat="1" x14ac:dyDescent="0.2">
      <c r="A7" s="66"/>
      <c r="B7" s="19">
        <v>5500</v>
      </c>
      <c r="C7" s="13" t="s">
        <v>23</v>
      </c>
      <c r="D7" s="19">
        <v>92.87</v>
      </c>
      <c r="E7" s="41" t="s">
        <v>54</v>
      </c>
      <c r="F7" s="19">
        <v>2073</v>
      </c>
      <c r="G7" s="41" t="s">
        <v>109</v>
      </c>
      <c r="H7" s="19">
        <v>5000</v>
      </c>
      <c r="I7" s="13" t="s">
        <v>148</v>
      </c>
      <c r="J7" s="19">
        <v>3530</v>
      </c>
      <c r="K7" s="41" t="s">
        <v>472</v>
      </c>
      <c r="L7" s="76"/>
      <c r="M7" s="41"/>
      <c r="N7" s="19">
        <v>3530</v>
      </c>
      <c r="O7" s="41" t="s">
        <v>236</v>
      </c>
      <c r="P7" s="19">
        <v>3530</v>
      </c>
      <c r="Q7" s="41" t="s">
        <v>254</v>
      </c>
      <c r="R7" s="19">
        <v>1199</v>
      </c>
      <c r="S7" s="41" t="s">
        <v>304</v>
      </c>
      <c r="T7" s="76">
        <v>240000</v>
      </c>
      <c r="U7" s="41" t="s">
        <v>347</v>
      </c>
      <c r="V7" s="76">
        <v>2835.01</v>
      </c>
      <c r="W7" s="41" t="s">
        <v>340</v>
      </c>
      <c r="X7" s="19">
        <v>1970</v>
      </c>
      <c r="Y7" s="41" t="s">
        <v>383</v>
      </c>
      <c r="Z7" s="1">
        <v>759</v>
      </c>
      <c r="AA7" s="1" t="s">
        <v>428</v>
      </c>
      <c r="AB7" s="19">
        <v>1199</v>
      </c>
      <c r="AC7" s="41" t="s">
        <v>443</v>
      </c>
      <c r="AD7" s="19">
        <v>3530</v>
      </c>
      <c r="AE7" s="13" t="s">
        <v>672</v>
      </c>
      <c r="AF7" s="220">
        <v>3190.75</v>
      </c>
      <c r="AG7" s="53" t="s">
        <v>726</v>
      </c>
      <c r="AH7" s="14">
        <v>12154.15</v>
      </c>
      <c r="AI7" s="53" t="s">
        <v>779</v>
      </c>
      <c r="AJ7" s="19">
        <v>482.55</v>
      </c>
      <c r="AK7" s="13" t="s">
        <v>828</v>
      </c>
      <c r="AL7" s="14">
        <v>418.47</v>
      </c>
      <c r="AM7" s="41" t="s">
        <v>876</v>
      </c>
      <c r="AN7" s="19">
        <v>2096.23</v>
      </c>
      <c r="AO7" s="13" t="s">
        <v>909</v>
      </c>
      <c r="AP7" s="19">
        <v>15894.43</v>
      </c>
      <c r="AQ7" s="13" t="s">
        <v>967</v>
      </c>
      <c r="AR7" s="19">
        <v>4500</v>
      </c>
      <c r="AS7" s="41" t="s">
        <v>1017</v>
      </c>
      <c r="AT7" s="19">
        <v>1771.23</v>
      </c>
      <c r="AU7" s="41" t="s">
        <v>1066</v>
      </c>
      <c r="AV7" s="14">
        <v>6500</v>
      </c>
      <c r="AW7" s="43" t="s">
        <v>1125</v>
      </c>
      <c r="AX7" s="76"/>
      <c r="AY7" s="41"/>
      <c r="AZ7" s="19">
        <v>1000</v>
      </c>
      <c r="BA7" s="41" t="s">
        <v>1162</v>
      </c>
      <c r="BB7" s="76">
        <v>2000</v>
      </c>
      <c r="BC7" s="41" t="s">
        <v>1221</v>
      </c>
      <c r="BD7" s="19">
        <v>5000</v>
      </c>
      <c r="BE7" s="13" t="s">
        <v>1276</v>
      </c>
      <c r="BF7" s="19"/>
      <c r="BG7" s="13"/>
      <c r="BH7" s="19"/>
      <c r="BI7" s="13"/>
      <c r="BJ7" s="19"/>
      <c r="BK7" s="13"/>
      <c r="BL7" s="19"/>
      <c r="BM7" s="13"/>
      <c r="BN7" s="19"/>
      <c r="BO7" s="13"/>
      <c r="BP7" s="19"/>
      <c r="BQ7" s="13"/>
      <c r="BR7" s="19"/>
      <c r="BS7" s="13"/>
      <c r="BT7" s="19"/>
      <c r="BU7" s="13"/>
      <c r="BV7" s="19"/>
      <c r="BW7" s="13"/>
      <c r="BX7" s="19"/>
      <c r="BY7" s="13"/>
      <c r="BZ7" s="19"/>
      <c r="CA7" s="13"/>
      <c r="CB7" s="19"/>
      <c r="CC7" s="13"/>
      <c r="CD7" s="19"/>
      <c r="CE7" s="13"/>
      <c r="CF7" s="19"/>
      <c r="CG7" s="13"/>
      <c r="CH7" s="19"/>
      <c r="CI7" s="13"/>
      <c r="CJ7" s="19"/>
      <c r="CK7" s="13"/>
      <c r="CL7" s="19"/>
      <c r="CM7" s="13"/>
      <c r="CN7" s="19"/>
      <c r="CO7" s="13"/>
      <c r="CP7" s="19"/>
      <c r="CQ7" s="13"/>
      <c r="CR7" s="19"/>
    </row>
    <row r="8" spans="1:96" s="2" customFormat="1" x14ac:dyDescent="0.2">
      <c r="A8" s="66"/>
      <c r="B8" s="111">
        <v>266.44</v>
      </c>
      <c r="C8" s="13" t="s">
        <v>24</v>
      </c>
      <c r="D8" s="19">
        <v>2696.3</v>
      </c>
      <c r="E8" s="13" t="s">
        <v>55</v>
      </c>
      <c r="F8" s="19">
        <v>1238.28</v>
      </c>
      <c r="G8" s="41" t="s">
        <v>110</v>
      </c>
      <c r="H8" s="19">
        <v>1199</v>
      </c>
      <c r="I8" s="13" t="s">
        <v>149</v>
      </c>
      <c r="J8" s="19">
        <v>7470</v>
      </c>
      <c r="K8" s="41" t="s">
        <v>473</v>
      </c>
      <c r="L8" s="76"/>
      <c r="M8" s="41"/>
      <c r="N8" s="19">
        <v>1000</v>
      </c>
      <c r="O8" s="41" t="s">
        <v>237</v>
      </c>
      <c r="P8" s="19">
        <v>90000</v>
      </c>
      <c r="Q8" s="41" t="s">
        <v>255</v>
      </c>
      <c r="R8" s="19">
        <v>2139.0100000000002</v>
      </c>
      <c r="S8" s="41" t="s">
        <v>305</v>
      </c>
      <c r="T8" s="19">
        <v>2138.9899999999998</v>
      </c>
      <c r="U8" s="41" t="s">
        <v>348</v>
      </c>
      <c r="V8" s="76">
        <v>3530</v>
      </c>
      <c r="W8" s="41" t="s">
        <v>341</v>
      </c>
      <c r="X8" s="19">
        <v>482.55</v>
      </c>
      <c r="Y8" s="13" t="s">
        <v>384</v>
      </c>
      <c r="Z8" s="19">
        <v>20000</v>
      </c>
      <c r="AA8" s="13" t="s">
        <v>429</v>
      </c>
      <c r="AB8" s="76">
        <v>54</v>
      </c>
      <c r="AC8" s="41" t="s">
        <v>444</v>
      </c>
      <c r="AD8" s="19">
        <v>2139.0100000000002</v>
      </c>
      <c r="AE8" s="41" t="s">
        <v>673</v>
      </c>
      <c r="AF8" s="220">
        <v>711</v>
      </c>
      <c r="AG8" s="7" t="s">
        <v>727</v>
      </c>
      <c r="AH8" s="14">
        <v>41.76</v>
      </c>
      <c r="AI8" s="53" t="s">
        <v>780</v>
      </c>
      <c r="AJ8" s="19">
        <v>1203</v>
      </c>
      <c r="AK8" s="13" t="s">
        <v>829</v>
      </c>
      <c r="AL8" s="14">
        <v>150</v>
      </c>
      <c r="AM8" s="41" t="s">
        <v>877</v>
      </c>
      <c r="AN8" s="19">
        <v>135000</v>
      </c>
      <c r="AO8" s="13" t="s">
        <v>911</v>
      </c>
      <c r="AP8" s="19">
        <v>39465</v>
      </c>
      <c r="AQ8" s="13" t="s">
        <v>968</v>
      </c>
      <c r="AR8" s="19">
        <v>20000</v>
      </c>
      <c r="AS8" s="41" t="s">
        <v>1018</v>
      </c>
      <c r="AT8" s="19">
        <v>17219.689999999999</v>
      </c>
      <c r="AU8" s="41" t="s">
        <v>1068</v>
      </c>
      <c r="AV8" s="19">
        <v>47.66</v>
      </c>
      <c r="AW8" s="53" t="s">
        <v>1127</v>
      </c>
      <c r="AX8" s="76"/>
      <c r="AY8" s="41"/>
      <c r="AZ8" s="19">
        <v>20000</v>
      </c>
      <c r="BA8" s="41" t="s">
        <v>1164</v>
      </c>
      <c r="BB8" s="76">
        <v>175</v>
      </c>
      <c r="BC8" s="41" t="s">
        <v>1224</v>
      </c>
      <c r="BD8" s="19">
        <v>200</v>
      </c>
      <c r="BE8" s="13" t="s">
        <v>1279</v>
      </c>
      <c r="BF8" s="19"/>
      <c r="BG8" s="13"/>
      <c r="BH8" s="19"/>
      <c r="BI8" s="13"/>
      <c r="BJ8" s="19"/>
      <c r="BK8" s="13"/>
      <c r="BL8" s="19"/>
      <c r="BM8" s="13"/>
      <c r="BN8" s="19"/>
      <c r="BO8" s="13"/>
      <c r="BP8" s="19"/>
      <c r="BQ8" s="13"/>
      <c r="BR8" s="19"/>
      <c r="BS8" s="13"/>
      <c r="BT8" s="19"/>
      <c r="BU8" s="13"/>
      <c r="BV8" s="19"/>
      <c r="BW8" s="13"/>
      <c r="BX8" s="19"/>
      <c r="BY8" s="13"/>
      <c r="BZ8" s="19"/>
      <c r="CA8" s="13"/>
      <c r="CB8" s="19"/>
      <c r="CC8" s="13"/>
      <c r="CD8" s="19"/>
      <c r="CE8" s="13"/>
      <c r="CF8" s="19"/>
      <c r="CG8" s="13"/>
      <c r="CH8" s="19"/>
      <c r="CI8" s="13"/>
      <c r="CJ8" s="19"/>
      <c r="CK8" s="13"/>
      <c r="CL8" s="19"/>
      <c r="CM8" s="13"/>
      <c r="CN8" s="19"/>
      <c r="CO8" s="13"/>
      <c r="CP8" s="19"/>
      <c r="CQ8" s="13"/>
      <c r="CR8" s="19"/>
    </row>
    <row r="9" spans="1:96" s="2" customFormat="1" x14ac:dyDescent="0.2">
      <c r="A9" s="66"/>
      <c r="B9" s="19">
        <v>200000</v>
      </c>
      <c r="C9" s="13" t="s">
        <v>25</v>
      </c>
      <c r="D9" s="19">
        <v>93.02</v>
      </c>
      <c r="E9" s="41" t="s">
        <v>56</v>
      </c>
      <c r="F9" s="19">
        <v>2066.37</v>
      </c>
      <c r="G9" s="13" t="s">
        <v>111</v>
      </c>
      <c r="H9" s="19">
        <v>2138.9899999999998</v>
      </c>
      <c r="I9" s="13" t="s">
        <v>150</v>
      </c>
      <c r="J9" s="19">
        <v>3442</v>
      </c>
      <c r="K9" s="13" t="s">
        <v>474</v>
      </c>
      <c r="L9" s="19"/>
      <c r="M9" s="13"/>
      <c r="N9" s="19">
        <v>1199</v>
      </c>
      <c r="O9" s="41" t="s">
        <v>238</v>
      </c>
      <c r="P9" s="19">
        <v>696</v>
      </c>
      <c r="Q9" s="13" t="s">
        <v>256</v>
      </c>
      <c r="R9" s="19">
        <v>527</v>
      </c>
      <c r="S9" s="13" t="s">
        <v>306</v>
      </c>
      <c r="T9" s="19">
        <v>2599.9899999999998</v>
      </c>
      <c r="U9" s="41" t="s">
        <v>349</v>
      </c>
      <c r="V9" s="19">
        <v>1199</v>
      </c>
      <c r="W9" s="13" t="s">
        <v>342</v>
      </c>
      <c r="X9" s="19">
        <v>92.87</v>
      </c>
      <c r="Y9" s="13" t="s">
        <v>385</v>
      </c>
      <c r="Z9" s="19">
        <v>1199</v>
      </c>
      <c r="AA9" s="13" t="s">
        <v>430</v>
      </c>
      <c r="AB9" s="19">
        <v>739.28</v>
      </c>
      <c r="AC9" s="41" t="s">
        <v>445</v>
      </c>
      <c r="AD9" s="19">
        <v>5548.08</v>
      </c>
      <c r="AE9" s="13" t="s">
        <v>674</v>
      </c>
      <c r="AF9" s="220">
        <v>167.55</v>
      </c>
      <c r="AG9" s="43" t="s">
        <v>728</v>
      </c>
      <c r="AH9" s="14">
        <v>1199</v>
      </c>
      <c r="AI9" s="53" t="s">
        <v>781</v>
      </c>
      <c r="AJ9" s="19">
        <v>159.99</v>
      </c>
      <c r="AK9" s="13" t="s">
        <v>831</v>
      </c>
      <c r="AL9" s="14">
        <v>1539.65</v>
      </c>
      <c r="AM9" s="13" t="s">
        <v>878</v>
      </c>
      <c r="AN9" s="19">
        <v>6000</v>
      </c>
      <c r="AO9" s="13" t="s">
        <v>912</v>
      </c>
      <c r="AP9" s="19">
        <v>220600</v>
      </c>
      <c r="AQ9" s="41" t="s">
        <v>970</v>
      </c>
      <c r="AR9" s="19">
        <v>1046.03</v>
      </c>
      <c r="AS9" s="13" t="s">
        <v>1020</v>
      </c>
      <c r="AT9" s="19">
        <v>2500</v>
      </c>
      <c r="AU9" s="13" t="s">
        <v>1072</v>
      </c>
      <c r="AV9" s="76">
        <v>1199</v>
      </c>
      <c r="AW9" s="46" t="s">
        <v>1129</v>
      </c>
      <c r="AX9" s="19"/>
      <c r="AY9" s="13"/>
      <c r="AZ9" s="19">
        <v>39000</v>
      </c>
      <c r="BA9" s="13" t="s">
        <v>1167</v>
      </c>
      <c r="BB9" s="19">
        <v>3480</v>
      </c>
      <c r="BC9" s="13" t="s">
        <v>1225</v>
      </c>
      <c r="BD9" s="19">
        <v>911.67</v>
      </c>
      <c r="BE9" s="13" t="s">
        <v>1283</v>
      </c>
      <c r="BF9" s="14"/>
      <c r="BG9" s="8"/>
      <c r="BH9" s="19"/>
      <c r="BI9" s="13"/>
      <c r="BJ9" s="19"/>
      <c r="BK9" s="13"/>
      <c r="BL9" s="19"/>
      <c r="BM9" s="13"/>
      <c r="BN9" s="19"/>
      <c r="BO9" s="13"/>
      <c r="BP9" s="19"/>
      <c r="BQ9" s="13"/>
      <c r="BR9" s="19"/>
      <c r="BS9" s="13"/>
      <c r="BT9" s="19"/>
      <c r="BU9" s="13"/>
      <c r="BV9" s="19"/>
      <c r="BW9" s="13"/>
      <c r="BX9" s="19"/>
      <c r="BY9" s="13"/>
      <c r="BZ9" s="19"/>
      <c r="CA9" s="13"/>
      <c r="CB9" s="19"/>
      <c r="CC9" s="13"/>
      <c r="CD9" s="19"/>
      <c r="CE9" s="13"/>
      <c r="CF9" s="19"/>
      <c r="CG9" s="13"/>
      <c r="CH9" s="19"/>
      <c r="CI9" s="13"/>
      <c r="CJ9" s="19"/>
      <c r="CK9" s="13"/>
      <c r="CL9" s="19"/>
      <c r="CM9" s="13"/>
      <c r="CN9" s="19"/>
      <c r="CO9" s="13"/>
      <c r="CP9" s="19"/>
      <c r="CQ9" s="13"/>
      <c r="CR9" s="19"/>
    </row>
    <row r="10" spans="1:96" s="2" customFormat="1" x14ac:dyDescent="0.2">
      <c r="A10" s="66"/>
      <c r="B10" s="19"/>
      <c r="C10" s="13"/>
      <c r="D10" s="19">
        <v>133.75</v>
      </c>
      <c r="E10" s="13" t="s">
        <v>57</v>
      </c>
      <c r="F10" s="19">
        <v>6209.57</v>
      </c>
      <c r="G10" s="41" t="s">
        <v>112</v>
      </c>
      <c r="H10" s="19">
        <v>1199</v>
      </c>
      <c r="I10" s="13" t="s">
        <v>151</v>
      </c>
      <c r="J10" s="19">
        <v>6566.02</v>
      </c>
      <c r="K10" s="41" t="s">
        <v>475</v>
      </c>
      <c r="L10" s="19"/>
      <c r="M10" s="41"/>
      <c r="N10" s="19">
        <v>1199</v>
      </c>
      <c r="O10" s="41" t="s">
        <v>239</v>
      </c>
      <c r="P10" s="19">
        <v>487.11</v>
      </c>
      <c r="Q10" s="41" t="s">
        <v>257</v>
      </c>
      <c r="R10" s="19">
        <v>2471.2600000000002</v>
      </c>
      <c r="S10" s="41" t="s">
        <v>302</v>
      </c>
      <c r="T10" s="19">
        <v>824.73</v>
      </c>
      <c r="U10" s="41" t="s">
        <v>358</v>
      </c>
      <c r="V10" s="76">
        <v>661.36</v>
      </c>
      <c r="W10" s="41" t="s">
        <v>343</v>
      </c>
      <c r="X10" s="19">
        <v>273.57</v>
      </c>
      <c r="Y10" s="41" t="s">
        <v>386</v>
      </c>
      <c r="Z10" s="76">
        <v>185.74</v>
      </c>
      <c r="AA10" s="41" t="s">
        <v>431</v>
      </c>
      <c r="AB10" s="19">
        <v>427.69</v>
      </c>
      <c r="AC10" s="41" t="s">
        <v>446</v>
      </c>
      <c r="AD10" s="19">
        <v>300</v>
      </c>
      <c r="AE10" s="41" t="s">
        <v>675</v>
      </c>
      <c r="AF10" s="220">
        <v>1199</v>
      </c>
      <c r="AG10" s="53" t="s">
        <v>729</v>
      </c>
      <c r="AH10" s="14">
        <v>2094.9899999999998</v>
      </c>
      <c r="AI10" s="53" t="s">
        <v>782</v>
      </c>
      <c r="AJ10" s="19">
        <v>2549</v>
      </c>
      <c r="AK10" s="13" t="s">
        <v>840</v>
      </c>
      <c r="AL10" s="14">
        <v>1393.93</v>
      </c>
      <c r="AM10" s="41" t="s">
        <v>880</v>
      </c>
      <c r="AN10" s="19">
        <v>2907.95</v>
      </c>
      <c r="AO10" s="13" t="s">
        <v>915</v>
      </c>
      <c r="AP10" s="19">
        <v>5100</v>
      </c>
      <c r="AQ10" s="41" t="s">
        <v>976</v>
      </c>
      <c r="AR10" s="19">
        <v>100</v>
      </c>
      <c r="AS10" s="41" t="s">
        <v>1021</v>
      </c>
      <c r="AT10" s="19">
        <v>3084.94</v>
      </c>
      <c r="AU10" s="41" t="s">
        <v>1073</v>
      </c>
      <c r="AV10" s="76">
        <v>2127</v>
      </c>
      <c r="AW10" s="46" t="s">
        <v>1131</v>
      </c>
      <c r="AX10" s="76"/>
      <c r="AY10" s="41"/>
      <c r="AZ10" s="19">
        <v>650.66999999999996</v>
      </c>
      <c r="BA10" s="41" t="s">
        <v>1170</v>
      </c>
      <c r="BB10" s="76">
        <v>165000</v>
      </c>
      <c r="BC10" s="41" t="s">
        <v>1227</v>
      </c>
      <c r="BD10" s="19">
        <v>2349</v>
      </c>
      <c r="BE10" s="13" t="s">
        <v>1289</v>
      </c>
      <c r="BF10" s="19"/>
      <c r="BG10" s="13"/>
      <c r="BH10" s="19"/>
      <c r="BI10" s="13"/>
      <c r="BJ10" s="19"/>
      <c r="BK10" s="13"/>
      <c r="BL10" s="19"/>
      <c r="BM10" s="13"/>
      <c r="BN10" s="19"/>
      <c r="BO10" s="13"/>
      <c r="BP10" s="19"/>
      <c r="BQ10" s="13"/>
      <c r="BR10" s="19"/>
      <c r="BS10" s="13"/>
      <c r="BT10" s="19"/>
      <c r="BU10" s="13"/>
      <c r="BV10" s="19"/>
      <c r="BW10" s="13"/>
      <c r="BX10" s="19"/>
      <c r="BY10" s="13"/>
      <c r="BZ10" s="19"/>
      <c r="CA10" s="13"/>
      <c r="CB10" s="19"/>
      <c r="CC10" s="13"/>
      <c r="CD10" s="19"/>
      <c r="CE10" s="13"/>
      <c r="CF10" s="19"/>
      <c r="CG10" s="13"/>
      <c r="CH10" s="19"/>
      <c r="CI10" s="13"/>
      <c r="CJ10" s="19"/>
      <c r="CK10" s="13"/>
      <c r="CL10" s="19"/>
      <c r="CM10" s="13"/>
      <c r="CN10" s="19"/>
      <c r="CO10" s="13"/>
      <c r="CP10" s="19"/>
      <c r="CQ10" s="13"/>
      <c r="CR10" s="19"/>
    </row>
    <row r="11" spans="1:96" s="2" customFormat="1" x14ac:dyDescent="0.2">
      <c r="A11" s="66"/>
      <c r="B11" s="19">
        <v>1000</v>
      </c>
      <c r="C11" s="13" t="s">
        <v>44</v>
      </c>
      <c r="D11" s="19">
        <v>22070.5</v>
      </c>
      <c r="E11" s="13" t="s">
        <v>58</v>
      </c>
      <c r="F11" s="19">
        <v>431.89</v>
      </c>
      <c r="G11" s="41" t="s">
        <v>113</v>
      </c>
      <c r="H11" s="19">
        <v>2139.0100000000002</v>
      </c>
      <c r="I11" s="13" t="s">
        <v>152</v>
      </c>
      <c r="J11" s="19">
        <v>505.26</v>
      </c>
      <c r="K11" s="41" t="s">
        <v>476</v>
      </c>
      <c r="L11" s="76"/>
      <c r="M11" s="41"/>
      <c r="N11" s="19">
        <v>510.4</v>
      </c>
      <c r="O11" s="41" t="s">
        <v>240</v>
      </c>
      <c r="P11" s="19">
        <v>190000</v>
      </c>
      <c r="Q11" s="41" t="s">
        <v>258</v>
      </c>
      <c r="R11" s="19">
        <v>3530</v>
      </c>
      <c r="S11" s="41" t="s">
        <v>308</v>
      </c>
      <c r="T11" s="19">
        <v>1528.3</v>
      </c>
      <c r="U11" s="41" t="s">
        <v>350</v>
      </c>
      <c r="V11" s="76">
        <v>1199</v>
      </c>
      <c r="W11" s="41" t="s">
        <v>344</v>
      </c>
      <c r="X11" s="19">
        <v>1200</v>
      </c>
      <c r="Y11" s="41" t="s">
        <v>387</v>
      </c>
      <c r="Z11" s="76">
        <v>1199</v>
      </c>
      <c r="AA11" s="41" t="s">
        <v>432</v>
      </c>
      <c r="AB11" s="19">
        <v>146.55000000000001</v>
      </c>
      <c r="AC11" s="41" t="s">
        <v>447</v>
      </c>
      <c r="AD11" s="19">
        <v>1684.74</v>
      </c>
      <c r="AE11" s="41" t="s">
        <v>676</v>
      </c>
      <c r="AF11" s="159">
        <v>3530</v>
      </c>
      <c r="AG11" s="43" t="s">
        <v>730</v>
      </c>
      <c r="AH11" s="14">
        <v>1895</v>
      </c>
      <c r="AI11" s="53" t="s">
        <v>783</v>
      </c>
      <c r="AJ11" s="14">
        <v>4425.99</v>
      </c>
      <c r="AK11" s="13" t="s">
        <v>841</v>
      </c>
      <c r="AL11" s="14">
        <v>5000</v>
      </c>
      <c r="AM11" s="41" t="s">
        <v>881</v>
      </c>
      <c r="AN11" s="19">
        <v>672.5</v>
      </c>
      <c r="AO11" s="13" t="s">
        <v>916</v>
      </c>
      <c r="AP11" s="19">
        <v>240000</v>
      </c>
      <c r="AQ11" s="41" t="s">
        <v>977</v>
      </c>
      <c r="AR11" s="19">
        <v>5000</v>
      </c>
      <c r="AS11" s="41" t="s">
        <v>1026</v>
      </c>
      <c r="AT11" s="19">
        <v>2500</v>
      </c>
      <c r="AU11" s="13" t="s">
        <v>1074</v>
      </c>
      <c r="AV11" s="76">
        <v>3530</v>
      </c>
      <c r="AW11" s="140" t="s">
        <v>1132</v>
      </c>
      <c r="AX11" s="19"/>
      <c r="AY11" s="41"/>
      <c r="AZ11" s="19">
        <v>2543.88</v>
      </c>
      <c r="BA11" s="41" t="s">
        <v>1171</v>
      </c>
      <c r="BB11" s="76">
        <v>3884.47</v>
      </c>
      <c r="BC11" s="41" t="s">
        <v>1232</v>
      </c>
      <c r="BD11" s="19">
        <v>60.89</v>
      </c>
      <c r="BE11" s="13" t="s">
        <v>1295</v>
      </c>
      <c r="BF11" s="19"/>
      <c r="BG11" s="13"/>
      <c r="BH11" s="19"/>
      <c r="BI11" s="13"/>
      <c r="BJ11" s="19"/>
      <c r="BK11" s="13"/>
      <c r="BL11" s="19"/>
      <c r="BM11" s="13"/>
      <c r="BN11" s="19"/>
      <c r="BO11" s="13"/>
      <c r="BP11" s="19"/>
      <c r="BQ11" s="13"/>
      <c r="BR11" s="19"/>
      <c r="BS11" s="13"/>
      <c r="BT11" s="19"/>
      <c r="BU11" s="13"/>
      <c r="BV11" s="19"/>
      <c r="BW11" s="13"/>
      <c r="BX11" s="19"/>
      <c r="BY11" s="13"/>
      <c r="BZ11" s="19"/>
      <c r="CA11" s="13"/>
      <c r="CB11" s="19"/>
      <c r="CC11" s="13"/>
      <c r="CD11" s="19"/>
      <c r="CE11" s="13"/>
      <c r="CF11" s="19"/>
      <c r="CG11" s="13"/>
      <c r="CH11" s="19"/>
      <c r="CI11" s="13"/>
      <c r="CJ11" s="19"/>
      <c r="CK11" s="13"/>
      <c r="CL11" s="19"/>
      <c r="CM11" s="13"/>
      <c r="CN11" s="19"/>
      <c r="CO11" s="13"/>
      <c r="CP11" s="19"/>
      <c r="CQ11" s="13"/>
      <c r="CR11" s="19"/>
    </row>
    <row r="12" spans="1:96" s="2" customFormat="1" x14ac:dyDescent="0.2">
      <c r="A12" s="66"/>
      <c r="B12" s="19">
        <v>34000</v>
      </c>
      <c r="C12" s="13" t="s">
        <v>45</v>
      </c>
      <c r="D12" s="19">
        <v>400</v>
      </c>
      <c r="E12" s="41" t="s">
        <v>59</v>
      </c>
      <c r="F12" s="19">
        <v>1838.92</v>
      </c>
      <c r="G12" s="13" t="s">
        <v>114</v>
      </c>
      <c r="H12" s="19"/>
      <c r="I12" s="13"/>
      <c r="J12" s="19">
        <v>116000</v>
      </c>
      <c r="K12" s="13" t="s">
        <v>477</v>
      </c>
      <c r="L12" s="19"/>
      <c r="M12" s="13"/>
      <c r="N12" s="19">
        <v>2132</v>
      </c>
      <c r="O12" s="41" t="s">
        <v>241</v>
      </c>
      <c r="P12" s="19">
        <v>175</v>
      </c>
      <c r="Q12" s="13" t="s">
        <v>259</v>
      </c>
      <c r="R12" s="19">
        <v>1199</v>
      </c>
      <c r="S12" s="13" t="s">
        <v>307</v>
      </c>
      <c r="T12" s="19">
        <v>1872.97</v>
      </c>
      <c r="U12" s="41" t="s">
        <v>351</v>
      </c>
      <c r="V12" s="19">
        <v>242000</v>
      </c>
      <c r="W12" s="13" t="s">
        <v>345</v>
      </c>
      <c r="X12" s="19">
        <v>1161.0999999999999</v>
      </c>
      <c r="Y12" s="13" t="s">
        <v>388</v>
      </c>
      <c r="Z12" s="19">
        <v>4395</v>
      </c>
      <c r="AA12" s="13" t="s">
        <v>433</v>
      </c>
      <c r="AB12" s="19">
        <v>659.48</v>
      </c>
      <c r="AC12" s="41" t="s">
        <v>448</v>
      </c>
      <c r="AD12" s="19">
        <v>1415.34</v>
      </c>
      <c r="AE12" s="41" t="s">
        <v>677</v>
      </c>
      <c r="AF12" s="220">
        <v>5503.9</v>
      </c>
      <c r="AG12" s="53" t="s">
        <v>731</v>
      </c>
      <c r="AH12" s="14">
        <v>150</v>
      </c>
      <c r="AI12" s="53" t="s">
        <v>784</v>
      </c>
      <c r="AJ12" s="14">
        <v>1199</v>
      </c>
      <c r="AK12" s="13" t="s">
        <v>842</v>
      </c>
      <c r="AL12" s="14">
        <v>6181</v>
      </c>
      <c r="AM12" s="43" t="s">
        <v>883</v>
      </c>
      <c r="AN12" s="19">
        <v>239000</v>
      </c>
      <c r="AO12" s="13" t="s">
        <v>918</v>
      </c>
      <c r="AP12" s="19">
        <v>1628.45</v>
      </c>
      <c r="AQ12" s="13" t="s">
        <v>981</v>
      </c>
      <c r="AR12" s="19">
        <v>240000</v>
      </c>
      <c r="AS12" s="13" t="s">
        <v>1028</v>
      </c>
      <c r="AT12" s="19">
        <v>15000</v>
      </c>
      <c r="AU12" s="13" t="s">
        <v>1080</v>
      </c>
      <c r="AV12" s="76">
        <v>3530</v>
      </c>
      <c r="AW12" s="46" t="s">
        <v>1137</v>
      </c>
      <c r="AX12" s="139"/>
      <c r="AY12" s="16"/>
      <c r="AZ12" s="19">
        <v>856.01</v>
      </c>
      <c r="BA12" s="13" t="s">
        <v>1172</v>
      </c>
      <c r="BB12" s="19">
        <v>235000</v>
      </c>
      <c r="BC12" s="13" t="s">
        <v>1234</v>
      </c>
      <c r="BD12" s="19">
        <v>1569.03</v>
      </c>
      <c r="BE12" s="13" t="s">
        <v>1298</v>
      </c>
      <c r="BF12" s="19"/>
      <c r="BG12" s="13"/>
      <c r="BH12" s="19"/>
      <c r="BI12" s="13"/>
      <c r="BJ12" s="6"/>
      <c r="BK12" s="13"/>
      <c r="BL12" s="19"/>
      <c r="BM12" s="13"/>
      <c r="BN12" s="19"/>
      <c r="BO12" s="13"/>
      <c r="BP12" s="19"/>
      <c r="BQ12" s="13"/>
      <c r="BR12" s="19"/>
      <c r="BS12" s="13"/>
      <c r="BT12" s="19"/>
      <c r="BU12" s="13"/>
      <c r="BV12" s="19"/>
      <c r="BW12" s="13"/>
      <c r="BX12" s="19"/>
      <c r="BY12" s="13"/>
      <c r="BZ12" s="19"/>
      <c r="CA12" s="13"/>
      <c r="CB12" s="19"/>
      <c r="CC12" s="13"/>
      <c r="CD12" s="19"/>
      <c r="CE12" s="13"/>
      <c r="CF12" s="19"/>
      <c r="CG12" s="13"/>
      <c r="CH12" s="19"/>
      <c r="CI12" s="13"/>
      <c r="CJ12" s="19"/>
      <c r="CK12" s="13"/>
      <c r="CL12" s="19"/>
      <c r="CM12" s="13"/>
      <c r="CN12" s="19"/>
      <c r="CO12" s="13"/>
      <c r="CP12" s="19"/>
      <c r="CQ12" s="13"/>
      <c r="CR12" s="19"/>
    </row>
    <row r="13" spans="1:96" s="2" customFormat="1" x14ac:dyDescent="0.2">
      <c r="A13" s="66"/>
      <c r="B13" s="19">
        <v>1099</v>
      </c>
      <c r="C13" s="13" t="s">
        <v>46</v>
      </c>
      <c r="D13" s="19">
        <v>1519</v>
      </c>
      <c r="E13" s="41" t="s">
        <v>60</v>
      </c>
      <c r="F13" s="19">
        <v>718.04</v>
      </c>
      <c r="G13" s="13" t="s">
        <v>115</v>
      </c>
      <c r="H13" s="19">
        <v>1178.29</v>
      </c>
      <c r="I13" s="13" t="s">
        <v>220</v>
      </c>
      <c r="J13" s="19">
        <v>2139.0100000000002</v>
      </c>
      <c r="K13" s="13" t="s">
        <v>478</v>
      </c>
      <c r="L13" s="19"/>
      <c r="M13" s="13"/>
      <c r="N13" s="19"/>
      <c r="O13" s="41"/>
      <c r="P13" s="19">
        <v>175</v>
      </c>
      <c r="Q13" s="13" t="s">
        <v>260</v>
      </c>
      <c r="R13" s="19">
        <v>1199</v>
      </c>
      <c r="S13" s="13" t="s">
        <v>309</v>
      </c>
      <c r="T13" s="19">
        <v>1199</v>
      </c>
      <c r="U13" s="41" t="s">
        <v>352</v>
      </c>
      <c r="V13" s="19"/>
      <c r="W13" s="41"/>
      <c r="X13" s="19">
        <v>661.36</v>
      </c>
      <c r="Y13" s="13" t="s">
        <v>389</v>
      </c>
      <c r="Z13" s="19">
        <v>1538.8</v>
      </c>
      <c r="AA13" s="13" t="s">
        <v>434</v>
      </c>
      <c r="AB13" s="19">
        <v>2094.9899999999998</v>
      </c>
      <c r="AC13" s="13" t="s">
        <v>449</v>
      </c>
      <c r="AD13" s="19">
        <v>50000</v>
      </c>
      <c r="AE13" s="13" t="s">
        <v>678</v>
      </c>
      <c r="AF13" s="220">
        <v>2138.9899999999998</v>
      </c>
      <c r="AG13" s="53" t="s">
        <v>732</v>
      </c>
      <c r="AH13" s="14">
        <v>92.8</v>
      </c>
      <c r="AI13" s="13" t="s">
        <v>785</v>
      </c>
      <c r="AJ13" s="19">
        <v>1411.17</v>
      </c>
      <c r="AK13" s="13" t="s">
        <v>843</v>
      </c>
      <c r="AL13" s="14">
        <v>1199</v>
      </c>
      <c r="AM13" s="41" t="s">
        <v>888</v>
      </c>
      <c r="AN13" s="19">
        <v>1990</v>
      </c>
      <c r="AO13" s="13" t="s">
        <v>920</v>
      </c>
      <c r="AP13" s="19">
        <v>4211.6000000000004</v>
      </c>
      <c r="AQ13" s="41" t="s">
        <v>982</v>
      </c>
      <c r="AR13" s="19">
        <v>271.68</v>
      </c>
      <c r="AS13" s="41" t="s">
        <v>1029</v>
      </c>
      <c r="AT13" s="19">
        <v>900</v>
      </c>
      <c r="AU13" s="41" t="s">
        <v>1083</v>
      </c>
      <c r="AV13" s="76">
        <v>1994.61</v>
      </c>
      <c r="AW13" s="46" t="s">
        <v>1138</v>
      </c>
      <c r="AX13" s="139"/>
      <c r="AY13" s="16"/>
      <c r="AZ13" s="19">
        <v>119781</v>
      </c>
      <c r="BA13" s="13" t="s">
        <v>1173</v>
      </c>
      <c r="BB13" s="19">
        <v>5000</v>
      </c>
      <c r="BC13" s="13" t="s">
        <v>1236</v>
      </c>
      <c r="BD13" s="19">
        <v>2139.0100000000002</v>
      </c>
      <c r="BE13" s="13" t="s">
        <v>1301</v>
      </c>
      <c r="BF13" s="19"/>
      <c r="BG13" s="13"/>
      <c r="BH13" s="19"/>
      <c r="BI13" s="13"/>
      <c r="BJ13" s="19"/>
      <c r="BK13" s="13"/>
      <c r="BL13" s="19"/>
      <c r="BM13" s="13"/>
      <c r="BN13" s="19"/>
      <c r="BO13" s="13"/>
      <c r="BP13" s="19"/>
      <c r="BQ13" s="13"/>
      <c r="BR13" s="19"/>
      <c r="BS13" s="13"/>
      <c r="BT13" s="19"/>
      <c r="BU13" s="13"/>
      <c r="BV13" s="19"/>
      <c r="BW13" s="13"/>
      <c r="BX13" s="19"/>
      <c r="BY13" s="13"/>
      <c r="BZ13" s="19"/>
      <c r="CA13" s="13"/>
      <c r="CB13" s="19"/>
      <c r="CC13" s="13"/>
      <c r="CD13" s="19"/>
      <c r="CE13" s="13"/>
      <c r="CF13" s="19"/>
      <c r="CG13" s="13"/>
      <c r="CH13" s="19"/>
      <c r="CI13" s="13"/>
      <c r="CJ13" s="19"/>
      <c r="CK13" s="13"/>
      <c r="CL13" s="19"/>
      <c r="CM13" s="13"/>
      <c r="CN13" s="19"/>
      <c r="CO13" s="13"/>
      <c r="CP13" s="19"/>
      <c r="CQ13" s="13"/>
      <c r="CR13" s="19"/>
    </row>
    <row r="14" spans="1:96" s="2" customFormat="1" x14ac:dyDescent="0.2">
      <c r="A14" s="66"/>
      <c r="B14" s="19">
        <v>1099.01</v>
      </c>
      <c r="C14" s="13" t="s">
        <v>47</v>
      </c>
      <c r="D14" s="19">
        <v>1374.01</v>
      </c>
      <c r="E14" s="41" t="s">
        <v>61</v>
      </c>
      <c r="F14" s="19">
        <v>2094.9899999999998</v>
      </c>
      <c r="G14" s="41" t="s">
        <v>116</v>
      </c>
      <c r="H14" s="19">
        <v>1199</v>
      </c>
      <c r="I14" s="13" t="s">
        <v>221</v>
      </c>
      <c r="J14" s="19">
        <v>232</v>
      </c>
      <c r="K14" s="41" t="s">
        <v>479</v>
      </c>
      <c r="L14" s="19"/>
      <c r="M14" s="41"/>
      <c r="N14" s="19">
        <v>175</v>
      </c>
      <c r="O14" s="13" t="s">
        <v>500</v>
      </c>
      <c r="P14" s="19">
        <v>85000</v>
      </c>
      <c r="Q14" s="41" t="s">
        <v>261</v>
      </c>
      <c r="R14" s="19">
        <v>1405.47</v>
      </c>
      <c r="S14" s="41" t="s">
        <v>310</v>
      </c>
      <c r="T14" s="19">
        <v>2658.99</v>
      </c>
      <c r="U14" s="13" t="s">
        <v>353</v>
      </c>
      <c r="V14" s="19">
        <v>609.72</v>
      </c>
      <c r="W14" s="41" t="s">
        <v>593</v>
      </c>
      <c r="X14" s="19">
        <v>80000</v>
      </c>
      <c r="Y14" s="41" t="s">
        <v>390</v>
      </c>
      <c r="Z14" s="76">
        <v>2115.6999999999998</v>
      </c>
      <c r="AA14" s="41" t="s">
        <v>435</v>
      </c>
      <c r="AB14" s="19">
        <v>754.23</v>
      </c>
      <c r="AC14" s="13" t="s">
        <v>450</v>
      </c>
      <c r="AD14" s="19">
        <v>18.27</v>
      </c>
      <c r="AE14" s="13" t="s">
        <v>679</v>
      </c>
      <c r="AF14" s="220">
        <v>1815.16</v>
      </c>
      <c r="AG14" s="53" t="s">
        <v>733</v>
      </c>
      <c r="AH14" s="14">
        <v>2138.9899999999998</v>
      </c>
      <c r="AI14" s="41" t="s">
        <v>786</v>
      </c>
      <c r="AJ14" s="19">
        <v>1875.15</v>
      </c>
      <c r="AK14" s="13" t="s">
        <v>844</v>
      </c>
      <c r="AL14" s="14">
        <v>1199</v>
      </c>
      <c r="AM14" s="41" t="s">
        <v>889</v>
      </c>
      <c r="AN14" s="19">
        <v>1506.17</v>
      </c>
      <c r="AO14" s="13" t="s">
        <v>921</v>
      </c>
      <c r="AP14" s="19">
        <v>433</v>
      </c>
      <c r="AQ14" s="41" t="s">
        <v>984</v>
      </c>
      <c r="AR14" s="19">
        <v>2139.0100000000002</v>
      </c>
      <c r="AS14" s="41" t="s">
        <v>1035</v>
      </c>
      <c r="AT14" s="19">
        <v>1199</v>
      </c>
      <c r="AU14" s="41" t="s">
        <v>1086</v>
      </c>
      <c r="AV14" s="76">
        <v>1991.89</v>
      </c>
      <c r="AW14" s="46" t="s">
        <v>1139</v>
      </c>
      <c r="AX14" s="19"/>
      <c r="AY14" s="41"/>
      <c r="AZ14" s="19">
        <v>9624.07</v>
      </c>
      <c r="BA14" s="41" t="s">
        <v>1176</v>
      </c>
      <c r="BB14" s="76">
        <v>1199</v>
      </c>
      <c r="BC14" s="41" t="s">
        <v>1244</v>
      </c>
      <c r="BD14" s="19">
        <v>2127</v>
      </c>
      <c r="BE14" s="13" t="s">
        <v>1307</v>
      </c>
      <c r="BF14" s="19"/>
      <c r="BG14" s="13"/>
      <c r="BH14" s="19"/>
      <c r="BI14" s="13"/>
      <c r="BJ14" s="19"/>
      <c r="BK14" s="13"/>
      <c r="BL14" s="19"/>
      <c r="BM14" s="13"/>
      <c r="BN14" s="19"/>
      <c r="BO14" s="13"/>
      <c r="BP14" s="19"/>
      <c r="BQ14" s="13"/>
      <c r="BR14" s="19"/>
      <c r="BS14" s="13"/>
      <c r="BT14" s="19"/>
      <c r="BU14" s="13"/>
      <c r="BV14" s="19"/>
      <c r="BW14" s="13"/>
      <c r="BX14" s="19"/>
      <c r="BY14" s="13"/>
      <c r="BZ14" s="19"/>
      <c r="CA14" s="13"/>
      <c r="CB14" s="19"/>
      <c r="CC14" s="13"/>
      <c r="CD14" s="19"/>
      <c r="CE14" s="13"/>
      <c r="CF14" s="19"/>
      <c r="CG14" s="13"/>
      <c r="CH14" s="19"/>
      <c r="CI14" s="13"/>
      <c r="CJ14" s="19"/>
      <c r="CK14" s="13"/>
      <c r="CL14" s="19"/>
      <c r="CM14" s="13"/>
      <c r="CN14" s="19"/>
      <c r="CO14" s="13"/>
      <c r="CP14" s="19"/>
      <c r="CQ14" s="13"/>
      <c r="CR14" s="19"/>
    </row>
    <row r="15" spans="1:96" s="2" customFormat="1" x14ac:dyDescent="0.2">
      <c r="A15" s="66"/>
      <c r="B15" s="19">
        <v>2237.41</v>
      </c>
      <c r="C15" s="13" t="s">
        <v>48</v>
      </c>
      <c r="D15" s="170">
        <v>1500</v>
      </c>
      <c r="E15" s="41" t="s">
        <v>62</v>
      </c>
      <c r="F15" s="19">
        <v>2094.9899999999998</v>
      </c>
      <c r="G15" s="41" t="s">
        <v>117</v>
      </c>
      <c r="H15" s="19">
        <v>659.48</v>
      </c>
      <c r="I15" s="13" t="s">
        <v>222</v>
      </c>
      <c r="J15" s="19">
        <v>696</v>
      </c>
      <c r="K15" s="41" t="s">
        <v>480</v>
      </c>
      <c r="L15" s="19"/>
      <c r="M15" s="41"/>
      <c r="N15" s="19">
        <v>14726.57</v>
      </c>
      <c r="O15" s="13" t="s">
        <v>501</v>
      </c>
      <c r="P15" s="19">
        <v>1199</v>
      </c>
      <c r="Q15" s="41" t="s">
        <v>262</v>
      </c>
      <c r="R15" s="19">
        <v>2138.9899999999998</v>
      </c>
      <c r="S15" s="41" t="s">
        <v>311</v>
      </c>
      <c r="T15" s="19">
        <v>2139.0100000000002</v>
      </c>
      <c r="U15" s="13" t="s">
        <v>354</v>
      </c>
      <c r="V15" s="76">
        <v>1740</v>
      </c>
      <c r="W15" s="41" t="s">
        <v>594</v>
      </c>
      <c r="X15" s="19">
        <v>650</v>
      </c>
      <c r="Y15" s="41" t="s">
        <v>391</v>
      </c>
      <c r="Z15" s="76">
        <v>853.49</v>
      </c>
      <c r="AA15" s="41" t="s">
        <v>436</v>
      </c>
      <c r="AB15" s="19">
        <v>2786.09</v>
      </c>
      <c r="AC15" s="41" t="s">
        <v>451</v>
      </c>
      <c r="AD15" s="19">
        <v>858.03</v>
      </c>
      <c r="AE15" s="13" t="s">
        <v>680</v>
      </c>
      <c r="AF15" s="220">
        <v>676.93</v>
      </c>
      <c r="AG15" s="53" t="s">
        <v>734</v>
      </c>
      <c r="AH15" s="14">
        <v>1828.37</v>
      </c>
      <c r="AI15" s="41" t="s">
        <v>787</v>
      </c>
      <c r="AJ15" s="76">
        <v>1491.76</v>
      </c>
      <c r="AK15" s="41" t="s">
        <v>845</v>
      </c>
      <c r="AL15" s="138">
        <v>4395</v>
      </c>
      <c r="AM15" s="19" t="s">
        <v>890</v>
      </c>
      <c r="AN15" s="19">
        <v>898.83</v>
      </c>
      <c r="AO15" s="13" t="s">
        <v>922</v>
      </c>
      <c r="AP15" s="19">
        <v>260.77</v>
      </c>
      <c r="AQ15" s="41" t="s">
        <v>985</v>
      </c>
      <c r="AR15" s="9">
        <v>1104.49</v>
      </c>
      <c r="AS15" s="114" t="s">
        <v>1036</v>
      </c>
      <c r="AT15" s="19">
        <v>3477.99</v>
      </c>
      <c r="AU15" s="41" t="s">
        <v>1087</v>
      </c>
      <c r="AV15" s="76">
        <v>2139.0100000000002</v>
      </c>
      <c r="AW15" s="46" t="s">
        <v>1140</v>
      </c>
      <c r="AX15" s="19"/>
      <c r="AY15" s="41"/>
      <c r="AZ15" s="19">
        <v>30198.47</v>
      </c>
      <c r="BA15" s="41" t="s">
        <v>1180</v>
      </c>
      <c r="BB15" s="76">
        <v>2138.9899999999998</v>
      </c>
      <c r="BC15" s="41" t="s">
        <v>1247</v>
      </c>
      <c r="BD15" s="19">
        <v>2139.0100000000002</v>
      </c>
      <c r="BE15" s="13" t="s">
        <v>1311</v>
      </c>
      <c r="BF15" s="19"/>
      <c r="BG15" s="13"/>
      <c r="BH15" s="19"/>
      <c r="BI15" s="13"/>
      <c r="BJ15" s="19"/>
      <c r="BK15" s="13"/>
      <c r="BL15" s="19"/>
      <c r="BM15" s="13"/>
      <c r="BN15" s="19"/>
      <c r="BO15" s="13"/>
      <c r="BP15" s="19"/>
      <c r="BQ15" s="13"/>
      <c r="BR15" s="19"/>
      <c r="BS15" s="13"/>
      <c r="BT15" s="19"/>
      <c r="BU15" s="13"/>
      <c r="BV15" s="19"/>
      <c r="BW15" s="13"/>
      <c r="BX15" s="19"/>
      <c r="BY15" s="13"/>
      <c r="BZ15" s="19"/>
      <c r="CA15" s="13"/>
      <c r="CB15" s="19"/>
      <c r="CC15" s="13"/>
      <c r="CD15" s="19"/>
      <c r="CE15" s="13"/>
      <c r="CF15" s="19"/>
      <c r="CG15" s="13"/>
      <c r="CH15" s="19"/>
      <c r="CI15" s="13"/>
      <c r="CJ15" s="19"/>
      <c r="CK15" s="13"/>
      <c r="CL15" s="19"/>
      <c r="CM15" s="13"/>
      <c r="CN15" s="19"/>
      <c r="CO15" s="13"/>
      <c r="CP15" s="19"/>
      <c r="CQ15" s="13"/>
      <c r="CR15" s="19"/>
    </row>
    <row r="16" spans="1:96" s="2" customFormat="1" x14ac:dyDescent="0.2">
      <c r="A16" s="66"/>
      <c r="B16" s="19">
        <v>1099.01</v>
      </c>
      <c r="C16" s="13" t="s">
        <v>49</v>
      </c>
      <c r="D16" s="19">
        <v>1199</v>
      </c>
      <c r="E16" s="41" t="s">
        <v>63</v>
      </c>
      <c r="F16" s="19">
        <v>3530</v>
      </c>
      <c r="G16" s="41" t="s">
        <v>118</v>
      </c>
      <c r="H16" s="19">
        <v>1199</v>
      </c>
      <c r="I16" s="13" t="s">
        <v>223</v>
      </c>
      <c r="J16" s="19">
        <v>2094.9899999999998</v>
      </c>
      <c r="K16" s="41" t="s">
        <v>481</v>
      </c>
      <c r="L16" s="19"/>
      <c r="M16" s="41"/>
      <c r="N16" s="19">
        <v>3530</v>
      </c>
      <c r="O16" s="13" t="s">
        <v>502</v>
      </c>
      <c r="P16" s="19">
        <v>3035</v>
      </c>
      <c r="Q16" s="41" t="s">
        <v>263</v>
      </c>
      <c r="R16" s="19">
        <v>1199</v>
      </c>
      <c r="S16" s="41" t="s">
        <v>317</v>
      </c>
      <c r="T16" s="19">
        <v>20000</v>
      </c>
      <c r="U16" s="13" t="s">
        <v>355</v>
      </c>
      <c r="V16" s="19">
        <v>5000</v>
      </c>
      <c r="W16" s="41" t="s">
        <v>595</v>
      </c>
      <c r="X16" s="19">
        <v>1199</v>
      </c>
      <c r="Y16" s="41" t="s">
        <v>392</v>
      </c>
      <c r="Z16" s="76">
        <v>293</v>
      </c>
      <c r="AA16" s="41" t="s">
        <v>437</v>
      </c>
      <c r="AB16" s="19">
        <v>1303.22</v>
      </c>
      <c r="AC16" s="19" t="s">
        <v>452</v>
      </c>
      <c r="AD16" s="19">
        <v>33.590000000000003</v>
      </c>
      <c r="AE16" s="13" t="s">
        <v>681</v>
      </c>
      <c r="AF16" s="220">
        <v>1405.47</v>
      </c>
      <c r="AG16" s="53" t="s">
        <v>735</v>
      </c>
      <c r="AH16" s="14">
        <v>358.2</v>
      </c>
      <c r="AI16" s="41" t="s">
        <v>788</v>
      </c>
      <c r="AJ16" s="76">
        <v>1199</v>
      </c>
      <c r="AK16" s="41" t="s">
        <v>850</v>
      </c>
      <c r="AL16" s="138">
        <v>2139.0100000000002</v>
      </c>
      <c r="AM16" s="41" t="s">
        <v>892</v>
      </c>
      <c r="AN16" s="19">
        <v>2139.0100000000002</v>
      </c>
      <c r="AO16" s="13" t="s">
        <v>924</v>
      </c>
      <c r="AP16" s="19">
        <v>1199</v>
      </c>
      <c r="AQ16" s="41" t="s">
        <v>990</v>
      </c>
      <c r="AR16" s="19">
        <v>2548.8200000000002</v>
      </c>
      <c r="AS16" s="41" t="s">
        <v>1037</v>
      </c>
      <c r="AT16" s="19">
        <v>5192.8</v>
      </c>
      <c r="AU16" s="76" t="s">
        <v>1092</v>
      </c>
      <c r="AV16" s="76">
        <v>1199</v>
      </c>
      <c r="AW16" s="46" t="s">
        <v>1143</v>
      </c>
      <c r="AX16" s="19"/>
      <c r="AY16" s="41"/>
      <c r="AZ16" s="19">
        <v>267.55</v>
      </c>
      <c r="BA16" s="41" t="s">
        <v>1181</v>
      </c>
      <c r="BB16" s="76">
        <v>2094.9899999999998</v>
      </c>
      <c r="BC16" s="41" t="s">
        <v>1248</v>
      </c>
      <c r="BD16" s="19">
        <f>9896.63-9624.07</f>
        <v>272.55999999999949</v>
      </c>
      <c r="BE16" s="13" t="s">
        <v>1312</v>
      </c>
      <c r="BF16" s="19"/>
      <c r="BG16" s="13"/>
      <c r="BH16" s="19"/>
      <c r="BI16" s="13"/>
      <c r="BJ16" s="6"/>
      <c r="BK16" s="6"/>
      <c r="BL16" s="19"/>
      <c r="BM16" s="13"/>
      <c r="BN16" s="19"/>
      <c r="BO16" s="13"/>
      <c r="BP16" s="19"/>
      <c r="BQ16" s="13"/>
      <c r="BR16" s="19"/>
      <c r="BS16" s="13"/>
      <c r="BT16" s="19"/>
      <c r="BU16" s="13"/>
      <c r="BV16" s="19"/>
      <c r="BW16" s="13"/>
      <c r="BX16" s="19"/>
      <c r="BY16" s="13"/>
      <c r="BZ16" s="19"/>
      <c r="CA16" s="13"/>
      <c r="CB16" s="19"/>
      <c r="CC16" s="13"/>
      <c r="CD16" s="19"/>
      <c r="CE16" s="13"/>
      <c r="CF16" s="19"/>
      <c r="CG16" s="13"/>
      <c r="CH16" s="19"/>
      <c r="CI16" s="13"/>
      <c r="CJ16" s="19"/>
      <c r="CK16" s="13"/>
      <c r="CL16" s="19"/>
      <c r="CM16" s="13"/>
      <c r="CN16" s="19"/>
      <c r="CO16" s="13"/>
      <c r="CP16" s="19"/>
      <c r="CQ16" s="13"/>
      <c r="CR16" s="19"/>
    </row>
    <row r="17" spans="1:96" s="2" customFormat="1" x14ac:dyDescent="0.2">
      <c r="A17" s="66"/>
      <c r="B17" s="19">
        <v>2139.0100000000002</v>
      </c>
      <c r="C17" s="13" t="s">
        <v>50</v>
      </c>
      <c r="D17" s="19">
        <v>4395</v>
      </c>
      <c r="E17" s="41" t="s">
        <v>64</v>
      </c>
      <c r="F17" s="19">
        <v>552.62</v>
      </c>
      <c r="G17" s="41" t="s">
        <v>119</v>
      </c>
      <c r="H17" s="19">
        <v>1970</v>
      </c>
      <c r="I17" s="13" t="s">
        <v>224</v>
      </c>
      <c r="J17" s="19">
        <v>40000</v>
      </c>
      <c r="K17" s="19" t="s">
        <v>482</v>
      </c>
      <c r="L17" s="19"/>
      <c r="M17" s="41"/>
      <c r="N17" s="19">
        <v>568.49</v>
      </c>
      <c r="O17" s="13" t="s">
        <v>503</v>
      </c>
      <c r="P17" s="19"/>
      <c r="Q17" s="41"/>
      <c r="R17" s="19">
        <v>2094.9899999999998</v>
      </c>
      <c r="S17" s="13" t="s">
        <v>312</v>
      </c>
      <c r="T17" s="14">
        <v>248.82</v>
      </c>
      <c r="U17" s="8" t="s">
        <v>356</v>
      </c>
      <c r="V17" s="19">
        <v>701.48</v>
      </c>
      <c r="W17" s="41" t="s">
        <v>596</v>
      </c>
      <c r="X17" s="19">
        <v>1143.45</v>
      </c>
      <c r="Y17" s="41" t="s">
        <v>393</v>
      </c>
      <c r="Z17" s="76"/>
      <c r="AA17" s="41"/>
      <c r="AB17" s="19"/>
      <c r="AC17" s="41"/>
      <c r="AD17" s="19">
        <v>1199</v>
      </c>
      <c r="AE17" s="41" t="s">
        <v>682</v>
      </c>
      <c r="AF17" s="220">
        <v>1507.93</v>
      </c>
      <c r="AG17" s="53" t="s">
        <v>736</v>
      </c>
      <c r="AH17" s="14">
        <v>1730.41</v>
      </c>
      <c r="AI17" s="41" t="s">
        <v>789</v>
      </c>
      <c r="AJ17" s="76">
        <v>2139.0100000000002</v>
      </c>
      <c r="AK17" s="41" t="s">
        <v>851</v>
      </c>
      <c r="AL17" s="14">
        <v>1895</v>
      </c>
      <c r="AM17" s="13" t="s">
        <v>893</v>
      </c>
      <c r="AN17" s="19">
        <v>2094.52</v>
      </c>
      <c r="AO17" s="13" t="s">
        <v>927</v>
      </c>
      <c r="AP17" s="19">
        <v>2139.0100000000002</v>
      </c>
      <c r="AQ17" s="41" t="s">
        <v>991</v>
      </c>
      <c r="AR17" s="19">
        <v>3699</v>
      </c>
      <c r="AS17" s="41" t="s">
        <v>1040</v>
      </c>
      <c r="AT17" s="19">
        <v>12837.37</v>
      </c>
      <c r="AU17" s="13" t="s">
        <v>1096</v>
      </c>
      <c r="AV17" s="76">
        <v>92.87</v>
      </c>
      <c r="AW17" s="46" t="s">
        <v>1151</v>
      </c>
      <c r="AX17" s="19"/>
      <c r="AY17" s="41"/>
      <c r="AZ17" s="19">
        <v>1199</v>
      </c>
      <c r="BA17" s="41" t="s">
        <v>1184</v>
      </c>
      <c r="BB17" s="76">
        <v>1199</v>
      </c>
      <c r="BC17" s="41" t="s">
        <v>1250</v>
      </c>
      <c r="BD17" s="19">
        <v>2138.9899999999998</v>
      </c>
      <c r="BE17" s="13" t="s">
        <v>1314</v>
      </c>
      <c r="BF17" s="19"/>
      <c r="BG17" s="13"/>
      <c r="BH17" s="19"/>
      <c r="BI17" s="13"/>
      <c r="BJ17" s="19"/>
      <c r="BK17" s="13"/>
      <c r="BL17" s="19"/>
      <c r="BM17" s="13"/>
      <c r="BN17" s="19"/>
      <c r="BO17" s="13"/>
      <c r="BP17" s="19"/>
      <c r="BQ17" s="13"/>
      <c r="BR17" s="19"/>
      <c r="BS17" s="13"/>
      <c r="BT17" s="19"/>
      <c r="BU17" s="13"/>
      <c r="BV17" s="19"/>
      <c r="BW17" s="13"/>
      <c r="BX17" s="19"/>
      <c r="BY17" s="13"/>
      <c r="BZ17" s="19"/>
      <c r="CA17" s="13"/>
      <c r="CB17" s="19"/>
      <c r="CC17" s="13"/>
      <c r="CD17" s="19"/>
      <c r="CE17" s="13"/>
      <c r="CF17" s="19"/>
      <c r="CG17" s="13"/>
      <c r="CH17" s="19"/>
      <c r="CI17" s="13"/>
      <c r="CJ17" s="19"/>
      <c r="CK17" s="13"/>
      <c r="CL17" s="19"/>
      <c r="CM17" s="13"/>
      <c r="CN17" s="19"/>
      <c r="CO17" s="13"/>
      <c r="CP17" s="19"/>
      <c r="CQ17" s="13"/>
      <c r="CR17" s="19"/>
    </row>
    <row r="18" spans="1:96" s="2" customFormat="1" x14ac:dyDescent="0.2">
      <c r="A18" s="66"/>
      <c r="B18" s="19">
        <v>3530</v>
      </c>
      <c r="C18" s="13" t="s">
        <v>51</v>
      </c>
      <c r="D18" s="19">
        <v>1199</v>
      </c>
      <c r="E18" s="41" t="s">
        <v>65</v>
      </c>
      <c r="F18" s="19">
        <v>696</v>
      </c>
      <c r="G18" s="41" t="s">
        <v>120</v>
      </c>
      <c r="H18" s="19">
        <v>3326.09</v>
      </c>
      <c r="I18" s="13" t="s">
        <v>225</v>
      </c>
      <c r="J18" s="19"/>
      <c r="K18" s="13"/>
      <c r="L18" s="19"/>
      <c r="M18" s="41"/>
      <c r="N18" s="76">
        <v>875.53</v>
      </c>
      <c r="O18" s="41" t="s">
        <v>504</v>
      </c>
      <c r="P18" s="19">
        <v>9500</v>
      </c>
      <c r="Q18" s="41" t="s">
        <v>535</v>
      </c>
      <c r="R18" s="19">
        <v>1199</v>
      </c>
      <c r="S18" s="13" t="s">
        <v>313</v>
      </c>
      <c r="T18" s="19">
        <v>3041.71</v>
      </c>
      <c r="U18" s="41" t="s">
        <v>357</v>
      </c>
      <c r="V18" s="19">
        <v>4883.5600000000004</v>
      </c>
      <c r="W18" s="41" t="s">
        <v>597</v>
      </c>
      <c r="X18" s="19">
        <v>1199</v>
      </c>
      <c r="Y18" s="41" t="s">
        <v>394</v>
      </c>
      <c r="Z18" s="76">
        <v>691.61</v>
      </c>
      <c r="AA18" s="41" t="s">
        <v>614</v>
      </c>
      <c r="AB18" s="19">
        <v>4145.99</v>
      </c>
      <c r="AC18" s="41" t="s">
        <v>642</v>
      </c>
      <c r="AD18" s="19">
        <v>2139.0100000000002</v>
      </c>
      <c r="AE18" s="41" t="s">
        <v>683</v>
      </c>
      <c r="AF18" s="220">
        <v>13980</v>
      </c>
      <c r="AG18" s="53" t="s">
        <v>737</v>
      </c>
      <c r="AH18" s="14">
        <v>1199</v>
      </c>
      <c r="AI18" s="41" t="s">
        <v>790</v>
      </c>
      <c r="AJ18" s="19">
        <v>3530</v>
      </c>
      <c r="AK18" s="13" t="s">
        <v>853</v>
      </c>
      <c r="AL18" s="138">
        <v>1199</v>
      </c>
      <c r="AM18" s="41" t="s">
        <v>894</v>
      </c>
      <c r="AN18" s="19">
        <v>450</v>
      </c>
      <c r="AO18" s="13" t="s">
        <v>928</v>
      </c>
      <c r="AP18" s="19">
        <v>2651.01</v>
      </c>
      <c r="AQ18" s="41" t="s">
        <v>994</v>
      </c>
      <c r="AR18" s="19">
        <v>3035</v>
      </c>
      <c r="AS18" s="41" t="s">
        <v>1042</v>
      </c>
      <c r="AT18" s="76">
        <v>1199</v>
      </c>
      <c r="AU18" s="41" t="s">
        <v>1098</v>
      </c>
      <c r="AV18" s="19">
        <v>1356.63</v>
      </c>
      <c r="AW18" s="46" t="s">
        <v>1152</v>
      </c>
      <c r="AX18" s="19"/>
      <c r="AY18" s="41"/>
      <c r="AZ18" s="19">
        <v>2139.0100000000002</v>
      </c>
      <c r="BA18" s="41" t="s">
        <v>1185</v>
      </c>
      <c r="BB18" s="76">
        <v>2138.9899999999998</v>
      </c>
      <c r="BC18" s="41" t="s">
        <v>1254</v>
      </c>
      <c r="BD18" s="19">
        <v>2262</v>
      </c>
      <c r="BE18" s="13" t="s">
        <v>1315</v>
      </c>
      <c r="BF18" s="19"/>
      <c r="BG18" s="13"/>
      <c r="BH18" s="19"/>
      <c r="BI18" s="13"/>
      <c r="BJ18" s="19"/>
      <c r="BK18" s="13"/>
      <c r="BL18" s="19"/>
      <c r="BM18" s="13"/>
      <c r="BN18" s="19"/>
      <c r="BO18" s="13"/>
      <c r="BP18" s="19"/>
      <c r="BQ18" s="13"/>
      <c r="BR18" s="19"/>
      <c r="BS18" s="13"/>
      <c r="BT18" s="19"/>
      <c r="BU18" s="13"/>
      <c r="BV18" s="19"/>
      <c r="BW18" s="13"/>
      <c r="BX18" s="19"/>
      <c r="BY18" s="13"/>
      <c r="BZ18" s="19"/>
      <c r="CA18" s="13"/>
      <c r="CB18" s="19"/>
      <c r="CC18" s="13"/>
      <c r="CD18" s="19"/>
      <c r="CE18" s="13"/>
      <c r="CF18" s="19"/>
      <c r="CG18" s="13"/>
      <c r="CH18" s="19"/>
      <c r="CI18" s="13"/>
      <c r="CJ18" s="19"/>
      <c r="CK18" s="13"/>
      <c r="CL18" s="19"/>
      <c r="CM18" s="13"/>
      <c r="CN18" s="19"/>
      <c r="CO18" s="13"/>
      <c r="CP18" s="19"/>
      <c r="CQ18" s="13"/>
      <c r="CR18" s="19"/>
    </row>
    <row r="19" spans="1:96" s="2" customFormat="1" x14ac:dyDescent="0.2">
      <c r="A19" s="66"/>
      <c r="B19" s="19">
        <v>1795.01</v>
      </c>
      <c r="C19" s="13" t="s">
        <v>52</v>
      </c>
      <c r="D19" s="19">
        <v>464</v>
      </c>
      <c r="E19" s="41" t="s">
        <v>66</v>
      </c>
      <c r="F19" s="19">
        <v>464</v>
      </c>
      <c r="G19" s="41" t="s">
        <v>121</v>
      </c>
      <c r="H19" s="19">
        <v>232</v>
      </c>
      <c r="I19" s="13" t="s">
        <v>226</v>
      </c>
      <c r="J19" s="19"/>
      <c r="K19" s="13"/>
      <c r="L19" s="19"/>
      <c r="M19" s="13"/>
      <c r="N19" s="76">
        <v>3530</v>
      </c>
      <c r="O19" s="41" t="s">
        <v>505</v>
      </c>
      <c r="P19" s="19">
        <v>1689.13</v>
      </c>
      <c r="Q19" s="41" t="s">
        <v>536</v>
      </c>
      <c r="R19" s="19">
        <v>2094.9899999999998</v>
      </c>
      <c r="S19" s="41" t="s">
        <v>314</v>
      </c>
      <c r="U19" s="85"/>
      <c r="V19" s="19">
        <v>2138.9899999999998</v>
      </c>
      <c r="W19" s="41" t="s">
        <v>598</v>
      </c>
      <c r="X19" s="19">
        <v>799</v>
      </c>
      <c r="Y19" s="41" t="s">
        <v>395</v>
      </c>
      <c r="Z19" s="76">
        <v>3896.24</v>
      </c>
      <c r="AA19" s="41" t="s">
        <v>615</v>
      </c>
      <c r="AB19" s="19">
        <v>85000</v>
      </c>
      <c r="AC19" s="41" t="s">
        <v>643</v>
      </c>
      <c r="AD19" s="19">
        <v>1199</v>
      </c>
      <c r="AE19" s="13" t="s">
        <v>684</v>
      </c>
      <c r="AF19" s="220">
        <v>371.48</v>
      </c>
      <c r="AG19" s="41" t="s">
        <v>738</v>
      </c>
      <c r="AH19" s="14">
        <v>261</v>
      </c>
      <c r="AI19" s="41" t="s">
        <v>791</v>
      </c>
      <c r="AJ19" s="19">
        <v>1199</v>
      </c>
      <c r="AK19" s="13" t="s">
        <v>854</v>
      </c>
      <c r="AL19" s="138">
        <v>2139.0100000000002</v>
      </c>
      <c r="AM19" s="41" t="s">
        <v>896</v>
      </c>
      <c r="AN19" s="19">
        <v>1199</v>
      </c>
      <c r="AO19" s="13" t="s">
        <v>933</v>
      </c>
      <c r="AP19" s="19">
        <v>928</v>
      </c>
      <c r="AQ19" s="41" t="s">
        <v>998</v>
      </c>
      <c r="AR19" s="19">
        <v>2138.9899999999998</v>
      </c>
      <c r="AS19" s="41" t="s">
        <v>1045</v>
      </c>
      <c r="AT19" s="76">
        <v>1643.41</v>
      </c>
      <c r="AU19" s="41" t="s">
        <v>1102</v>
      </c>
      <c r="AV19" s="41">
        <v>1403.37</v>
      </c>
      <c r="AW19" s="46" t="s">
        <v>1153</v>
      </c>
      <c r="AX19" s="19"/>
      <c r="AY19" s="41"/>
      <c r="AZ19" s="19">
        <v>522</v>
      </c>
      <c r="BA19" s="41" t="s">
        <v>1186</v>
      </c>
      <c r="BB19" s="76">
        <v>82709.5</v>
      </c>
      <c r="BC19" s="41" t="s">
        <v>1265</v>
      </c>
      <c r="BD19" s="19">
        <v>2500</v>
      </c>
      <c r="BE19" s="13" t="s">
        <v>1316</v>
      </c>
      <c r="BF19" s="19"/>
      <c r="BG19" s="13"/>
      <c r="BH19" s="19"/>
      <c r="BI19" s="13"/>
      <c r="BJ19" s="19"/>
      <c r="BK19" s="13"/>
      <c r="BL19" s="19"/>
      <c r="BM19" s="13"/>
      <c r="BN19" s="19"/>
      <c r="BO19" s="13"/>
      <c r="BP19" s="19"/>
      <c r="BQ19" s="13"/>
      <c r="BR19" s="19"/>
      <c r="BS19" s="13"/>
      <c r="BT19" s="19"/>
      <c r="BU19" s="13"/>
      <c r="BV19" s="19"/>
      <c r="BW19" s="13"/>
      <c r="BX19" s="19"/>
      <c r="BY19" s="13"/>
      <c r="BZ19" s="19"/>
      <c r="CA19" s="13"/>
      <c r="CB19" s="19"/>
      <c r="CC19" s="13"/>
      <c r="CD19" s="19"/>
      <c r="CE19" s="13"/>
      <c r="CF19" s="19"/>
      <c r="CG19" s="13"/>
      <c r="CH19" s="19"/>
      <c r="CI19" s="13"/>
      <c r="CJ19" s="19"/>
      <c r="CK19" s="13"/>
      <c r="CL19" s="19"/>
      <c r="CM19" s="13"/>
      <c r="CN19" s="19"/>
      <c r="CO19" s="13"/>
      <c r="CP19" s="19"/>
      <c r="CQ19" s="13"/>
      <c r="CR19" s="19"/>
    </row>
    <row r="20" spans="1:96" s="2" customFormat="1" x14ac:dyDescent="0.2">
      <c r="A20" s="66"/>
      <c r="B20" s="19"/>
      <c r="C20" s="13"/>
      <c r="D20" s="19">
        <v>2139.0100000000002</v>
      </c>
      <c r="E20" s="41" t="s">
        <v>67</v>
      </c>
      <c r="F20" s="19">
        <v>1199</v>
      </c>
      <c r="G20" s="41" t="s">
        <v>122</v>
      </c>
      <c r="H20" s="19">
        <v>1099.01</v>
      </c>
      <c r="I20" s="13" t="s">
        <v>227</v>
      </c>
      <c r="J20" s="19"/>
      <c r="K20" s="13"/>
      <c r="L20" s="19"/>
      <c r="M20" s="41"/>
      <c r="N20" s="76"/>
      <c r="O20" s="41"/>
      <c r="P20" s="19">
        <v>1199</v>
      </c>
      <c r="Q20" s="41" t="s">
        <v>537</v>
      </c>
      <c r="R20" s="19">
        <v>2139.0100000000002</v>
      </c>
      <c r="S20" s="41" t="s">
        <v>318</v>
      </c>
      <c r="T20" s="169">
        <v>10317.200000000001</v>
      </c>
      <c r="U20" s="85" t="s">
        <v>572</v>
      </c>
      <c r="V20" s="19">
        <v>3250</v>
      </c>
      <c r="W20" s="41" t="s">
        <v>599</v>
      </c>
      <c r="X20" s="19">
        <v>1679</v>
      </c>
      <c r="Y20" s="41" t="s">
        <v>396</v>
      </c>
      <c r="Z20" s="76">
        <v>123730.8</v>
      </c>
      <c r="AA20" s="2" t="s">
        <v>627</v>
      </c>
      <c r="AB20" s="19">
        <v>4296.62</v>
      </c>
      <c r="AC20" s="41" t="s">
        <v>644</v>
      </c>
      <c r="AD20" s="19">
        <v>566</v>
      </c>
      <c r="AE20" s="41" t="s">
        <v>685</v>
      </c>
      <c r="AF20" s="220">
        <v>3442.01</v>
      </c>
      <c r="AG20" s="53" t="s">
        <v>739</v>
      </c>
      <c r="AH20" s="14">
        <v>925.09</v>
      </c>
      <c r="AI20" s="41" t="s">
        <v>792</v>
      </c>
      <c r="AJ20" s="76">
        <v>11851.37</v>
      </c>
      <c r="AK20" s="41" t="s">
        <v>856</v>
      </c>
      <c r="AL20" s="138">
        <v>1199</v>
      </c>
      <c r="AM20" s="41" t="s">
        <v>897</v>
      </c>
      <c r="AN20" s="19">
        <v>1895</v>
      </c>
      <c r="AO20" s="13" t="s">
        <v>934</v>
      </c>
      <c r="AP20" s="19">
        <v>1199</v>
      </c>
      <c r="AQ20" s="41" t="s">
        <v>1007</v>
      </c>
      <c r="AR20" s="19">
        <f>4594.93-4534.93</f>
        <v>60</v>
      </c>
      <c r="AS20" s="13" t="s">
        <v>1046</v>
      </c>
      <c r="AT20" s="14">
        <v>1199</v>
      </c>
      <c r="AU20" s="8" t="s">
        <v>1103</v>
      </c>
      <c r="AV20" s="1">
        <v>659.48</v>
      </c>
      <c r="AW20" s="3" t="s">
        <v>1154</v>
      </c>
      <c r="AX20" s="19"/>
      <c r="AY20" s="41"/>
      <c r="AZ20" s="19">
        <v>1392</v>
      </c>
      <c r="BA20" s="41" t="s">
        <v>1187</v>
      </c>
      <c r="BB20" s="76"/>
      <c r="BC20" s="41"/>
      <c r="BD20" s="19">
        <v>4432</v>
      </c>
      <c r="BE20" s="13" t="s">
        <v>1318</v>
      </c>
      <c r="BF20" s="19"/>
      <c r="BG20" s="13"/>
      <c r="BH20" s="19"/>
      <c r="BI20" s="13"/>
      <c r="BJ20" s="19"/>
      <c r="BK20" s="13"/>
      <c r="BL20" s="19"/>
      <c r="BM20" s="13"/>
      <c r="BN20" s="19"/>
      <c r="BO20" s="13"/>
      <c r="BP20" s="19"/>
      <c r="BQ20" s="13"/>
      <c r="BR20" s="19"/>
      <c r="BS20" s="13"/>
      <c r="BT20" s="19"/>
      <c r="BU20" s="13"/>
      <c r="BV20" s="19"/>
      <c r="BW20" s="13"/>
      <c r="BX20" s="19"/>
      <c r="BY20" s="13"/>
      <c r="BZ20" s="19"/>
      <c r="CA20" s="13"/>
      <c r="CB20" s="19"/>
      <c r="CC20" s="13"/>
      <c r="CD20" s="19"/>
      <c r="CE20" s="13"/>
      <c r="CF20" s="19"/>
      <c r="CG20" s="13"/>
      <c r="CH20" s="19"/>
      <c r="CI20" s="13"/>
      <c r="CJ20" s="19"/>
      <c r="CK20" s="13"/>
      <c r="CL20" s="19"/>
      <c r="CM20" s="13"/>
      <c r="CN20" s="19"/>
      <c r="CO20" s="13"/>
      <c r="CP20" s="19"/>
      <c r="CQ20" s="13"/>
      <c r="CR20" s="19"/>
    </row>
    <row r="21" spans="1:96" s="2" customFormat="1" x14ac:dyDescent="0.2">
      <c r="A21" s="66"/>
      <c r="B21" s="19"/>
      <c r="C21" s="13"/>
      <c r="D21" s="153"/>
      <c r="E21" s="41"/>
      <c r="F21" s="19">
        <v>1199</v>
      </c>
      <c r="G21" s="41" t="s">
        <v>123</v>
      </c>
      <c r="H21" s="19">
        <v>1199</v>
      </c>
      <c r="I21" s="13" t="s">
        <v>228</v>
      </c>
      <c r="J21" s="19"/>
      <c r="K21" s="41"/>
      <c r="L21" s="19"/>
      <c r="M21" s="41"/>
      <c r="N21" s="76"/>
      <c r="O21" s="41"/>
      <c r="P21" s="19">
        <v>2139.0100000000002</v>
      </c>
      <c r="Q21" s="41" t="s">
        <v>538</v>
      </c>
      <c r="R21" s="19">
        <v>2138.9899999999998</v>
      </c>
      <c r="S21" s="13" t="s">
        <v>315</v>
      </c>
      <c r="T21" s="169">
        <v>1199</v>
      </c>
      <c r="U21" s="85" t="s">
        <v>573</v>
      </c>
      <c r="V21" s="19">
        <v>1622.6</v>
      </c>
      <c r="W21" s="41" t="s">
        <v>600</v>
      </c>
      <c r="X21" s="19"/>
      <c r="Y21" s="41"/>
      <c r="Z21" s="76">
        <v>1199</v>
      </c>
      <c r="AA21" s="41" t="s">
        <v>616</v>
      </c>
      <c r="AB21" s="19">
        <v>1483.37</v>
      </c>
      <c r="AC21" s="41" t="s">
        <v>645</v>
      </c>
      <c r="AD21" s="19">
        <v>2488.04</v>
      </c>
      <c r="AE21" s="41" t="s">
        <v>686</v>
      </c>
      <c r="AF21" s="220">
        <v>10000</v>
      </c>
      <c r="AG21" s="53" t="s">
        <v>740</v>
      </c>
      <c r="AH21" s="14">
        <v>3530</v>
      </c>
      <c r="AI21" s="41" t="s">
        <v>793</v>
      </c>
      <c r="AJ21" s="76">
        <v>573.80999999999995</v>
      </c>
      <c r="AK21" s="41" t="s">
        <v>861</v>
      </c>
      <c r="AL21" s="138">
        <v>1035.23</v>
      </c>
      <c r="AM21" s="41" t="s">
        <v>898</v>
      </c>
      <c r="AN21" s="19">
        <v>2139.0100000000002</v>
      </c>
      <c r="AO21" s="13" t="s">
        <v>940</v>
      </c>
      <c r="AP21" s="19">
        <v>1987.06</v>
      </c>
      <c r="AQ21" s="41" t="s">
        <v>1010</v>
      </c>
      <c r="AR21" s="19">
        <v>1199</v>
      </c>
      <c r="AS21" s="41" t="s">
        <v>426</v>
      </c>
      <c r="AT21" s="19">
        <v>1199</v>
      </c>
      <c r="AU21" s="13" t="s">
        <v>1104</v>
      </c>
      <c r="AV21" s="1">
        <v>464.35</v>
      </c>
      <c r="AW21" s="3" t="s">
        <v>1156</v>
      </c>
      <c r="AX21" s="19"/>
      <c r="AY21" s="41"/>
      <c r="AZ21" s="19">
        <v>2288.69</v>
      </c>
      <c r="BA21" s="41" t="s">
        <v>1189</v>
      </c>
      <c r="BB21" s="76"/>
      <c r="BC21" s="41"/>
      <c r="BD21" s="19">
        <v>1199</v>
      </c>
      <c r="BE21" s="13" t="s">
        <v>1319</v>
      </c>
      <c r="BF21" s="19"/>
      <c r="BG21" s="13"/>
      <c r="BH21" s="19"/>
      <c r="BI21" s="13"/>
      <c r="BJ21" s="19"/>
      <c r="BK21" s="13"/>
      <c r="BL21" s="19"/>
      <c r="BM21" s="13"/>
      <c r="BN21" s="9"/>
      <c r="BO21" s="7"/>
      <c r="BP21" s="19"/>
      <c r="BQ21" s="13"/>
      <c r="BR21" s="19"/>
      <c r="BS21" s="13"/>
      <c r="BT21" s="19"/>
      <c r="BU21" s="13"/>
      <c r="BV21" s="19"/>
      <c r="BW21" s="13"/>
      <c r="BX21" s="19"/>
      <c r="BY21" s="13"/>
      <c r="BZ21" s="19"/>
      <c r="CA21" s="13"/>
      <c r="CB21" s="19"/>
      <c r="CC21" s="13"/>
      <c r="CD21" s="19"/>
      <c r="CE21" s="13"/>
      <c r="CF21" s="19"/>
      <c r="CG21" s="13"/>
      <c r="CH21" s="19"/>
      <c r="CI21" s="13"/>
      <c r="CJ21" s="19"/>
      <c r="CK21" s="13"/>
      <c r="CL21" s="19"/>
      <c r="CM21" s="13"/>
      <c r="CN21" s="19"/>
      <c r="CO21" s="13"/>
      <c r="CP21" s="19"/>
      <c r="CQ21" s="13"/>
      <c r="CR21" s="19"/>
    </row>
    <row r="22" spans="1:96" s="2" customFormat="1" x14ac:dyDescent="0.2">
      <c r="A22" s="66"/>
      <c r="B22" s="19"/>
      <c r="C22" s="13"/>
      <c r="D22" s="76"/>
      <c r="E22" s="41"/>
      <c r="F22" s="19">
        <v>3530</v>
      </c>
      <c r="G22" s="41" t="s">
        <v>124</v>
      </c>
      <c r="H22" s="19">
        <v>165000</v>
      </c>
      <c r="I22" s="13" t="s">
        <v>229</v>
      </c>
      <c r="J22" s="19"/>
      <c r="K22" s="41"/>
      <c r="L22" s="19"/>
      <c r="M22" s="41"/>
      <c r="N22" s="76"/>
      <c r="O22" s="41"/>
      <c r="P22" s="19">
        <v>1756.95</v>
      </c>
      <c r="Q22" s="13" t="s">
        <v>539</v>
      </c>
      <c r="R22" s="19">
        <v>1566.01</v>
      </c>
      <c r="S22" s="13" t="s">
        <v>316</v>
      </c>
      <c r="T22" s="169">
        <v>1584.29</v>
      </c>
      <c r="U22" s="85" t="s">
        <v>574</v>
      </c>
      <c r="V22" s="19"/>
      <c r="W22" s="41"/>
      <c r="X22" s="19"/>
      <c r="Y22" s="41"/>
      <c r="Z22" s="76">
        <v>2132</v>
      </c>
      <c r="AA22" s="76" t="s">
        <v>617</v>
      </c>
      <c r="AB22" s="19">
        <v>1199</v>
      </c>
      <c r="AC22" s="19" t="s">
        <v>646</v>
      </c>
      <c r="AD22" s="19">
        <v>1555.66</v>
      </c>
      <c r="AE22" s="41" t="s">
        <v>687</v>
      </c>
      <c r="AF22" s="220">
        <v>1199</v>
      </c>
      <c r="AG22" s="53" t="s">
        <v>741</v>
      </c>
      <c r="AH22" s="19">
        <v>2200</v>
      </c>
      <c r="AI22" s="53" t="s">
        <v>794</v>
      </c>
      <c r="AJ22" s="14"/>
      <c r="AK22" s="8"/>
      <c r="AL22" s="138">
        <v>1199</v>
      </c>
      <c r="AM22" s="41" t="s">
        <v>899</v>
      </c>
      <c r="AN22" s="13">
        <v>2139.0100000000002</v>
      </c>
      <c r="AO22" s="13" t="s">
        <v>941</v>
      </c>
      <c r="AP22" s="19">
        <v>107.23</v>
      </c>
      <c r="AQ22" s="13" t="s">
        <v>1013</v>
      </c>
      <c r="AR22" s="19">
        <v>261</v>
      </c>
      <c r="AS22" s="41" t="s">
        <v>1049</v>
      </c>
      <c r="AT22" s="19">
        <v>1199</v>
      </c>
      <c r="AU22" s="13" t="s">
        <v>1110</v>
      </c>
      <c r="AV22" s="1"/>
      <c r="AW22" s="3"/>
      <c r="AX22" s="19"/>
      <c r="AY22" s="41"/>
      <c r="AZ22" s="19">
        <v>1199</v>
      </c>
      <c r="BA22" s="41" t="s">
        <v>1190</v>
      </c>
      <c r="BB22" s="76"/>
      <c r="BC22" s="41"/>
      <c r="BD22" s="19">
        <v>334.08</v>
      </c>
      <c r="BE22" s="13" t="s">
        <v>1324</v>
      </c>
      <c r="BF22" s="19"/>
      <c r="BG22" s="13"/>
      <c r="BH22" s="19"/>
      <c r="BI22" s="13"/>
      <c r="BJ22" s="19"/>
      <c r="BK22" s="13"/>
      <c r="BL22" s="19"/>
      <c r="BM22" s="13"/>
      <c r="BN22" s="9"/>
      <c r="BO22" s="7"/>
      <c r="BP22" s="19"/>
      <c r="BQ22" s="13"/>
      <c r="BR22" s="19"/>
      <c r="BS22" s="13"/>
      <c r="BT22" s="19"/>
      <c r="BU22" s="13"/>
      <c r="BV22" s="19"/>
      <c r="BW22" s="13"/>
      <c r="BX22" s="19"/>
      <c r="BY22" s="13"/>
      <c r="BZ22" s="19"/>
      <c r="CA22" s="13"/>
      <c r="CB22" s="19"/>
      <c r="CC22" s="13"/>
      <c r="CD22" s="19"/>
      <c r="CE22" s="13"/>
      <c r="CF22" s="19"/>
      <c r="CG22" s="13"/>
      <c r="CH22" s="19"/>
      <c r="CI22" s="13"/>
      <c r="CJ22" s="19"/>
      <c r="CK22" s="13"/>
      <c r="CL22" s="19"/>
      <c r="CM22" s="13"/>
      <c r="CN22" s="19"/>
      <c r="CO22" s="13"/>
      <c r="CP22" s="19"/>
      <c r="CQ22" s="13"/>
      <c r="CR22" s="19"/>
    </row>
    <row r="23" spans="1:96" s="2" customFormat="1" x14ac:dyDescent="0.2">
      <c r="A23" s="66"/>
      <c r="B23" s="19"/>
      <c r="C23" s="13"/>
      <c r="D23" s="76">
        <v>1698.99</v>
      </c>
      <c r="E23" s="41" t="s">
        <v>103</v>
      </c>
      <c r="F23" s="19">
        <v>510.4</v>
      </c>
      <c r="G23" s="41" t="s">
        <v>125</v>
      </c>
      <c r="H23" s="19">
        <v>3735.73</v>
      </c>
      <c r="I23" s="13" t="s">
        <v>230</v>
      </c>
      <c r="J23" s="19"/>
      <c r="K23" s="13"/>
      <c r="L23" s="19"/>
      <c r="M23" s="13"/>
      <c r="N23" s="19"/>
      <c r="O23" s="13"/>
      <c r="P23" s="19">
        <v>1199</v>
      </c>
      <c r="Q23" s="13" t="s">
        <v>540</v>
      </c>
      <c r="R23" s="19"/>
      <c r="S23" s="13"/>
      <c r="T23" s="169">
        <v>1189</v>
      </c>
      <c r="U23" s="85" t="s">
        <v>575</v>
      </c>
      <c r="V23" s="19"/>
      <c r="W23" s="13"/>
      <c r="X23" s="19"/>
      <c r="Y23" s="13"/>
      <c r="Z23" s="19">
        <v>2139.0100000000002</v>
      </c>
      <c r="AA23" s="76" t="s">
        <v>618</v>
      </c>
      <c r="AB23" s="19">
        <v>1199</v>
      </c>
      <c r="AC23" s="41" t="s">
        <v>647</v>
      </c>
      <c r="AD23" s="19">
        <v>3118.64</v>
      </c>
      <c r="AE23" s="13" t="s">
        <v>688</v>
      </c>
      <c r="AF23" s="220">
        <v>105000</v>
      </c>
      <c r="AG23" s="53" t="s">
        <v>742</v>
      </c>
      <c r="AH23" s="14">
        <v>558</v>
      </c>
      <c r="AI23" s="41" t="s">
        <v>795</v>
      </c>
      <c r="AJ23" s="76"/>
      <c r="AK23" s="41"/>
      <c r="AL23" s="138">
        <v>568.49</v>
      </c>
      <c r="AM23" s="41" t="s">
        <v>901</v>
      </c>
      <c r="AN23" s="19">
        <v>1199</v>
      </c>
      <c r="AO23" s="13" t="s">
        <v>943</v>
      </c>
      <c r="AP23" s="19">
        <v>1199</v>
      </c>
      <c r="AQ23" s="13" t="s">
        <v>988</v>
      </c>
      <c r="AR23" s="19">
        <v>116</v>
      </c>
      <c r="AS23" s="41" t="s">
        <v>1051</v>
      </c>
      <c r="AT23" s="19">
        <v>6000</v>
      </c>
      <c r="AU23" s="41" t="s">
        <v>1111</v>
      </c>
      <c r="AV23" s="76"/>
      <c r="AW23" s="46"/>
      <c r="AX23" s="19"/>
      <c r="AY23" s="13"/>
      <c r="AZ23" s="19">
        <v>4395.01</v>
      </c>
      <c r="BA23" s="13" t="s">
        <v>1191</v>
      </c>
      <c r="BB23" s="76"/>
      <c r="BC23" s="41"/>
      <c r="BD23" s="19">
        <v>1199</v>
      </c>
      <c r="BE23" s="13" t="s">
        <v>1326</v>
      </c>
      <c r="BF23" s="19"/>
      <c r="BG23" s="13"/>
      <c r="BH23" s="19"/>
      <c r="BI23" s="13"/>
      <c r="BJ23" s="19"/>
      <c r="BK23" s="13"/>
      <c r="BL23" s="19"/>
      <c r="BM23" s="13"/>
      <c r="BN23" s="19"/>
      <c r="BO23" s="13"/>
      <c r="BP23" s="19"/>
      <c r="BQ23" s="13"/>
      <c r="BR23" s="19"/>
      <c r="BS23" s="13"/>
      <c r="BT23" s="19"/>
      <c r="BU23" s="13"/>
      <c r="BV23" s="19"/>
      <c r="BW23" s="13"/>
      <c r="BX23" s="19"/>
      <c r="BY23" s="13"/>
      <c r="BZ23" s="19"/>
      <c r="CA23" s="13"/>
      <c r="CB23" s="19"/>
      <c r="CC23" s="13"/>
      <c r="CD23" s="19"/>
      <c r="CE23" s="13"/>
      <c r="CF23" s="19"/>
      <c r="CG23" s="13"/>
      <c r="CH23" s="19"/>
      <c r="CI23" s="13"/>
      <c r="CJ23" s="19"/>
      <c r="CK23" s="13"/>
      <c r="CL23" s="19"/>
      <c r="CM23" s="13"/>
      <c r="CN23" s="19"/>
      <c r="CO23" s="13"/>
      <c r="CP23" s="19"/>
      <c r="CQ23" s="13"/>
      <c r="CR23" s="19"/>
    </row>
    <row r="24" spans="1:96" s="2" customFormat="1" x14ac:dyDescent="0.2">
      <c r="A24" s="66"/>
      <c r="B24" s="19"/>
      <c r="C24" s="13"/>
      <c r="D24" s="76">
        <v>2105.48</v>
      </c>
      <c r="E24" s="41" t="s">
        <v>104</v>
      </c>
      <c r="F24" s="19"/>
      <c r="G24" s="41"/>
      <c r="H24" s="19">
        <v>1199</v>
      </c>
      <c r="I24" s="13" t="s">
        <v>231</v>
      </c>
      <c r="J24" s="19"/>
      <c r="K24" s="13"/>
      <c r="L24" s="19"/>
      <c r="M24" s="13"/>
      <c r="N24" s="19"/>
      <c r="O24" s="13"/>
      <c r="P24" s="19">
        <v>1190</v>
      </c>
      <c r="Q24" s="13" t="s">
        <v>541</v>
      </c>
      <c r="R24" s="19">
        <v>3530</v>
      </c>
      <c r="S24" s="13" t="s">
        <v>551</v>
      </c>
      <c r="T24" s="169">
        <v>575.41999999999996</v>
      </c>
      <c r="U24" s="85" t="s">
        <v>576</v>
      </c>
      <c r="V24" s="19"/>
      <c r="W24" s="13"/>
      <c r="X24" s="19"/>
      <c r="Y24" s="13"/>
      <c r="Z24" s="13">
        <v>974.21</v>
      </c>
      <c r="AA24" s="19" t="s">
        <v>619</v>
      </c>
      <c r="AB24" s="19">
        <v>1000</v>
      </c>
      <c r="AC24" s="13" t="s">
        <v>471</v>
      </c>
      <c r="AD24" s="19">
        <v>9746.8700000000008</v>
      </c>
      <c r="AE24" s="13" t="s">
        <v>689</v>
      </c>
      <c r="AF24" s="220">
        <v>474.71</v>
      </c>
      <c r="AG24" s="53" t="s">
        <v>743</v>
      </c>
      <c r="AH24" s="19">
        <v>3530</v>
      </c>
      <c r="AI24" s="13" t="s">
        <v>796</v>
      </c>
      <c r="AJ24" s="76"/>
      <c r="AK24" s="41"/>
      <c r="AL24" s="138">
        <v>2523.4899999999998</v>
      </c>
      <c r="AM24" s="41" t="s">
        <v>903</v>
      </c>
      <c r="AN24" s="19">
        <v>1199</v>
      </c>
      <c r="AO24" s="13" t="s">
        <v>943</v>
      </c>
      <c r="AP24" s="19"/>
      <c r="AQ24" s="41"/>
      <c r="AR24" s="19">
        <v>3530</v>
      </c>
      <c r="AS24" s="41" t="s">
        <v>1052</v>
      </c>
      <c r="AT24" s="19">
        <v>1645.8</v>
      </c>
      <c r="AU24" s="41" t="s">
        <v>1112</v>
      </c>
      <c r="AV24" s="76"/>
      <c r="AW24" s="46"/>
      <c r="AX24" s="14"/>
      <c r="AY24" s="13"/>
      <c r="AZ24" s="19">
        <v>1199</v>
      </c>
      <c r="BA24" s="13" t="s">
        <v>1192</v>
      </c>
      <c r="BB24" s="76"/>
      <c r="BC24" s="41"/>
      <c r="BD24" s="19"/>
      <c r="BE24" s="13"/>
      <c r="BF24" s="19"/>
      <c r="BG24" s="13"/>
      <c r="BH24" s="19"/>
      <c r="BI24" s="13"/>
      <c r="BJ24" s="19"/>
      <c r="BK24" s="13"/>
      <c r="BL24" s="19"/>
      <c r="BM24" s="13"/>
      <c r="BN24" s="19"/>
      <c r="BO24" s="13"/>
      <c r="BP24" s="19"/>
      <c r="BQ24" s="13"/>
      <c r="BR24" s="19"/>
      <c r="BS24" s="13"/>
      <c r="BT24" s="19"/>
      <c r="BU24" s="13"/>
      <c r="BV24" s="19"/>
      <c r="BW24" s="13"/>
      <c r="BX24" s="19"/>
      <c r="BY24" s="13"/>
      <c r="BZ24" s="19"/>
      <c r="CA24" s="13"/>
      <c r="CB24" s="19"/>
      <c r="CC24" s="13"/>
      <c r="CD24" s="19"/>
      <c r="CE24" s="13"/>
      <c r="CF24" s="19"/>
      <c r="CG24" s="13"/>
      <c r="CH24" s="19"/>
      <c r="CI24" s="13"/>
      <c r="CJ24" s="19"/>
      <c r="CK24" s="13"/>
      <c r="CL24" s="19"/>
      <c r="CM24" s="13"/>
      <c r="CN24" s="19"/>
      <c r="CO24" s="13"/>
      <c r="CP24" s="19"/>
      <c r="CQ24" s="13"/>
      <c r="CR24" s="19"/>
    </row>
    <row r="25" spans="1:96" s="2" customFormat="1" x14ac:dyDescent="0.2">
      <c r="A25" s="66"/>
      <c r="B25" s="19"/>
      <c r="C25" s="13"/>
      <c r="D25" s="76">
        <v>669.37</v>
      </c>
      <c r="E25" s="41" t="s">
        <v>105</v>
      </c>
      <c r="F25" s="19">
        <v>349.37</v>
      </c>
      <c r="G25" s="41" t="s">
        <v>200</v>
      </c>
      <c r="H25" s="19">
        <v>3530</v>
      </c>
      <c r="I25" s="19" t="s">
        <v>232</v>
      </c>
      <c r="J25" s="19"/>
      <c r="K25" s="13"/>
      <c r="L25" s="19"/>
      <c r="M25" s="13"/>
      <c r="N25" s="19"/>
      <c r="O25" s="13"/>
      <c r="P25" s="19">
        <v>3530</v>
      </c>
      <c r="Q25" s="13" t="s">
        <v>542</v>
      </c>
      <c r="R25" s="19">
        <v>4135.3999999999996</v>
      </c>
      <c r="S25" s="13" t="s">
        <v>552</v>
      </c>
      <c r="T25" s="169">
        <v>500</v>
      </c>
      <c r="U25" s="85" t="s">
        <v>577</v>
      </c>
      <c r="V25" s="19"/>
      <c r="W25" s="13"/>
      <c r="X25" s="19"/>
      <c r="Y25" s="13"/>
      <c r="Z25" s="13">
        <v>1000</v>
      </c>
      <c r="AA25" s="2" t="s">
        <v>626</v>
      </c>
      <c r="AB25" s="19"/>
      <c r="AC25" s="13"/>
      <c r="AD25" s="19">
        <v>14359.47</v>
      </c>
      <c r="AE25" s="13" t="s">
        <v>690</v>
      </c>
      <c r="AF25" s="220">
        <v>2549</v>
      </c>
      <c r="AG25" s="53" t="s">
        <v>744</v>
      </c>
      <c r="AH25" s="19">
        <v>2139.0100000000002</v>
      </c>
      <c r="AI25" s="41" t="s">
        <v>797</v>
      </c>
      <c r="AJ25" s="76"/>
      <c r="AK25" s="41"/>
      <c r="AL25" s="138"/>
      <c r="AM25" s="41"/>
      <c r="AN25" s="19">
        <v>2139.0100000000002</v>
      </c>
      <c r="AO25" s="13" t="s">
        <v>946</v>
      </c>
      <c r="AP25" s="19"/>
      <c r="AQ25" s="41"/>
      <c r="AR25" s="19">
        <v>3530</v>
      </c>
      <c r="AS25" s="13" t="s">
        <v>1056</v>
      </c>
      <c r="AT25" s="19">
        <v>1199</v>
      </c>
      <c r="AU25" s="41" t="s">
        <v>1118</v>
      </c>
      <c r="AV25" s="76"/>
      <c r="AW25" s="46"/>
      <c r="AX25" s="19"/>
      <c r="AY25" s="13"/>
      <c r="AZ25" s="19">
        <v>566.27</v>
      </c>
      <c r="BA25" s="13" t="s">
        <v>1195</v>
      </c>
      <c r="BB25" s="14"/>
      <c r="BC25" s="13"/>
      <c r="BD25" s="19"/>
      <c r="BE25" s="13"/>
      <c r="BF25" s="19"/>
      <c r="BG25" s="13"/>
      <c r="BH25" s="19"/>
      <c r="BI25" s="13"/>
      <c r="BJ25" s="14"/>
      <c r="BK25" s="8"/>
      <c r="BL25" s="19"/>
      <c r="BM25" s="13"/>
      <c r="BN25" s="19"/>
      <c r="BO25" s="13"/>
      <c r="BP25" s="19"/>
      <c r="BQ25" s="13"/>
      <c r="BR25" s="19"/>
      <c r="BS25" s="13"/>
      <c r="BT25" s="19"/>
      <c r="BU25" s="13"/>
      <c r="BV25" s="19"/>
      <c r="BW25" s="13"/>
      <c r="BX25" s="19"/>
      <c r="BY25" s="13"/>
      <c r="BZ25" s="19"/>
      <c r="CA25" s="13"/>
      <c r="CB25" s="19"/>
      <c r="CC25" s="13"/>
      <c r="CD25" s="19"/>
      <c r="CE25" s="13"/>
      <c r="CF25" s="19"/>
      <c r="CG25" s="13"/>
      <c r="CH25" s="19"/>
      <c r="CI25" s="13"/>
      <c r="CJ25" s="19"/>
      <c r="CK25" s="13"/>
      <c r="CL25" s="19"/>
      <c r="CM25" s="13"/>
      <c r="CN25" s="19"/>
      <c r="CO25" s="13"/>
      <c r="CP25" s="19"/>
      <c r="CQ25" s="13"/>
      <c r="CR25" s="19"/>
    </row>
    <row r="26" spans="1:96" s="2" customFormat="1" x14ac:dyDescent="0.2">
      <c r="A26" s="66"/>
      <c r="B26" s="19"/>
      <c r="C26" s="13"/>
      <c r="D26" s="76">
        <v>417.82</v>
      </c>
      <c r="E26" s="41" t="s">
        <v>106</v>
      </c>
      <c r="F26" s="76">
        <v>506.46</v>
      </c>
      <c r="G26" s="41" t="s">
        <v>197</v>
      </c>
      <c r="H26" s="19">
        <v>1895</v>
      </c>
      <c r="I26" s="13" t="s">
        <v>233</v>
      </c>
      <c r="J26" s="19"/>
      <c r="K26" s="13"/>
      <c r="L26" s="19"/>
      <c r="M26" s="13"/>
      <c r="N26" s="76"/>
      <c r="O26" s="41"/>
      <c r="P26" s="76">
        <v>1199</v>
      </c>
      <c r="Q26" s="41" t="s">
        <v>543</v>
      </c>
      <c r="R26" s="76">
        <v>108.37</v>
      </c>
      <c r="S26" s="41" t="s">
        <v>553</v>
      </c>
      <c r="T26" s="169">
        <v>1064.79</v>
      </c>
      <c r="U26" s="85" t="s">
        <v>578</v>
      </c>
      <c r="V26" s="19"/>
      <c r="W26" s="13" t="s">
        <v>499</v>
      </c>
      <c r="X26" s="19"/>
      <c r="Y26" s="13"/>
      <c r="Z26" s="13">
        <v>159.99</v>
      </c>
      <c r="AA26" s="13" t="s">
        <v>620</v>
      </c>
      <c r="AB26" s="19"/>
      <c r="AD26" s="19">
        <v>737.17</v>
      </c>
      <c r="AE26" s="13" t="s">
        <v>691</v>
      </c>
      <c r="AF26" s="15">
        <v>4395.01</v>
      </c>
      <c r="AG26" s="53" t="s">
        <v>745</v>
      </c>
      <c r="AH26" s="138">
        <v>100000</v>
      </c>
      <c r="AI26" s="41" t="s">
        <v>798</v>
      </c>
      <c r="AJ26" s="76"/>
      <c r="AK26" s="41"/>
      <c r="AL26" s="138"/>
      <c r="AM26" s="41"/>
      <c r="AN26" s="19">
        <v>566</v>
      </c>
      <c r="AO26" s="13" t="s">
        <v>947</v>
      </c>
      <c r="AP26" s="19"/>
      <c r="AQ26" s="41"/>
      <c r="AR26" s="19">
        <v>1199</v>
      </c>
      <c r="AS26" s="13" t="s">
        <v>1058</v>
      </c>
      <c r="AT26" s="19">
        <v>6943.89</v>
      </c>
      <c r="AU26" s="41" t="s">
        <v>1119</v>
      </c>
      <c r="AV26" s="76"/>
      <c r="AW26" s="46"/>
      <c r="AX26" s="76"/>
      <c r="AY26" s="41"/>
      <c r="AZ26" s="19">
        <v>17310.61</v>
      </c>
      <c r="BA26" s="41" t="s">
        <v>1199</v>
      </c>
      <c r="BB26" s="19"/>
      <c r="BC26" s="13"/>
      <c r="BD26" s="19"/>
      <c r="BE26" s="13"/>
      <c r="BF26" s="19"/>
      <c r="BG26" s="13"/>
      <c r="BH26" s="14"/>
      <c r="BI26" s="8"/>
      <c r="BJ26" s="19"/>
      <c r="BK26" s="13"/>
      <c r="BL26" s="19"/>
      <c r="BM26" s="13"/>
      <c r="BN26" s="19"/>
      <c r="BO26" s="13"/>
      <c r="BP26" s="19"/>
      <c r="BQ26" s="13"/>
      <c r="BR26" s="19"/>
      <c r="BS26" s="13"/>
      <c r="BT26" s="19"/>
      <c r="BU26" s="13"/>
      <c r="BV26" s="19"/>
      <c r="BW26" s="13"/>
      <c r="BX26" s="19"/>
      <c r="BY26" s="13"/>
      <c r="BZ26" s="19"/>
      <c r="CA26" s="13"/>
      <c r="CB26" s="19"/>
      <c r="CC26" s="13"/>
      <c r="CD26" s="19"/>
      <c r="CE26" s="13"/>
      <c r="CF26" s="19"/>
      <c r="CG26" s="13"/>
      <c r="CH26" s="19"/>
      <c r="CI26" s="13"/>
      <c r="CJ26" s="19"/>
      <c r="CK26" s="13"/>
      <c r="CL26" s="19"/>
      <c r="CM26" s="13"/>
      <c r="CN26" s="19"/>
      <c r="CO26" s="13"/>
      <c r="CP26" s="19"/>
      <c r="CQ26" s="13"/>
      <c r="CR26" s="19"/>
    </row>
    <row r="27" spans="1:96" s="2" customFormat="1" x14ac:dyDescent="0.2">
      <c r="A27" s="66"/>
      <c r="B27" s="19"/>
      <c r="C27" s="13"/>
      <c r="D27" s="76">
        <v>2870.36</v>
      </c>
      <c r="E27" s="13" t="s">
        <v>107</v>
      </c>
      <c r="F27" s="76">
        <v>143.83000000000001</v>
      </c>
      <c r="G27" s="41" t="s">
        <v>201</v>
      </c>
      <c r="H27" s="19">
        <v>1190</v>
      </c>
      <c r="I27" s="13" t="s">
        <v>234</v>
      </c>
      <c r="J27" s="19"/>
      <c r="K27" s="19"/>
      <c r="L27" s="76"/>
      <c r="M27" s="41"/>
      <c r="N27" s="76"/>
      <c r="O27" s="41"/>
      <c r="P27" s="76">
        <v>4395</v>
      </c>
      <c r="Q27" s="41" t="s">
        <v>544</v>
      </c>
      <c r="R27" s="76">
        <v>991.63</v>
      </c>
      <c r="S27" s="41" t="s">
        <v>554</v>
      </c>
      <c r="T27" s="55">
        <v>150</v>
      </c>
      <c r="U27" s="41" t="s">
        <v>579</v>
      </c>
      <c r="V27" s="76"/>
      <c r="W27" s="41"/>
      <c r="X27" s="76"/>
      <c r="Y27" s="41"/>
      <c r="Z27" s="41">
        <v>1299</v>
      </c>
      <c r="AA27" s="13" t="s">
        <v>621</v>
      </c>
      <c r="AB27" s="19"/>
      <c r="AC27" s="41"/>
      <c r="AD27" s="19">
        <v>293.04000000000002</v>
      </c>
      <c r="AE27" s="41" t="s">
        <v>692</v>
      </c>
      <c r="AF27" s="220">
        <v>3530</v>
      </c>
      <c r="AG27" s="53" t="s">
        <v>746</v>
      </c>
      <c r="AH27" s="138"/>
      <c r="AI27" s="41"/>
      <c r="AJ27" s="76"/>
      <c r="AK27" s="41"/>
      <c r="AL27" s="14"/>
      <c r="AM27" s="13"/>
      <c r="AN27" s="19">
        <v>2094.9899999999998</v>
      </c>
      <c r="AO27" s="13" t="s">
        <v>948</v>
      </c>
      <c r="AP27" s="19"/>
      <c r="AQ27" s="41"/>
      <c r="AR27" s="19">
        <v>858.03</v>
      </c>
      <c r="AS27" s="41" t="s">
        <v>1059</v>
      </c>
      <c r="AT27" s="76">
        <v>485.01</v>
      </c>
      <c r="AU27" s="41" t="s">
        <v>1122</v>
      </c>
      <c r="AV27" s="76"/>
      <c r="AW27" s="46"/>
      <c r="AX27" s="76"/>
      <c r="AY27" s="41"/>
      <c r="AZ27" s="19">
        <v>1178.29</v>
      </c>
      <c r="BA27" s="13" t="s">
        <v>1200</v>
      </c>
      <c r="BB27" s="76"/>
      <c r="BC27" s="41"/>
      <c r="BD27" s="19"/>
      <c r="BE27" s="13"/>
      <c r="BF27" s="19"/>
      <c r="BG27" s="13"/>
      <c r="BH27" s="19"/>
      <c r="BI27" s="13"/>
      <c r="BJ27" s="19"/>
      <c r="BK27" s="13"/>
      <c r="BL27" s="19"/>
      <c r="BM27" s="13"/>
      <c r="BN27" s="19"/>
      <c r="BO27" s="13"/>
      <c r="BP27" s="19"/>
      <c r="BQ27" s="13"/>
      <c r="BR27" s="19"/>
      <c r="BS27" s="13"/>
      <c r="BT27" s="19"/>
      <c r="BU27" s="13"/>
      <c r="BV27" s="19"/>
      <c r="BW27" s="13"/>
      <c r="BX27" s="19"/>
      <c r="BY27" s="13"/>
      <c r="BZ27" s="19"/>
      <c r="CA27" s="13"/>
      <c r="CB27" s="19"/>
      <c r="CC27" s="13"/>
      <c r="CD27" s="19"/>
      <c r="CE27" s="13"/>
      <c r="CF27" s="19"/>
      <c r="CG27" s="13"/>
      <c r="CH27" s="19"/>
      <c r="CI27" s="13"/>
      <c r="CJ27" s="19"/>
      <c r="CK27" s="13"/>
      <c r="CL27" s="19"/>
      <c r="CM27" s="13"/>
      <c r="CN27" s="19"/>
      <c r="CO27" s="13"/>
      <c r="CP27" s="19"/>
      <c r="CQ27" s="13"/>
      <c r="CR27" s="19"/>
    </row>
    <row r="28" spans="1:96" s="2" customFormat="1" x14ac:dyDescent="0.2">
      <c r="A28" s="66"/>
      <c r="B28" s="19"/>
      <c r="C28" s="13"/>
      <c r="D28" s="172"/>
      <c r="E28" s="41"/>
      <c r="F28" s="98">
        <v>2000</v>
      </c>
      <c r="G28" s="7" t="s">
        <v>202</v>
      </c>
      <c r="H28" s="153"/>
      <c r="I28" s="13"/>
      <c r="J28" s="19"/>
      <c r="K28" s="19"/>
      <c r="L28" s="76"/>
      <c r="M28" s="41"/>
      <c r="N28" s="76"/>
      <c r="O28" s="41"/>
      <c r="P28" s="76">
        <v>755.24</v>
      </c>
      <c r="Q28" s="41" t="s">
        <v>545</v>
      </c>
      <c r="R28" s="76">
        <v>5000</v>
      </c>
      <c r="S28" s="41" t="s">
        <v>555</v>
      </c>
      <c r="T28" s="55">
        <v>891.48</v>
      </c>
      <c r="U28" s="13" t="s">
        <v>580</v>
      </c>
      <c r="V28" s="76"/>
      <c r="W28" s="41"/>
      <c r="X28" s="76"/>
      <c r="Y28" s="41"/>
      <c r="Z28" s="41">
        <v>243.97</v>
      </c>
      <c r="AA28" s="13" t="s">
        <v>622</v>
      </c>
      <c r="AB28" s="19"/>
      <c r="AC28" s="215"/>
      <c r="AD28" s="19">
        <v>949.38</v>
      </c>
      <c r="AE28" s="41" t="s">
        <v>693</v>
      </c>
      <c r="AF28" s="19">
        <v>696</v>
      </c>
      <c r="AG28" s="13" t="s">
        <v>747</v>
      </c>
      <c r="AH28" s="138"/>
      <c r="AI28" s="41"/>
      <c r="AJ28" s="76"/>
      <c r="AK28" s="41"/>
      <c r="AL28" s="138"/>
      <c r="AM28" s="13"/>
      <c r="AN28" s="19">
        <v>1199</v>
      </c>
      <c r="AO28" s="13" t="s">
        <v>949</v>
      </c>
      <c r="AP28" s="19"/>
      <c r="AQ28" s="41"/>
      <c r="AR28" s="76">
        <v>371.48</v>
      </c>
      <c r="AS28" s="41" t="s">
        <v>1060</v>
      </c>
      <c r="AT28" s="76"/>
      <c r="AU28" s="41"/>
      <c r="AV28" s="76"/>
      <c r="AW28" s="46"/>
      <c r="AX28" s="19"/>
      <c r="AY28" s="13"/>
      <c r="AZ28" s="19">
        <v>85.87</v>
      </c>
      <c r="BA28" s="13" t="s">
        <v>1203</v>
      </c>
      <c r="BB28" s="19"/>
      <c r="BC28" s="13"/>
      <c r="BD28" s="19"/>
      <c r="BE28" s="13"/>
      <c r="BF28" s="19"/>
      <c r="BG28" s="13"/>
      <c r="BH28" s="19"/>
      <c r="BI28" s="13"/>
      <c r="BJ28" s="19"/>
      <c r="BK28" s="13"/>
      <c r="BL28" s="19"/>
      <c r="BM28" s="13"/>
      <c r="BN28" s="19"/>
      <c r="BO28" s="13"/>
      <c r="BP28" s="19"/>
      <c r="BQ28" s="13"/>
      <c r="BR28" s="19"/>
      <c r="BS28" s="13"/>
      <c r="BT28" s="19"/>
      <c r="BU28" s="13"/>
      <c r="BV28" s="19"/>
      <c r="BW28" s="13"/>
      <c r="BX28" s="19"/>
      <c r="BY28" s="13"/>
      <c r="BZ28" s="19"/>
      <c r="CA28" s="13"/>
      <c r="CB28" s="19"/>
      <c r="CC28" s="13"/>
      <c r="CD28" s="19"/>
      <c r="CE28" s="13"/>
      <c r="CF28" s="19"/>
      <c r="CG28" s="13"/>
      <c r="CH28" s="19"/>
      <c r="CI28" s="13"/>
      <c r="CJ28" s="19"/>
      <c r="CK28" s="13"/>
      <c r="CL28" s="19"/>
      <c r="CM28" s="13"/>
      <c r="CN28" s="19"/>
      <c r="CO28" s="13"/>
      <c r="CP28" s="19"/>
      <c r="CQ28" s="13"/>
      <c r="CR28" s="19"/>
    </row>
    <row r="29" spans="1:96" s="2" customFormat="1" x14ac:dyDescent="0.2">
      <c r="A29" s="66"/>
      <c r="B29" s="76"/>
      <c r="C29" s="41"/>
      <c r="D29" s="76"/>
      <c r="E29" s="41"/>
      <c r="F29" s="76">
        <v>15000</v>
      </c>
      <c r="G29" s="41" t="s">
        <v>203</v>
      </c>
      <c r="H29" s="19"/>
      <c r="I29" s="13"/>
      <c r="J29" s="19"/>
      <c r="K29" s="41"/>
      <c r="L29" s="76"/>
      <c r="M29" s="41"/>
      <c r="N29" s="76"/>
      <c r="O29" s="41"/>
      <c r="P29" s="76">
        <v>1743.98</v>
      </c>
      <c r="Q29" s="41" t="s">
        <v>546</v>
      </c>
      <c r="R29" s="19">
        <v>1199</v>
      </c>
      <c r="S29" s="13" t="s">
        <v>556</v>
      </c>
      <c r="T29" s="55">
        <v>2139.0100000000002</v>
      </c>
      <c r="U29" s="13" t="s">
        <v>581</v>
      </c>
      <c r="V29" s="76"/>
      <c r="W29" s="41"/>
      <c r="X29" s="76"/>
      <c r="Y29" s="41"/>
      <c r="Z29" s="41">
        <v>1199</v>
      </c>
      <c r="AA29" s="41" t="s">
        <v>623</v>
      </c>
      <c r="AB29" s="19"/>
      <c r="AC29" s="41"/>
      <c r="AD29" s="19"/>
      <c r="AE29" s="41"/>
      <c r="AF29" s="76">
        <v>1408.95</v>
      </c>
      <c r="AG29" s="41" t="s">
        <v>748</v>
      </c>
      <c r="AH29" s="76"/>
      <c r="AI29" s="41"/>
      <c r="AJ29" s="76"/>
      <c r="AK29" s="41"/>
      <c r="AL29" s="138"/>
      <c r="AM29" s="41"/>
      <c r="AN29" s="19">
        <v>348.53</v>
      </c>
      <c r="AO29" s="13" t="s">
        <v>956</v>
      </c>
      <c r="AP29" s="19"/>
      <c r="AQ29" s="13"/>
      <c r="AR29" s="76">
        <v>85.87</v>
      </c>
      <c r="AS29" s="41" t="s">
        <v>1062</v>
      </c>
      <c r="AT29" s="76"/>
      <c r="AU29" s="41"/>
      <c r="AV29" s="76"/>
      <c r="AW29" s="46"/>
      <c r="AX29" s="19"/>
      <c r="AY29" s="13"/>
      <c r="AZ29" s="19">
        <v>92.87</v>
      </c>
      <c r="BA29" s="13" t="s">
        <v>1205</v>
      </c>
      <c r="BB29" s="76"/>
      <c r="BC29" s="41"/>
      <c r="BD29" s="19"/>
      <c r="BE29" s="13"/>
      <c r="BF29" s="19"/>
      <c r="BG29" s="13"/>
      <c r="BH29" s="19"/>
      <c r="BI29" s="13"/>
      <c r="BJ29" s="19"/>
      <c r="BK29" s="13"/>
      <c r="BL29" s="19"/>
      <c r="BM29" s="13"/>
      <c r="BN29" s="19"/>
      <c r="BO29" s="13"/>
      <c r="BP29" s="19"/>
      <c r="BQ29" s="13"/>
      <c r="BR29" s="19"/>
      <c r="BS29" s="13"/>
      <c r="BT29" s="19"/>
      <c r="BU29" s="13"/>
      <c r="BV29" s="19"/>
      <c r="BW29" s="13"/>
      <c r="BX29" s="19"/>
      <c r="BY29" s="13"/>
      <c r="BZ29" s="19"/>
      <c r="CA29" s="13"/>
      <c r="CB29" s="19"/>
      <c r="CC29" s="13"/>
      <c r="CD29" s="19"/>
      <c r="CE29" s="13"/>
      <c r="CF29" s="19"/>
      <c r="CG29" s="13"/>
      <c r="CH29" s="19"/>
      <c r="CI29" s="13"/>
      <c r="CJ29" s="19"/>
      <c r="CK29" s="13"/>
      <c r="CL29" s="19"/>
      <c r="CM29" s="13"/>
      <c r="CN29" s="19"/>
      <c r="CO29" s="13"/>
      <c r="CP29" s="19"/>
      <c r="CQ29" s="13"/>
      <c r="CR29" s="19"/>
    </row>
    <row r="30" spans="1:96" s="2" customFormat="1" x14ac:dyDescent="0.2">
      <c r="A30" s="66"/>
      <c r="B30" s="19"/>
      <c r="C30" s="13"/>
      <c r="D30" s="19"/>
      <c r="E30" s="13"/>
      <c r="F30" s="19">
        <v>917.03</v>
      </c>
      <c r="G30" s="13" t="s">
        <v>204</v>
      </c>
      <c r="H30" s="19"/>
      <c r="I30" s="13"/>
      <c r="J30" s="19"/>
      <c r="K30" s="13"/>
      <c r="L30" s="19"/>
      <c r="M30" s="13"/>
      <c r="N30" s="19"/>
      <c r="O30" s="13"/>
      <c r="P30" s="76">
        <v>898.76</v>
      </c>
      <c r="Q30" s="41" t="s">
        <v>547</v>
      </c>
      <c r="R30" s="115">
        <v>1199</v>
      </c>
      <c r="S30" s="114" t="s">
        <v>557</v>
      </c>
      <c r="T30" s="216">
        <v>2138.9899999999998</v>
      </c>
      <c r="U30" s="13" t="s">
        <v>582</v>
      </c>
      <c r="V30" s="19"/>
      <c r="W30" s="13"/>
      <c r="X30" s="19"/>
      <c r="Y30" s="13"/>
      <c r="Z30" s="13">
        <v>956.15</v>
      </c>
      <c r="AA30" s="41" t="s">
        <v>624</v>
      </c>
      <c r="AB30" s="19"/>
      <c r="AC30" s="13"/>
      <c r="AD30" s="9"/>
      <c r="AE30" s="7"/>
      <c r="AF30" s="19"/>
      <c r="AG30" s="13"/>
      <c r="AH30" s="19"/>
      <c r="AI30" s="13"/>
      <c r="AJ30" s="19"/>
      <c r="AK30" s="13"/>
      <c r="AL30" s="14"/>
      <c r="AM30" s="13"/>
      <c r="AN30" s="19">
        <v>659.48</v>
      </c>
      <c r="AO30" s="13" t="s">
        <v>957</v>
      </c>
      <c r="AP30" s="115"/>
      <c r="AQ30" s="114"/>
      <c r="AR30" s="19">
        <v>638.70000000000005</v>
      </c>
      <c r="AS30" s="13" t="s">
        <v>1063</v>
      </c>
      <c r="AT30" s="19"/>
      <c r="AU30" s="13"/>
      <c r="AV30" s="19"/>
      <c r="AW30" s="53"/>
      <c r="AX30" s="19"/>
      <c r="AY30" s="13"/>
      <c r="AZ30" s="9"/>
      <c r="BA30" s="114"/>
      <c r="BB30" s="19"/>
      <c r="BC30" s="13"/>
      <c r="BD30" s="9"/>
      <c r="BE30" s="7"/>
      <c r="BF30" s="19"/>
      <c r="BG30" s="13"/>
      <c r="BH30" s="19"/>
      <c r="BI30" s="13"/>
      <c r="BJ30" s="19"/>
      <c r="BK30" s="13"/>
      <c r="BL30" s="19"/>
      <c r="BM30" s="13"/>
      <c r="BN30" s="19"/>
      <c r="BO30" s="13"/>
      <c r="BP30" s="19"/>
      <c r="BQ30" s="13"/>
      <c r="BR30" s="19"/>
      <c r="BS30" s="13"/>
      <c r="BT30" s="19"/>
      <c r="BU30" s="13"/>
      <c r="BV30" s="19"/>
      <c r="BW30" s="13"/>
      <c r="BX30" s="19"/>
      <c r="BY30" s="13"/>
      <c r="BZ30" s="19"/>
      <c r="CA30" s="13"/>
      <c r="CB30" s="19"/>
      <c r="CC30" s="13"/>
      <c r="CD30" s="19"/>
      <c r="CE30" s="13"/>
      <c r="CF30" s="19"/>
      <c r="CG30" s="13"/>
      <c r="CH30" s="19"/>
      <c r="CI30" s="13"/>
      <c r="CJ30" s="19"/>
      <c r="CK30" s="13"/>
      <c r="CL30" s="19"/>
      <c r="CM30" s="13"/>
      <c r="CN30" s="19"/>
      <c r="CO30" s="13"/>
      <c r="CP30" s="19"/>
      <c r="CQ30" s="13"/>
      <c r="CR30" s="19"/>
    </row>
    <row r="31" spans="1:96" s="2" customFormat="1" x14ac:dyDescent="0.2">
      <c r="A31" s="102"/>
      <c r="B31" s="158"/>
      <c r="C31" s="114"/>
      <c r="D31" s="115"/>
      <c r="E31" s="114"/>
      <c r="F31" s="115">
        <v>550.22</v>
      </c>
      <c r="G31" s="114" t="s">
        <v>205</v>
      </c>
      <c r="H31" s="19"/>
      <c r="I31" s="13"/>
      <c r="J31" s="9"/>
      <c r="K31" s="114"/>
      <c r="L31" s="115"/>
      <c r="M31" s="114"/>
      <c r="N31" s="115"/>
      <c r="O31" s="114"/>
      <c r="P31" s="19">
        <v>4395.01</v>
      </c>
      <c r="Q31" s="13" t="s">
        <v>548</v>
      </c>
      <c r="R31" s="76">
        <v>2138.9899999999998</v>
      </c>
      <c r="S31" s="41" t="s">
        <v>558</v>
      </c>
      <c r="T31" s="55">
        <v>564.37</v>
      </c>
      <c r="U31" s="114" t="s">
        <v>583</v>
      </c>
      <c r="V31" s="115"/>
      <c r="W31" s="114"/>
      <c r="X31" s="115"/>
      <c r="Y31" s="114"/>
      <c r="Z31" s="114">
        <v>5399</v>
      </c>
      <c r="AA31" s="41" t="s">
        <v>625</v>
      </c>
      <c r="AB31" s="9"/>
      <c r="AC31" s="114"/>
      <c r="AD31" s="115"/>
      <c r="AE31" s="114"/>
      <c r="AF31" s="158"/>
      <c r="AG31" s="114"/>
      <c r="AH31" s="115"/>
      <c r="AI31" s="114"/>
      <c r="AJ31" s="115"/>
      <c r="AK31" s="114"/>
      <c r="AL31" s="138"/>
      <c r="AM31" s="114"/>
      <c r="AN31" s="115">
        <v>150</v>
      </c>
      <c r="AO31" s="114" t="s">
        <v>958</v>
      </c>
      <c r="AP31" s="115"/>
      <c r="AQ31" s="114"/>
      <c r="AR31" s="115">
        <v>236.34</v>
      </c>
      <c r="AS31" s="114" t="s">
        <v>1064</v>
      </c>
      <c r="AT31" s="115"/>
      <c r="AU31" s="114"/>
      <c r="AV31" s="115"/>
      <c r="AW31" s="126"/>
      <c r="AX31" s="115"/>
      <c r="AY31" s="114"/>
      <c r="AZ31" s="19"/>
      <c r="BA31" s="41"/>
      <c r="BB31" s="115"/>
      <c r="BC31" s="114"/>
      <c r="BD31" s="19"/>
      <c r="BE31" s="13"/>
      <c r="BF31" s="9"/>
      <c r="BG31" s="7"/>
      <c r="BH31" s="9"/>
      <c r="BI31" s="7"/>
      <c r="BJ31" s="9"/>
      <c r="BK31" s="7"/>
      <c r="BL31" s="9"/>
      <c r="BM31" s="7"/>
      <c r="BN31" s="9"/>
      <c r="BO31" s="7"/>
      <c r="BP31" s="9"/>
      <c r="BQ31" s="7"/>
      <c r="BR31" s="9"/>
      <c r="BS31" s="7"/>
      <c r="BT31" s="9"/>
      <c r="BU31" s="7"/>
      <c r="BV31" s="9"/>
      <c r="BW31" s="7"/>
      <c r="BX31" s="9"/>
      <c r="BY31" s="7"/>
      <c r="BZ31" s="9"/>
      <c r="CA31" s="7"/>
      <c r="CB31" s="9"/>
      <c r="CC31" s="7"/>
      <c r="CD31" s="9"/>
      <c r="CE31" s="7"/>
      <c r="CF31" s="9"/>
      <c r="CG31" s="7"/>
      <c r="CH31" s="9"/>
      <c r="CI31" s="7"/>
      <c r="CJ31" s="9"/>
      <c r="CK31" s="7"/>
      <c r="CL31" s="9"/>
      <c r="CM31" s="7"/>
      <c r="CN31" s="9"/>
      <c r="CO31" s="7"/>
      <c r="CP31" s="9"/>
      <c r="CQ31" s="7"/>
      <c r="CR31" s="9"/>
    </row>
    <row r="32" spans="1:96" s="2" customFormat="1" x14ac:dyDescent="0.2">
      <c r="A32" s="66"/>
      <c r="B32" s="76"/>
      <c r="C32" s="41"/>
      <c r="D32" s="76"/>
      <c r="E32" s="41"/>
      <c r="F32" s="76">
        <v>116400</v>
      </c>
      <c r="G32" s="41" t="s">
        <v>206</v>
      </c>
      <c r="H32" s="19"/>
      <c r="I32" s="13"/>
      <c r="J32" s="19"/>
      <c r="K32" s="41"/>
      <c r="L32" s="76"/>
      <c r="M32" s="41"/>
      <c r="N32" s="76"/>
      <c r="O32" s="41"/>
      <c r="P32" s="76">
        <v>3530</v>
      </c>
      <c r="Q32" s="41" t="s">
        <v>549</v>
      </c>
      <c r="R32" s="76">
        <v>261</v>
      </c>
      <c r="S32" s="41" t="s">
        <v>559</v>
      </c>
      <c r="T32" s="55">
        <v>2138.9899999999998</v>
      </c>
      <c r="U32" s="41" t="s">
        <v>584</v>
      </c>
      <c r="V32" s="76"/>
      <c r="W32" s="41"/>
      <c r="X32" s="76"/>
      <c r="Y32" s="41"/>
      <c r="Z32" s="41"/>
      <c r="AA32" s="41"/>
      <c r="AB32" s="19"/>
      <c r="AC32" s="41"/>
      <c r="AD32" s="76"/>
      <c r="AE32" s="41"/>
      <c r="AF32" s="76"/>
      <c r="AG32" s="41"/>
      <c r="AH32" s="76"/>
      <c r="AI32" s="41"/>
      <c r="AJ32" s="76"/>
      <c r="AK32" s="41"/>
      <c r="AL32" s="76"/>
      <c r="AM32" s="41"/>
      <c r="AN32" s="19"/>
      <c r="AO32" s="13"/>
      <c r="AP32" s="76"/>
      <c r="AQ32" s="41"/>
      <c r="AR32" s="76"/>
      <c r="AS32" s="41"/>
      <c r="AT32" s="76"/>
      <c r="AU32" s="41"/>
      <c r="AV32" s="76"/>
      <c r="AW32" s="46"/>
      <c r="AX32" s="76"/>
      <c r="AY32" s="41"/>
      <c r="AZ32" s="76"/>
      <c r="BA32" s="41"/>
      <c r="BB32" s="76"/>
      <c r="BC32" s="41"/>
      <c r="BD32" s="19"/>
      <c r="BE32" s="13"/>
      <c r="BF32" s="19"/>
      <c r="BG32" s="13"/>
      <c r="BH32" s="19"/>
      <c r="BI32" s="13"/>
      <c r="BJ32" s="19"/>
      <c r="BK32" s="13"/>
      <c r="BL32" s="19"/>
      <c r="BM32" s="13"/>
      <c r="BN32" s="19"/>
      <c r="BO32" s="13"/>
      <c r="BP32" s="19"/>
      <c r="BQ32" s="13"/>
      <c r="BR32" s="19"/>
      <c r="BS32" s="13"/>
      <c r="BT32" s="19"/>
      <c r="BU32" s="13"/>
      <c r="BV32" s="19"/>
      <c r="BW32" s="13"/>
      <c r="BX32" s="19"/>
      <c r="BY32" s="13"/>
      <c r="BZ32" s="19"/>
      <c r="CA32" s="13"/>
      <c r="CB32" s="19"/>
      <c r="CC32" s="13"/>
      <c r="CD32" s="19"/>
      <c r="CE32" s="13"/>
      <c r="CF32" s="19"/>
      <c r="CG32" s="13"/>
      <c r="CH32" s="19"/>
      <c r="CI32" s="13"/>
      <c r="CJ32" s="19"/>
      <c r="CK32" s="13"/>
      <c r="CL32" s="19"/>
      <c r="CM32" s="13"/>
      <c r="CN32" s="19"/>
      <c r="CO32" s="13"/>
      <c r="CP32" s="19"/>
      <c r="CQ32" s="13"/>
      <c r="CR32" s="19"/>
    </row>
    <row r="33" spans="1:96" s="2" customFormat="1" x14ac:dyDescent="0.2">
      <c r="A33" s="66"/>
      <c r="B33" s="76"/>
      <c r="C33" s="41"/>
      <c r="D33" s="76"/>
      <c r="E33" s="41"/>
      <c r="F33" s="76">
        <v>1500</v>
      </c>
      <c r="G33" s="41" t="s">
        <v>207</v>
      </c>
      <c r="H33" s="19"/>
      <c r="I33" s="13"/>
      <c r="J33" s="19"/>
      <c r="K33" s="41"/>
      <c r="L33" s="76"/>
      <c r="M33" s="41"/>
      <c r="N33" s="76"/>
      <c r="O33" s="41"/>
      <c r="P33" s="76">
        <v>2138.9899999999998</v>
      </c>
      <c r="Q33" s="41" t="s">
        <v>550</v>
      </c>
      <c r="R33" s="76">
        <v>3106.78</v>
      </c>
      <c r="S33" s="41" t="s">
        <v>560</v>
      </c>
      <c r="T33" s="55">
        <v>1199</v>
      </c>
      <c r="U33" s="41" t="s">
        <v>585</v>
      </c>
      <c r="V33" s="76"/>
      <c r="W33" s="41"/>
      <c r="X33" s="76"/>
      <c r="Y33" s="41"/>
      <c r="Z33" s="41"/>
      <c r="AA33" s="41"/>
      <c r="AB33" s="19"/>
      <c r="AC33" s="41"/>
      <c r="AD33" s="76"/>
      <c r="AE33" s="41"/>
      <c r="AF33" s="76"/>
      <c r="AG33" s="41"/>
      <c r="AH33" s="76"/>
      <c r="AI33" s="41"/>
      <c r="AJ33" s="76"/>
      <c r="AK33" s="41"/>
      <c r="AL33" s="76"/>
      <c r="AM33" s="41"/>
      <c r="AN33" s="76"/>
      <c r="AO33" s="41"/>
      <c r="AP33" s="76"/>
      <c r="AQ33" s="41"/>
      <c r="AR33" s="76"/>
      <c r="AS33" s="41"/>
      <c r="AT33" s="76"/>
      <c r="AU33" s="41"/>
      <c r="AV33" s="76"/>
      <c r="AW33" s="46"/>
      <c r="AX33" s="76"/>
      <c r="AY33" s="41"/>
      <c r="AZ33" s="76"/>
      <c r="BA33" s="41"/>
      <c r="BB33" s="76"/>
      <c r="BC33" s="41"/>
      <c r="BD33" s="19"/>
      <c r="BE33" s="13"/>
      <c r="BF33" s="19"/>
      <c r="BG33" s="13"/>
      <c r="BH33" s="19"/>
      <c r="BI33" s="13"/>
      <c r="BJ33" s="19"/>
      <c r="BK33" s="13"/>
      <c r="BL33" s="19"/>
      <c r="BM33" s="13"/>
      <c r="BN33" s="19"/>
      <c r="BO33" s="13"/>
      <c r="BP33" s="19"/>
      <c r="BQ33" s="13"/>
      <c r="BR33" s="19"/>
      <c r="BS33" s="13"/>
      <c r="BT33" s="19"/>
      <c r="BU33" s="13"/>
      <c r="BV33" s="19"/>
      <c r="BW33" s="13"/>
      <c r="BX33" s="19"/>
      <c r="BY33" s="13"/>
      <c r="BZ33" s="19"/>
      <c r="CA33" s="13"/>
      <c r="CB33" s="19"/>
      <c r="CC33" s="13"/>
      <c r="CD33" s="19"/>
      <c r="CE33" s="13"/>
      <c r="CF33" s="19"/>
      <c r="CG33" s="13"/>
      <c r="CH33" s="19"/>
      <c r="CI33" s="13"/>
      <c r="CJ33" s="19"/>
      <c r="CK33" s="13"/>
      <c r="CL33" s="19"/>
      <c r="CM33" s="13"/>
      <c r="CN33" s="19"/>
      <c r="CO33" s="13"/>
      <c r="CP33" s="19"/>
      <c r="CQ33" s="13"/>
      <c r="CR33" s="19"/>
    </row>
    <row r="34" spans="1:96" s="2" customFormat="1" x14ac:dyDescent="0.2">
      <c r="A34" s="66"/>
      <c r="B34" s="76"/>
      <c r="C34" s="41"/>
      <c r="D34" s="76"/>
      <c r="E34" s="41"/>
      <c r="F34" s="76">
        <v>2424.41</v>
      </c>
      <c r="G34" s="41" t="s">
        <v>208</v>
      </c>
      <c r="H34" s="19"/>
      <c r="I34" s="13"/>
      <c r="J34" s="19"/>
      <c r="K34" s="41"/>
      <c r="L34" s="76"/>
      <c r="M34" s="41"/>
      <c r="N34" s="76"/>
      <c r="O34" s="41"/>
      <c r="P34" s="76"/>
      <c r="Q34" s="41"/>
      <c r="R34" s="76">
        <v>907.36</v>
      </c>
      <c r="S34" s="41" t="s">
        <v>561</v>
      </c>
      <c r="U34" s="41"/>
      <c r="V34" s="76"/>
      <c r="W34" s="41"/>
      <c r="X34" s="76"/>
      <c r="Y34" s="41"/>
      <c r="Z34" s="41"/>
      <c r="AA34" s="41"/>
      <c r="AB34" s="19"/>
      <c r="AC34" s="41"/>
      <c r="AD34" s="76"/>
      <c r="AE34" s="41"/>
      <c r="AF34" s="76"/>
      <c r="AG34" s="41"/>
      <c r="AH34" s="76"/>
      <c r="AI34" s="41"/>
      <c r="AJ34" s="76"/>
      <c r="AK34" s="41"/>
      <c r="AL34" s="76"/>
      <c r="AM34" s="41"/>
      <c r="AN34" s="76"/>
      <c r="AO34" s="41"/>
      <c r="AP34" s="76"/>
      <c r="AQ34" s="41"/>
      <c r="AR34" s="76"/>
      <c r="AS34" s="41"/>
      <c r="AT34" s="76"/>
      <c r="AU34" s="41"/>
      <c r="AV34" s="76"/>
      <c r="AW34" s="46"/>
      <c r="AX34" s="76"/>
      <c r="AY34" s="41"/>
      <c r="AZ34" s="76"/>
      <c r="BA34" s="41"/>
      <c r="BB34" s="76"/>
      <c r="BC34" s="41"/>
      <c r="BD34" s="19"/>
      <c r="BE34" s="13"/>
      <c r="BF34" s="19"/>
      <c r="BG34" s="13"/>
      <c r="BH34" s="19"/>
      <c r="BI34" s="13"/>
      <c r="BJ34" s="19"/>
      <c r="BK34" s="13"/>
      <c r="BL34" s="19"/>
      <c r="BM34" s="13"/>
      <c r="BN34" s="19"/>
      <c r="BO34" s="13"/>
      <c r="BP34" s="19"/>
      <c r="BQ34" s="13"/>
      <c r="BR34" s="19"/>
      <c r="BS34" s="13"/>
      <c r="BT34" s="19"/>
      <c r="BU34" s="13"/>
      <c r="BV34" s="19"/>
      <c r="BW34" s="13"/>
      <c r="BX34" s="19"/>
      <c r="BY34" s="13"/>
      <c r="BZ34" s="19"/>
      <c r="CA34" s="13"/>
      <c r="CB34" s="19"/>
      <c r="CC34" s="13"/>
      <c r="CD34" s="19"/>
      <c r="CE34" s="13"/>
      <c r="CF34" s="19"/>
      <c r="CG34" s="13"/>
      <c r="CH34" s="19"/>
      <c r="CI34" s="13"/>
      <c r="CJ34" s="19"/>
      <c r="CK34" s="13"/>
      <c r="CL34" s="19"/>
      <c r="CM34" s="13"/>
      <c r="CN34" s="19"/>
      <c r="CO34" s="13"/>
      <c r="CP34" s="19"/>
      <c r="CQ34" s="13"/>
      <c r="CR34" s="19"/>
    </row>
    <row r="35" spans="1:96" s="2" customFormat="1" x14ac:dyDescent="0.2">
      <c r="A35" s="66"/>
      <c r="B35" s="76"/>
      <c r="C35" s="41"/>
      <c r="D35" s="76"/>
      <c r="E35" s="41"/>
      <c r="F35" s="76"/>
      <c r="G35" s="41"/>
      <c r="H35" s="19"/>
      <c r="I35" s="13"/>
      <c r="J35" s="19"/>
      <c r="K35" s="41"/>
      <c r="L35" s="76"/>
      <c r="M35" s="41"/>
      <c r="N35" s="76"/>
      <c r="O35" s="41"/>
      <c r="P35" s="76"/>
      <c r="Q35" s="41"/>
      <c r="R35" s="76"/>
      <c r="S35" s="41"/>
      <c r="T35" s="19"/>
      <c r="U35" s="41"/>
      <c r="V35" s="76"/>
      <c r="W35" s="41"/>
      <c r="X35" s="76"/>
      <c r="Y35" s="41"/>
      <c r="Z35" s="41"/>
      <c r="AA35" s="41"/>
      <c r="AB35" s="76"/>
      <c r="AC35" s="41"/>
      <c r="AD35" s="76"/>
      <c r="AE35" s="41"/>
      <c r="AF35" s="76"/>
      <c r="AG35" s="41"/>
      <c r="AH35" s="76"/>
      <c r="AI35" s="41"/>
      <c r="AJ35" s="76"/>
      <c r="AK35" s="41"/>
      <c r="AL35" s="76"/>
      <c r="AM35" s="41"/>
      <c r="AN35" s="76"/>
      <c r="AO35" s="41"/>
      <c r="AP35" s="76"/>
      <c r="AQ35" s="41"/>
      <c r="AR35" s="76"/>
      <c r="AS35" s="41"/>
      <c r="AT35" s="76"/>
      <c r="AU35" s="41"/>
      <c r="AV35" s="76"/>
      <c r="AW35" s="46"/>
      <c r="AX35" s="76"/>
      <c r="AY35" s="41"/>
      <c r="AZ35" s="76"/>
      <c r="BA35" s="41"/>
      <c r="BB35" s="76"/>
      <c r="BC35" s="41"/>
      <c r="BD35" s="19"/>
      <c r="BE35" s="13"/>
      <c r="BF35" s="19"/>
      <c r="BG35" s="13"/>
      <c r="BH35" s="19"/>
      <c r="BI35" s="13"/>
      <c r="BJ35" s="19"/>
      <c r="BK35" s="13"/>
      <c r="BL35" s="19"/>
      <c r="BM35" s="13"/>
      <c r="BN35" s="19"/>
      <c r="BO35" s="13"/>
      <c r="BP35" s="19"/>
      <c r="BQ35" s="13"/>
      <c r="BR35" s="19"/>
      <c r="BS35" s="13"/>
      <c r="BT35" s="19"/>
      <c r="BU35" s="13"/>
      <c r="BV35" s="19"/>
      <c r="BW35" s="13"/>
      <c r="BX35" s="19"/>
      <c r="BY35" s="13"/>
      <c r="BZ35" s="19"/>
      <c r="CA35" s="13"/>
      <c r="CB35" s="19"/>
      <c r="CC35" s="13"/>
      <c r="CD35" s="19"/>
      <c r="CE35" s="13"/>
      <c r="CF35" s="19"/>
      <c r="CG35" s="13"/>
      <c r="CH35" s="19"/>
      <c r="CI35" s="13"/>
      <c r="CJ35" s="19"/>
      <c r="CK35" s="13"/>
      <c r="CL35" s="19"/>
      <c r="CM35" s="13"/>
      <c r="CN35" s="19"/>
      <c r="CO35" s="13"/>
      <c r="CP35" s="19"/>
      <c r="CQ35" s="13"/>
      <c r="CR35" s="19"/>
    </row>
    <row r="36" spans="1:96" s="2" customFormat="1" x14ac:dyDescent="0.2">
      <c r="A36" s="66"/>
      <c r="B36" s="76"/>
      <c r="C36" s="41"/>
      <c r="D36" s="76"/>
      <c r="E36" s="41"/>
      <c r="F36" s="76"/>
      <c r="G36" s="41"/>
      <c r="H36" s="19"/>
      <c r="I36" s="13"/>
      <c r="J36" s="19"/>
      <c r="K36" s="41"/>
      <c r="L36" s="76"/>
      <c r="M36" s="41"/>
      <c r="N36" s="76"/>
      <c r="O36" s="41"/>
      <c r="P36" s="76"/>
      <c r="Q36" s="41"/>
      <c r="R36" s="76"/>
      <c r="S36" s="41"/>
      <c r="T36" s="19"/>
      <c r="U36" s="41"/>
      <c r="V36" s="76"/>
      <c r="W36" s="41"/>
      <c r="X36" s="76"/>
      <c r="Y36" s="41"/>
      <c r="Z36" s="41"/>
      <c r="AA36" s="41"/>
      <c r="AB36" s="76"/>
      <c r="AC36" s="41"/>
      <c r="AD36" s="76"/>
      <c r="AE36" s="41"/>
      <c r="AF36" s="76"/>
      <c r="AG36" s="41"/>
      <c r="AH36" s="76"/>
      <c r="AI36" s="41"/>
      <c r="AJ36" s="76"/>
      <c r="AK36" s="41"/>
      <c r="AL36" s="76"/>
      <c r="AM36" s="41"/>
      <c r="AN36" s="76"/>
      <c r="AO36" s="41"/>
      <c r="AP36" s="76"/>
      <c r="AQ36" s="41"/>
      <c r="AR36" s="76"/>
      <c r="AS36" s="41"/>
      <c r="AT36" s="76"/>
      <c r="AU36" s="41"/>
      <c r="AV36" s="76"/>
      <c r="AW36" s="46"/>
      <c r="AX36" s="76"/>
      <c r="AY36" s="41"/>
      <c r="AZ36" s="76"/>
      <c r="BA36" s="41"/>
      <c r="BB36" s="76"/>
      <c r="BC36" s="41"/>
      <c r="BD36" s="19"/>
      <c r="BE36" s="13"/>
      <c r="BF36" s="19"/>
      <c r="BG36" s="13"/>
      <c r="BH36" s="19"/>
      <c r="BI36" s="13"/>
      <c r="BJ36" s="19"/>
      <c r="BK36" s="13"/>
      <c r="BL36" s="19"/>
      <c r="BM36" s="13"/>
      <c r="BN36" s="19"/>
      <c r="BO36" s="13"/>
      <c r="BP36" s="19"/>
      <c r="BQ36" s="13"/>
      <c r="BR36" s="19"/>
      <c r="BS36" s="13"/>
      <c r="BT36" s="19"/>
      <c r="BU36" s="13"/>
      <c r="BV36" s="19"/>
      <c r="BW36" s="13"/>
      <c r="BX36" s="19"/>
      <c r="BY36" s="13"/>
      <c r="BZ36" s="19"/>
      <c r="CA36" s="13"/>
      <c r="CB36" s="19"/>
      <c r="CC36" s="13"/>
      <c r="CD36" s="19"/>
      <c r="CE36" s="13"/>
      <c r="CF36" s="19"/>
      <c r="CG36" s="13"/>
      <c r="CH36" s="19"/>
      <c r="CI36" s="13"/>
      <c r="CJ36" s="19"/>
      <c r="CK36" s="13"/>
      <c r="CL36" s="19"/>
      <c r="CM36" s="13"/>
      <c r="CN36" s="19"/>
      <c r="CO36" s="13"/>
      <c r="CP36" s="19"/>
      <c r="CQ36" s="13"/>
      <c r="CR36" s="19"/>
    </row>
    <row r="37" spans="1:96" s="2" customFormat="1" x14ac:dyDescent="0.2">
      <c r="A37" s="66"/>
      <c r="B37" s="76"/>
      <c r="C37" s="41"/>
      <c r="D37" s="76"/>
      <c r="E37" s="41"/>
      <c r="F37" s="76"/>
      <c r="G37" s="41"/>
      <c r="H37" s="14"/>
      <c r="I37" s="8"/>
      <c r="J37" s="19"/>
      <c r="K37" s="41"/>
      <c r="L37" s="76"/>
      <c r="M37" s="41"/>
      <c r="N37" s="76"/>
      <c r="O37" s="41"/>
      <c r="P37" s="76"/>
      <c r="Q37" s="41"/>
      <c r="R37" s="76"/>
      <c r="S37" s="41"/>
      <c r="T37" s="19"/>
      <c r="U37" s="41"/>
      <c r="V37" s="76"/>
      <c r="W37" s="41"/>
      <c r="X37" s="76"/>
      <c r="Y37" s="41"/>
      <c r="Z37" s="41"/>
      <c r="AA37" s="41"/>
      <c r="AB37" s="76"/>
      <c r="AC37" s="41"/>
      <c r="AD37" s="76"/>
      <c r="AE37" s="41"/>
      <c r="AF37" s="76"/>
      <c r="AG37" s="41"/>
      <c r="AH37" s="76"/>
      <c r="AI37" s="41"/>
      <c r="AJ37" s="76"/>
      <c r="AK37" s="41"/>
      <c r="AL37" s="76"/>
      <c r="AM37" s="41"/>
      <c r="AN37" s="76"/>
      <c r="AO37" s="41"/>
      <c r="AP37" s="76"/>
      <c r="AQ37" s="13"/>
      <c r="AR37" s="76"/>
      <c r="AS37" s="41"/>
      <c r="AT37" s="76"/>
      <c r="AU37" s="41"/>
      <c r="AV37" s="76"/>
      <c r="AW37" s="46"/>
      <c r="AX37" s="76"/>
      <c r="AY37" s="41"/>
      <c r="AZ37" s="76"/>
      <c r="BA37" s="41"/>
      <c r="BB37" s="76"/>
      <c r="BC37" s="41"/>
      <c r="BD37" s="19"/>
      <c r="BE37" s="13"/>
      <c r="BF37" s="19"/>
      <c r="BG37" s="13"/>
      <c r="BH37" s="19"/>
      <c r="BI37" s="13"/>
      <c r="BJ37" s="19"/>
      <c r="BK37" s="13"/>
      <c r="BL37" s="19"/>
      <c r="BM37" s="13"/>
      <c r="BN37" s="19"/>
      <c r="BO37" s="13"/>
      <c r="BP37" s="19"/>
      <c r="BQ37" s="13"/>
      <c r="BR37" s="19"/>
      <c r="BS37" s="13"/>
      <c r="BT37" s="19"/>
      <c r="BU37" s="13"/>
      <c r="BV37" s="19"/>
      <c r="BW37" s="13"/>
      <c r="BX37" s="19"/>
      <c r="BY37" s="13"/>
      <c r="BZ37" s="19"/>
      <c r="CA37" s="13"/>
      <c r="CB37" s="19"/>
      <c r="CC37" s="13"/>
      <c r="CD37" s="19"/>
      <c r="CE37" s="13"/>
      <c r="CF37" s="19"/>
      <c r="CG37" s="13"/>
      <c r="CH37" s="19"/>
      <c r="CI37" s="13"/>
      <c r="CJ37" s="19"/>
      <c r="CK37" s="13"/>
      <c r="CL37" s="19"/>
      <c r="CM37" s="13"/>
      <c r="CN37" s="19"/>
      <c r="CO37" s="13"/>
      <c r="CP37" s="19"/>
      <c r="CQ37" s="13"/>
      <c r="CR37" s="19"/>
    </row>
    <row r="38" spans="1:96" s="2" customFormat="1" x14ac:dyDescent="0.2">
      <c r="A38" s="66"/>
      <c r="B38" s="76"/>
      <c r="C38" s="41"/>
      <c r="D38" s="76"/>
      <c r="E38" s="41"/>
      <c r="F38" s="76"/>
      <c r="G38" s="41"/>
      <c r="H38" s="19"/>
      <c r="I38" s="13"/>
      <c r="J38" s="19"/>
      <c r="K38" s="41"/>
      <c r="L38" s="76"/>
      <c r="M38" s="41"/>
      <c r="N38" s="76"/>
      <c r="O38" s="41"/>
      <c r="P38" s="76"/>
      <c r="Q38" s="41"/>
      <c r="R38" s="76"/>
      <c r="S38" s="41"/>
      <c r="T38" s="19"/>
      <c r="U38" s="41"/>
      <c r="V38" s="76"/>
      <c r="W38" s="41"/>
      <c r="X38" s="76"/>
      <c r="Y38" s="41"/>
      <c r="Z38" s="41"/>
      <c r="AA38" s="41"/>
      <c r="AB38" s="76"/>
      <c r="AC38" s="41"/>
      <c r="AD38" s="76"/>
      <c r="AE38" s="41"/>
      <c r="AF38" s="76"/>
      <c r="AG38" s="41"/>
      <c r="AH38" s="76"/>
      <c r="AI38" s="41"/>
      <c r="AJ38" s="76"/>
      <c r="AK38" s="41"/>
      <c r="AL38" s="76"/>
      <c r="AM38" s="41"/>
      <c r="AN38" s="76"/>
      <c r="AO38" s="41"/>
      <c r="AP38" s="76"/>
      <c r="AQ38" s="41"/>
      <c r="AR38" s="76"/>
      <c r="AS38" s="41"/>
      <c r="AT38" s="76"/>
      <c r="AU38" s="41"/>
      <c r="AV38" s="76"/>
      <c r="AW38" s="46"/>
      <c r="AX38" s="76"/>
      <c r="AY38" s="41"/>
      <c r="AZ38" s="76"/>
      <c r="BA38" s="41"/>
      <c r="BB38" s="76"/>
      <c r="BC38" s="41"/>
      <c r="BD38" s="19"/>
      <c r="BE38" s="13"/>
      <c r="BF38" s="19"/>
      <c r="BG38" s="13"/>
      <c r="BH38" s="19"/>
      <c r="BI38" s="13"/>
      <c r="BJ38" s="19"/>
      <c r="BK38" s="13"/>
      <c r="BL38" s="19"/>
      <c r="BM38" s="13"/>
      <c r="BN38" s="19"/>
      <c r="BO38" s="13"/>
      <c r="BP38" s="19"/>
      <c r="BQ38" s="13"/>
      <c r="BR38" s="19"/>
      <c r="BS38" s="13"/>
      <c r="BT38" s="19"/>
      <c r="BU38" s="13"/>
      <c r="BV38" s="19"/>
      <c r="BW38" s="13"/>
      <c r="BX38" s="19"/>
      <c r="BY38" s="13"/>
      <c r="BZ38" s="19"/>
      <c r="CA38" s="13"/>
      <c r="CB38" s="19"/>
      <c r="CC38" s="13"/>
      <c r="CD38" s="19"/>
      <c r="CE38" s="13"/>
      <c r="CF38" s="19"/>
      <c r="CG38" s="13"/>
      <c r="CH38" s="19"/>
      <c r="CI38" s="13"/>
      <c r="CJ38" s="19"/>
      <c r="CK38" s="13"/>
      <c r="CL38" s="19"/>
      <c r="CM38" s="13"/>
      <c r="CN38" s="19"/>
      <c r="CO38" s="13"/>
      <c r="CP38" s="19"/>
      <c r="CQ38" s="13"/>
      <c r="CR38" s="19"/>
    </row>
    <row r="39" spans="1:96" s="2" customFormat="1" x14ac:dyDescent="0.2">
      <c r="A39" s="66"/>
      <c r="B39" s="76"/>
      <c r="C39" s="41"/>
      <c r="D39" s="76"/>
      <c r="E39" s="41"/>
      <c r="F39" s="76"/>
      <c r="G39" s="41"/>
      <c r="H39" s="19"/>
      <c r="I39" s="13"/>
      <c r="J39" s="19"/>
      <c r="K39" s="41"/>
      <c r="L39" s="76"/>
      <c r="M39" s="41"/>
      <c r="N39" s="76"/>
      <c r="O39" s="41"/>
      <c r="P39" s="76"/>
      <c r="Q39" s="41"/>
      <c r="R39" s="76"/>
      <c r="S39" s="41"/>
      <c r="T39" s="76"/>
      <c r="U39" s="41"/>
      <c r="V39" s="76"/>
      <c r="W39" s="41"/>
      <c r="X39" s="76"/>
      <c r="Y39" s="41"/>
      <c r="Z39" s="41"/>
      <c r="AA39" s="41"/>
      <c r="AB39" s="76"/>
      <c r="AC39" s="41"/>
      <c r="AD39" s="76"/>
      <c r="AE39" s="41"/>
      <c r="AF39" s="76"/>
      <c r="AG39" s="41"/>
      <c r="AH39" s="76"/>
      <c r="AI39" s="41"/>
      <c r="AJ39" s="76"/>
      <c r="AK39" s="41"/>
      <c r="AL39" s="76"/>
      <c r="AM39" s="41"/>
      <c r="AN39" s="76"/>
      <c r="AO39" s="41"/>
      <c r="AP39" s="76"/>
      <c r="AQ39" s="41"/>
      <c r="AR39" s="76"/>
      <c r="AS39" s="41"/>
      <c r="AT39" s="76"/>
      <c r="AU39" s="41"/>
      <c r="AV39" s="76"/>
      <c r="AW39" s="46"/>
      <c r="AX39" s="76"/>
      <c r="AY39" s="41"/>
      <c r="AZ39" s="76"/>
      <c r="BA39" s="41"/>
      <c r="BB39" s="76"/>
      <c r="BC39" s="41"/>
      <c r="BD39" s="19"/>
      <c r="BE39" s="13"/>
      <c r="BF39" s="19"/>
      <c r="BG39" s="13"/>
      <c r="BH39" s="19"/>
      <c r="BI39" s="13"/>
      <c r="BJ39" s="19"/>
      <c r="BK39" s="13"/>
      <c r="BL39" s="19"/>
      <c r="BM39" s="13"/>
      <c r="BN39" s="19"/>
      <c r="BO39" s="13"/>
      <c r="BP39" s="19"/>
      <c r="BQ39" s="13"/>
      <c r="BR39" s="19"/>
      <c r="BS39" s="13"/>
      <c r="BT39" s="19"/>
      <c r="BU39" s="13"/>
      <c r="BV39" s="19"/>
      <c r="BW39" s="13"/>
      <c r="BX39" s="19"/>
      <c r="BY39" s="13"/>
      <c r="BZ39" s="19"/>
      <c r="CA39" s="13"/>
      <c r="CB39" s="19"/>
      <c r="CC39" s="13"/>
      <c r="CD39" s="19"/>
      <c r="CE39" s="13"/>
      <c r="CF39" s="19"/>
      <c r="CG39" s="13"/>
      <c r="CH39" s="19"/>
      <c r="CI39" s="13"/>
      <c r="CJ39" s="19"/>
      <c r="CK39" s="13"/>
      <c r="CL39" s="19"/>
      <c r="CM39" s="13"/>
      <c r="CN39" s="19"/>
      <c r="CO39" s="13"/>
      <c r="CP39" s="19"/>
      <c r="CQ39" s="13"/>
      <c r="CR39" s="19"/>
    </row>
    <row r="40" spans="1:96" s="2" customFormat="1" x14ac:dyDescent="0.2">
      <c r="A40" s="66"/>
      <c r="B40" s="76"/>
      <c r="C40" s="41"/>
      <c r="D40" s="76"/>
      <c r="E40" s="41"/>
      <c r="F40" s="76"/>
      <c r="G40" s="41"/>
      <c r="H40" s="19"/>
      <c r="I40" s="13"/>
      <c r="J40" s="19"/>
      <c r="K40" s="41"/>
      <c r="L40" s="76"/>
      <c r="M40" s="41"/>
      <c r="N40" s="76"/>
      <c r="O40" s="41"/>
      <c r="P40" s="76"/>
      <c r="Q40" s="41"/>
      <c r="R40" s="76"/>
      <c r="S40" s="41"/>
      <c r="T40" s="76"/>
      <c r="U40" s="41"/>
      <c r="V40" s="76"/>
      <c r="W40" s="41"/>
      <c r="X40" s="76"/>
      <c r="Y40" s="41"/>
      <c r="Z40" s="41"/>
      <c r="AA40" s="41"/>
      <c r="AB40" s="76"/>
      <c r="AC40" s="41"/>
      <c r="AD40" s="76"/>
      <c r="AE40" s="41"/>
      <c r="AF40" s="76"/>
      <c r="AG40" s="41"/>
      <c r="AH40" s="76"/>
      <c r="AI40" s="41"/>
      <c r="AJ40" s="76"/>
      <c r="AK40" s="41"/>
      <c r="AL40" s="76"/>
      <c r="AM40" s="41"/>
      <c r="AN40" s="76"/>
      <c r="AO40" s="41"/>
      <c r="AP40" s="41"/>
      <c r="AQ40" s="41"/>
      <c r="AR40" s="76"/>
      <c r="AS40" s="41"/>
      <c r="AT40" s="76"/>
      <c r="AU40" s="41"/>
      <c r="AV40" s="76"/>
      <c r="AW40" s="46"/>
      <c r="AX40" s="76"/>
      <c r="AY40" s="41"/>
      <c r="AZ40" s="76"/>
      <c r="BA40" s="41"/>
      <c r="BB40" s="76"/>
      <c r="BC40" s="41"/>
      <c r="BD40" s="19"/>
      <c r="BE40" s="13"/>
      <c r="BF40" s="19"/>
      <c r="BG40" s="13"/>
      <c r="BH40" s="19"/>
      <c r="BI40" s="13"/>
      <c r="BJ40" s="19"/>
      <c r="BK40" s="13"/>
      <c r="BL40" s="19"/>
      <c r="BM40" s="13"/>
      <c r="BN40" s="19"/>
      <c r="BO40" s="13"/>
      <c r="BP40" s="19"/>
      <c r="BQ40" s="13"/>
      <c r="BR40" s="19"/>
      <c r="BS40" s="13"/>
      <c r="BT40" s="19"/>
      <c r="BU40" s="13"/>
      <c r="BV40" s="19"/>
      <c r="BW40" s="13"/>
      <c r="BX40" s="19"/>
      <c r="BY40" s="13"/>
      <c r="BZ40" s="19"/>
      <c r="CA40" s="13"/>
      <c r="CB40" s="19"/>
      <c r="CC40" s="13"/>
      <c r="CD40" s="19"/>
      <c r="CE40" s="13"/>
      <c r="CF40" s="19"/>
      <c r="CG40" s="13"/>
      <c r="CH40" s="19"/>
      <c r="CI40" s="13"/>
      <c r="CJ40" s="19"/>
      <c r="CK40" s="13"/>
      <c r="CL40" s="19"/>
      <c r="CM40" s="13"/>
      <c r="CN40" s="19"/>
      <c r="CO40" s="13"/>
      <c r="CP40" s="19"/>
      <c r="CQ40" s="13"/>
      <c r="CR40" s="19"/>
    </row>
    <row r="41" spans="1:96" s="2" customFormat="1" x14ac:dyDescent="0.2">
      <c r="A41" s="66"/>
      <c r="B41" s="76"/>
      <c r="C41" s="41"/>
      <c r="D41" s="76"/>
      <c r="E41" s="41"/>
      <c r="F41" s="76"/>
      <c r="G41" s="41"/>
      <c r="H41" s="19"/>
      <c r="I41" s="13"/>
      <c r="J41" s="19"/>
      <c r="K41" s="41"/>
      <c r="L41" s="76"/>
      <c r="M41" s="41"/>
      <c r="N41" s="76"/>
      <c r="O41" s="41"/>
      <c r="P41" s="76"/>
      <c r="Q41" s="41"/>
      <c r="R41" s="76"/>
      <c r="S41" s="41"/>
      <c r="T41" s="76"/>
      <c r="U41" s="41"/>
      <c r="V41" s="76"/>
      <c r="W41" s="41"/>
      <c r="X41" s="76"/>
      <c r="Y41" s="41"/>
      <c r="Z41" s="41"/>
      <c r="AA41" s="41"/>
      <c r="AB41" s="76"/>
      <c r="AC41" s="41"/>
      <c r="AD41" s="76"/>
      <c r="AE41" s="41"/>
      <c r="AF41" s="76"/>
      <c r="AG41" s="41"/>
      <c r="AH41" s="137"/>
      <c r="AI41" s="41"/>
      <c r="AJ41" s="76"/>
      <c r="AK41" s="41"/>
      <c r="AL41" s="76"/>
      <c r="AM41" s="41"/>
      <c r="AN41" s="76"/>
      <c r="AO41" s="41"/>
      <c r="AP41" s="76"/>
      <c r="AQ41" s="41"/>
      <c r="AR41" s="76"/>
      <c r="AS41" s="41"/>
      <c r="AT41" s="76"/>
      <c r="AU41" s="41"/>
      <c r="AV41" s="76"/>
      <c r="AW41" s="46"/>
      <c r="AX41" s="76"/>
      <c r="AY41" s="41"/>
      <c r="AZ41" s="76"/>
      <c r="BA41" s="41"/>
      <c r="BB41" s="76"/>
      <c r="BC41" s="41"/>
      <c r="BD41" s="19"/>
      <c r="BE41" s="13"/>
      <c r="BF41" s="19"/>
      <c r="BG41" s="13"/>
      <c r="BH41" s="19"/>
      <c r="BI41" s="13"/>
      <c r="BJ41" s="19"/>
      <c r="BK41" s="13"/>
      <c r="BL41" s="19"/>
      <c r="BM41" s="13"/>
      <c r="BN41" s="19"/>
      <c r="BO41" s="13"/>
      <c r="BP41" s="19"/>
      <c r="BQ41" s="13"/>
      <c r="BR41" s="19"/>
      <c r="BS41" s="13"/>
      <c r="BT41" s="19"/>
      <c r="BU41" s="13"/>
      <c r="BV41" s="19"/>
      <c r="BW41" s="13"/>
      <c r="BX41" s="19"/>
      <c r="BY41" s="13"/>
      <c r="BZ41" s="19"/>
      <c r="CA41" s="13"/>
      <c r="CB41" s="19"/>
      <c r="CC41" s="13"/>
      <c r="CD41" s="19"/>
      <c r="CE41" s="13"/>
      <c r="CF41" s="19"/>
      <c r="CG41" s="13"/>
      <c r="CH41" s="19"/>
      <c r="CI41" s="13"/>
      <c r="CJ41" s="19"/>
      <c r="CK41" s="13"/>
      <c r="CL41" s="19"/>
      <c r="CM41" s="13"/>
      <c r="CN41" s="19"/>
      <c r="CO41" s="13"/>
      <c r="CP41" s="19"/>
      <c r="CQ41" s="13"/>
      <c r="CR41" s="19"/>
    </row>
    <row r="42" spans="1:96" s="2" customFormat="1" x14ac:dyDescent="0.2">
      <c r="A42" s="66"/>
      <c r="B42" s="76"/>
      <c r="C42" s="41"/>
      <c r="D42" s="76"/>
      <c r="E42" s="41"/>
      <c r="F42" s="76"/>
      <c r="G42" s="41"/>
      <c r="H42" s="19"/>
      <c r="I42" s="13"/>
      <c r="J42" s="19"/>
      <c r="K42" s="41"/>
      <c r="L42" s="76"/>
      <c r="M42" s="41"/>
      <c r="N42" s="76"/>
      <c r="O42" s="41"/>
      <c r="P42" s="76"/>
      <c r="Q42" s="41"/>
      <c r="R42" s="76"/>
      <c r="S42" s="41"/>
      <c r="T42" s="76"/>
      <c r="U42" s="41"/>
      <c r="V42" s="76"/>
      <c r="W42" s="41"/>
      <c r="X42" s="76"/>
      <c r="Y42" s="41"/>
      <c r="Z42" s="41"/>
      <c r="AA42" s="41"/>
      <c r="AB42" s="76"/>
      <c r="AC42" s="41"/>
      <c r="AD42" s="76"/>
      <c r="AE42" s="41"/>
      <c r="AF42" s="76"/>
      <c r="AG42" s="41"/>
      <c r="AH42" s="76"/>
      <c r="AI42" s="41"/>
      <c r="AJ42" s="76"/>
      <c r="AK42" s="41"/>
      <c r="AL42" s="76"/>
      <c r="AM42" s="41"/>
      <c r="AN42" s="76"/>
      <c r="AO42" s="41"/>
      <c r="AP42" s="76"/>
      <c r="AQ42" s="41"/>
      <c r="AR42" s="76"/>
      <c r="AS42" s="41"/>
      <c r="AT42" s="76"/>
      <c r="AU42" s="41"/>
      <c r="AV42" s="76"/>
      <c r="AW42" s="46"/>
      <c r="AX42" s="76"/>
      <c r="AY42" s="41"/>
      <c r="AZ42" s="76"/>
      <c r="BA42" s="41"/>
      <c r="BB42" s="76"/>
      <c r="BC42" s="41"/>
      <c r="BD42" s="19"/>
      <c r="BE42" s="13"/>
      <c r="BF42" s="19"/>
      <c r="BG42" s="13"/>
      <c r="BH42" s="19"/>
      <c r="BI42" s="13"/>
      <c r="BJ42" s="19"/>
      <c r="BK42" s="13"/>
      <c r="BL42" s="19"/>
      <c r="BM42" s="13"/>
      <c r="BN42" s="19"/>
      <c r="BO42" s="13"/>
      <c r="BP42" s="19"/>
      <c r="BQ42" s="13"/>
      <c r="BR42" s="19"/>
      <c r="BS42" s="13"/>
      <c r="BT42" s="19"/>
      <c r="BU42" s="13"/>
      <c r="BV42" s="19"/>
      <c r="BW42" s="13"/>
      <c r="BX42" s="19"/>
      <c r="BY42" s="13"/>
      <c r="BZ42" s="19"/>
      <c r="CA42" s="13"/>
      <c r="CB42" s="19"/>
      <c r="CC42" s="13"/>
      <c r="CD42" s="19"/>
      <c r="CE42" s="13"/>
      <c r="CF42" s="19"/>
      <c r="CG42" s="13"/>
      <c r="CH42" s="19"/>
      <c r="CI42" s="13"/>
      <c r="CJ42" s="19"/>
      <c r="CK42" s="13"/>
      <c r="CL42" s="19"/>
      <c r="CM42" s="13"/>
      <c r="CN42" s="19"/>
      <c r="CO42" s="13"/>
      <c r="CP42" s="19"/>
      <c r="CQ42" s="13"/>
      <c r="CR42" s="19"/>
    </row>
    <row r="43" spans="1:96" s="2" customFormat="1" x14ac:dyDescent="0.2">
      <c r="A43" s="66"/>
      <c r="B43" s="76"/>
      <c r="C43" s="41"/>
      <c r="D43" s="76"/>
      <c r="E43" s="41"/>
      <c r="F43" s="76"/>
      <c r="G43" s="41"/>
      <c r="H43" s="76"/>
      <c r="I43" s="41"/>
      <c r="J43" s="76"/>
      <c r="K43" s="41"/>
      <c r="L43" s="76"/>
      <c r="M43" s="41"/>
      <c r="N43" s="76"/>
      <c r="O43" s="41"/>
      <c r="P43" s="76"/>
      <c r="Q43" s="41"/>
      <c r="R43" s="76"/>
      <c r="S43" s="41"/>
      <c r="T43" s="76"/>
      <c r="U43" s="41"/>
      <c r="V43" s="76"/>
      <c r="W43" s="41"/>
      <c r="X43" s="76"/>
      <c r="Y43" s="41"/>
      <c r="Z43" s="41"/>
      <c r="AA43" s="41"/>
      <c r="AB43" s="76"/>
      <c r="AC43" s="41"/>
      <c r="AD43" s="76"/>
      <c r="AE43" s="41"/>
      <c r="AF43" s="76"/>
      <c r="AG43" s="41"/>
      <c r="AH43" s="76"/>
      <c r="AI43" s="41"/>
      <c r="AJ43" s="76"/>
      <c r="AK43" s="41"/>
      <c r="AL43" s="76"/>
      <c r="AM43" s="41"/>
      <c r="AN43" s="76"/>
      <c r="AO43" s="41"/>
      <c r="AP43" s="76"/>
      <c r="AQ43" s="41"/>
      <c r="AR43" s="76"/>
      <c r="AS43" s="41"/>
      <c r="AT43" s="76"/>
      <c r="AU43" s="41"/>
      <c r="AV43" s="76"/>
      <c r="AW43" s="46"/>
      <c r="AX43" s="76"/>
      <c r="AY43" s="41"/>
      <c r="AZ43" s="76"/>
      <c r="BA43" s="41"/>
      <c r="BB43" s="76"/>
      <c r="BC43" s="41"/>
      <c r="BD43" s="19"/>
      <c r="BE43" s="13"/>
      <c r="BF43" s="19"/>
      <c r="BG43" s="13"/>
      <c r="BH43" s="19"/>
      <c r="BI43" s="13"/>
      <c r="BJ43" s="19"/>
      <c r="BK43" s="13"/>
      <c r="BL43" s="19"/>
      <c r="BM43" s="13"/>
      <c r="BN43" s="19"/>
      <c r="BO43" s="13"/>
      <c r="BP43" s="19"/>
      <c r="BQ43" s="13"/>
      <c r="BR43" s="19"/>
      <c r="BS43" s="13"/>
      <c r="BT43" s="19"/>
      <c r="BU43" s="13"/>
      <c r="BV43" s="19"/>
      <c r="BW43" s="13"/>
      <c r="BX43" s="19"/>
      <c r="BY43" s="13"/>
      <c r="BZ43" s="19"/>
      <c r="CA43" s="13"/>
      <c r="CB43" s="19"/>
      <c r="CC43" s="13"/>
      <c r="CD43" s="19"/>
      <c r="CE43" s="13"/>
      <c r="CF43" s="19"/>
      <c r="CG43" s="13"/>
      <c r="CH43" s="19"/>
      <c r="CI43" s="13"/>
      <c r="CJ43" s="19"/>
      <c r="CK43" s="13"/>
      <c r="CL43" s="19"/>
      <c r="CM43" s="13"/>
      <c r="CN43" s="19"/>
      <c r="CO43" s="13"/>
      <c r="CP43" s="19"/>
      <c r="CQ43" s="13"/>
      <c r="CR43" s="19"/>
    </row>
    <row r="44" spans="1:96" s="2" customFormat="1" x14ac:dyDescent="0.2">
      <c r="A44" s="66"/>
      <c r="B44" s="76"/>
      <c r="C44" s="41"/>
      <c r="D44" s="76"/>
      <c r="E44" s="41"/>
      <c r="F44" s="76"/>
      <c r="G44" s="41"/>
      <c r="H44" s="76"/>
      <c r="I44" s="41"/>
      <c r="J44" s="76"/>
      <c r="K44" s="41"/>
      <c r="L44" s="76"/>
      <c r="M44" s="41"/>
      <c r="N44" s="76"/>
      <c r="O44" s="41"/>
      <c r="P44" s="76"/>
      <c r="Q44" s="41"/>
      <c r="R44" s="76"/>
      <c r="S44" s="41"/>
      <c r="T44" s="76"/>
      <c r="U44" s="41"/>
      <c r="V44" s="76"/>
      <c r="W44" s="41"/>
      <c r="X44" s="76"/>
      <c r="Y44" s="41"/>
      <c r="Z44" s="41"/>
      <c r="AA44" s="41"/>
      <c r="AB44" s="76"/>
      <c r="AC44" s="41"/>
      <c r="AD44" s="76"/>
      <c r="AE44" s="41"/>
      <c r="AF44" s="76"/>
      <c r="AG44" s="41"/>
      <c r="AH44" s="76"/>
      <c r="AI44" s="41"/>
      <c r="AJ44" s="76"/>
      <c r="AK44" s="41"/>
      <c r="AL44" s="76"/>
      <c r="AM44" s="41"/>
      <c r="AN44" s="76"/>
      <c r="AO44" s="41"/>
      <c r="AP44" s="76"/>
      <c r="AQ44" s="41"/>
      <c r="AR44" s="76"/>
      <c r="AS44" s="41"/>
      <c r="AT44" s="76"/>
      <c r="AU44" s="41"/>
      <c r="AV44" s="76"/>
      <c r="AW44" s="46"/>
      <c r="AX44" s="76"/>
      <c r="AY44" s="41"/>
      <c r="AZ44" s="76"/>
      <c r="BA44" s="41"/>
      <c r="BB44" s="76"/>
      <c r="BC44" s="41"/>
      <c r="BD44" s="19"/>
      <c r="BE44" s="13"/>
      <c r="BF44" s="19"/>
      <c r="BG44" s="13"/>
      <c r="BH44" s="19"/>
      <c r="BI44" s="13"/>
      <c r="BJ44" s="19"/>
      <c r="BK44" s="13"/>
      <c r="BL44" s="19"/>
      <c r="BM44" s="13"/>
      <c r="BN44" s="19"/>
      <c r="BO44" s="13"/>
      <c r="BP44" s="19"/>
      <c r="BQ44" s="13"/>
      <c r="BR44" s="19"/>
      <c r="BS44" s="13"/>
      <c r="BT44" s="19"/>
      <c r="BU44" s="13"/>
      <c r="BV44" s="19"/>
      <c r="BW44" s="13"/>
      <c r="BX44" s="19"/>
      <c r="BY44" s="13"/>
      <c r="BZ44" s="19"/>
      <c r="CA44" s="13"/>
      <c r="CB44" s="19"/>
      <c r="CC44" s="13"/>
      <c r="CD44" s="19"/>
      <c r="CE44" s="13"/>
      <c r="CF44" s="19"/>
      <c r="CG44" s="13"/>
      <c r="CH44" s="19"/>
      <c r="CI44" s="13"/>
      <c r="CJ44" s="19"/>
      <c r="CK44" s="13"/>
      <c r="CL44" s="19"/>
      <c r="CM44" s="13"/>
      <c r="CN44" s="19"/>
      <c r="CO44" s="13"/>
      <c r="CP44" s="19"/>
      <c r="CQ44" s="13"/>
      <c r="CR44" s="19"/>
    </row>
    <row r="45" spans="1:96" s="2" customFormat="1" x14ac:dyDescent="0.2">
      <c r="A45" s="66"/>
      <c r="B45" s="76"/>
      <c r="C45" s="41"/>
      <c r="D45" s="76"/>
      <c r="E45" s="41"/>
      <c r="F45" s="76"/>
      <c r="G45" s="41"/>
      <c r="H45" s="76"/>
      <c r="I45" s="41"/>
      <c r="J45" s="76"/>
      <c r="K45" s="41"/>
      <c r="L45" s="76"/>
      <c r="M45" s="41"/>
      <c r="N45" s="76"/>
      <c r="O45" s="41"/>
      <c r="P45" s="76"/>
      <c r="Q45" s="41"/>
      <c r="R45" s="76"/>
      <c r="S45" s="41"/>
      <c r="T45" s="76"/>
      <c r="U45" s="41"/>
      <c r="V45" s="76"/>
      <c r="W45" s="41"/>
      <c r="X45" s="76"/>
      <c r="Y45" s="41"/>
      <c r="Z45" s="41"/>
      <c r="AA45" s="41"/>
      <c r="AB45" s="76"/>
      <c r="AC45" s="41"/>
      <c r="AD45" s="76"/>
      <c r="AE45" s="41"/>
      <c r="AF45" s="76"/>
      <c r="AG45" s="41"/>
      <c r="AH45" s="76"/>
      <c r="AI45" s="41"/>
      <c r="AJ45" s="76"/>
      <c r="AK45" s="41"/>
      <c r="AL45" s="76"/>
      <c r="AM45" s="41"/>
      <c r="AN45" s="76"/>
      <c r="AO45" s="41"/>
      <c r="AP45" s="76"/>
      <c r="AQ45" s="41"/>
      <c r="AR45" s="76"/>
      <c r="AS45" s="41"/>
      <c r="AT45" s="76"/>
      <c r="AU45" s="41"/>
      <c r="AV45" s="76"/>
      <c r="AW45" s="46"/>
      <c r="AX45" s="76"/>
      <c r="AY45" s="41"/>
      <c r="AZ45" s="76"/>
      <c r="BA45" s="41"/>
      <c r="BB45" s="76"/>
      <c r="BC45" s="41"/>
      <c r="BD45" s="19"/>
      <c r="BE45" s="13"/>
      <c r="BF45" s="19"/>
      <c r="BG45" s="13"/>
      <c r="BH45" s="19"/>
      <c r="BI45" s="13"/>
      <c r="BJ45" s="19"/>
      <c r="BK45" s="13"/>
      <c r="BL45" s="19"/>
      <c r="BM45" s="13"/>
      <c r="BN45" s="19"/>
      <c r="BO45" s="13"/>
      <c r="BP45" s="19"/>
      <c r="BQ45" s="13"/>
      <c r="BR45" s="19"/>
      <c r="BS45" s="13"/>
      <c r="BT45" s="19"/>
      <c r="BU45" s="13"/>
      <c r="BV45" s="19"/>
      <c r="BW45" s="13"/>
      <c r="BX45" s="19"/>
      <c r="BY45" s="13"/>
      <c r="BZ45" s="19"/>
      <c r="CA45" s="13"/>
      <c r="CB45" s="19"/>
      <c r="CC45" s="13"/>
      <c r="CD45" s="19"/>
      <c r="CE45" s="13"/>
      <c r="CF45" s="19"/>
      <c r="CG45" s="13"/>
      <c r="CH45" s="19"/>
      <c r="CI45" s="13"/>
      <c r="CJ45" s="19"/>
      <c r="CK45" s="13"/>
      <c r="CL45" s="19"/>
      <c r="CM45" s="13"/>
      <c r="CN45" s="19"/>
      <c r="CO45" s="13"/>
      <c r="CP45" s="19"/>
      <c r="CQ45" s="13"/>
      <c r="CR45" s="19"/>
    </row>
    <row r="46" spans="1:96" s="2" customFormat="1" x14ac:dyDescent="0.2">
      <c r="A46" s="66"/>
      <c r="B46" s="76"/>
      <c r="C46" s="41"/>
      <c r="D46" s="76"/>
      <c r="E46" s="41"/>
      <c r="F46" s="76"/>
      <c r="G46" s="41"/>
      <c r="H46" s="76"/>
      <c r="I46" s="41"/>
      <c r="J46" s="76"/>
      <c r="K46" s="41"/>
      <c r="L46" s="76"/>
      <c r="M46" s="41"/>
      <c r="N46" s="76"/>
      <c r="O46" s="41"/>
      <c r="P46" s="76"/>
      <c r="Q46" s="41"/>
      <c r="R46" s="76"/>
      <c r="S46" s="41"/>
      <c r="T46" s="76"/>
      <c r="U46" s="41"/>
      <c r="V46" s="76"/>
      <c r="W46" s="41"/>
      <c r="X46" s="76"/>
      <c r="Y46" s="41"/>
      <c r="Z46" s="41"/>
      <c r="AA46" s="41"/>
      <c r="AB46" s="76"/>
      <c r="AC46" s="41"/>
      <c r="AD46" s="76"/>
      <c r="AE46" s="41"/>
      <c r="AF46" s="76"/>
      <c r="AG46" s="41"/>
      <c r="AH46" s="76"/>
      <c r="AI46" s="41"/>
      <c r="AJ46" s="76"/>
      <c r="AK46" s="41"/>
      <c r="AL46" s="76"/>
      <c r="AM46" s="41"/>
      <c r="AN46" s="76"/>
      <c r="AO46" s="41"/>
      <c r="AP46" s="76"/>
      <c r="AQ46" s="41"/>
      <c r="AR46" s="76"/>
      <c r="AS46" s="41"/>
      <c r="AT46" s="76"/>
      <c r="AU46" s="41"/>
      <c r="AV46" s="76"/>
      <c r="AW46" s="46"/>
      <c r="AX46" s="76"/>
      <c r="AY46" s="41"/>
      <c r="AZ46" s="76"/>
      <c r="BA46" s="41"/>
      <c r="BB46" s="76"/>
      <c r="BC46" s="41"/>
      <c r="BD46" s="19"/>
      <c r="BE46" s="13"/>
      <c r="BF46" s="19"/>
      <c r="BG46" s="13"/>
      <c r="BH46" s="19"/>
      <c r="BI46" s="13"/>
      <c r="BJ46" s="19"/>
      <c r="BK46" s="13"/>
      <c r="BL46" s="19"/>
      <c r="BM46" s="13"/>
      <c r="BN46" s="19"/>
      <c r="BO46" s="13"/>
      <c r="BP46" s="19"/>
      <c r="BQ46" s="13"/>
      <c r="BR46" s="19"/>
      <c r="BS46" s="13"/>
      <c r="BT46" s="19"/>
      <c r="BU46" s="13"/>
      <c r="BV46" s="19"/>
      <c r="BW46" s="13"/>
      <c r="BX46" s="19"/>
      <c r="BY46" s="13"/>
      <c r="BZ46" s="19"/>
      <c r="CA46" s="13"/>
      <c r="CB46" s="19"/>
      <c r="CC46" s="13"/>
      <c r="CD46" s="19"/>
      <c r="CE46" s="13"/>
      <c r="CF46" s="19"/>
      <c r="CG46" s="13"/>
      <c r="CH46" s="19"/>
      <c r="CI46" s="13"/>
      <c r="CJ46" s="19"/>
      <c r="CK46" s="13"/>
      <c r="CL46" s="19"/>
      <c r="CM46" s="13"/>
      <c r="CN46" s="19"/>
      <c r="CO46" s="13"/>
      <c r="CP46" s="19"/>
      <c r="CQ46" s="13"/>
      <c r="CR46" s="19"/>
    </row>
    <row r="47" spans="1:96" s="2" customFormat="1" x14ac:dyDescent="0.2">
      <c r="A47" s="66"/>
      <c r="B47" s="76"/>
      <c r="C47" s="41"/>
      <c r="D47" s="76"/>
      <c r="E47" s="41"/>
      <c r="F47" s="76"/>
      <c r="G47" s="41"/>
      <c r="H47" s="76"/>
      <c r="I47" s="41"/>
      <c r="J47" s="76"/>
      <c r="K47" s="41"/>
      <c r="L47" s="76"/>
      <c r="M47" s="41"/>
      <c r="N47" s="76"/>
      <c r="O47" s="41"/>
      <c r="P47" s="76"/>
      <c r="Q47" s="41"/>
      <c r="R47" s="76"/>
      <c r="S47" s="41"/>
      <c r="T47" s="76"/>
      <c r="U47" s="41"/>
      <c r="V47" s="76"/>
      <c r="W47" s="41"/>
      <c r="X47" s="76"/>
      <c r="Y47" s="41"/>
      <c r="Z47" s="41"/>
      <c r="AA47" s="41"/>
      <c r="AB47" s="76"/>
      <c r="AC47" s="41"/>
      <c r="AD47" s="76"/>
      <c r="AE47" s="41"/>
      <c r="AF47" s="76"/>
      <c r="AG47" s="41"/>
      <c r="AH47" s="76"/>
      <c r="AI47" s="41"/>
      <c r="AJ47" s="76"/>
      <c r="AK47" s="41"/>
      <c r="AL47" s="76"/>
      <c r="AM47" s="41"/>
      <c r="AN47" s="76"/>
      <c r="AO47" s="41"/>
      <c r="AP47" s="76"/>
      <c r="AQ47" s="41"/>
      <c r="AR47" s="76"/>
      <c r="AS47" s="41"/>
      <c r="AT47" s="76"/>
      <c r="AU47" s="41"/>
      <c r="AV47" s="76"/>
      <c r="AW47" s="46"/>
      <c r="AX47" s="76"/>
      <c r="AY47" s="41"/>
      <c r="AZ47" s="76"/>
      <c r="BA47" s="41"/>
      <c r="BB47" s="76"/>
      <c r="BC47" s="41"/>
      <c r="BD47" s="19"/>
      <c r="BE47" s="13"/>
      <c r="BF47" s="19"/>
      <c r="BG47" s="13"/>
      <c r="BH47" s="19"/>
      <c r="BI47" s="13"/>
      <c r="BJ47" s="19"/>
      <c r="BK47" s="13"/>
      <c r="BL47" s="19"/>
      <c r="BM47" s="13"/>
      <c r="BN47" s="19"/>
      <c r="BO47" s="13"/>
      <c r="BP47" s="19"/>
      <c r="BQ47" s="13"/>
      <c r="BR47" s="19"/>
      <c r="BS47" s="13"/>
      <c r="BT47" s="19"/>
      <c r="BU47" s="13"/>
      <c r="BV47" s="19"/>
      <c r="BW47" s="13"/>
      <c r="BX47" s="19"/>
      <c r="BY47" s="13"/>
      <c r="BZ47" s="19"/>
      <c r="CA47" s="13"/>
      <c r="CB47" s="19"/>
      <c r="CC47" s="13"/>
      <c r="CD47" s="19"/>
      <c r="CE47" s="13"/>
      <c r="CF47" s="19"/>
      <c r="CG47" s="13"/>
      <c r="CH47" s="19"/>
      <c r="CI47" s="13"/>
      <c r="CJ47" s="19"/>
      <c r="CK47" s="13"/>
      <c r="CL47" s="19"/>
      <c r="CM47" s="13"/>
      <c r="CN47" s="19"/>
      <c r="CO47" s="13"/>
      <c r="CP47" s="19"/>
      <c r="CQ47" s="13"/>
      <c r="CR47" s="19"/>
    </row>
    <row r="48" spans="1:96" s="2" customFormat="1" x14ac:dyDescent="0.2">
      <c r="A48" s="66"/>
      <c r="B48" s="76"/>
      <c r="C48" s="41"/>
      <c r="D48" s="76"/>
      <c r="E48" s="41"/>
      <c r="F48" s="76"/>
      <c r="G48" s="41"/>
      <c r="H48" s="76"/>
      <c r="I48" s="41"/>
      <c r="J48" s="76"/>
      <c r="K48" s="41"/>
      <c r="L48" s="76"/>
      <c r="M48" s="41"/>
      <c r="N48" s="76"/>
      <c r="O48" s="41"/>
      <c r="P48" s="76"/>
      <c r="Q48" s="41"/>
      <c r="R48" s="76"/>
      <c r="S48" s="41"/>
      <c r="T48" s="76"/>
      <c r="U48" s="41"/>
      <c r="V48" s="76"/>
      <c r="W48" s="41"/>
      <c r="X48" s="76"/>
      <c r="Y48" s="41"/>
      <c r="Z48" s="41"/>
      <c r="AA48" s="41"/>
      <c r="AB48" s="76"/>
      <c r="AC48" s="41"/>
      <c r="AD48" s="76"/>
      <c r="AE48" s="41"/>
      <c r="AF48" s="76"/>
      <c r="AG48" s="41"/>
      <c r="AH48" s="76"/>
      <c r="AI48" s="41"/>
      <c r="AJ48" s="76"/>
      <c r="AK48" s="41"/>
      <c r="AL48" s="76"/>
      <c r="AM48" s="41"/>
      <c r="AN48" s="76"/>
      <c r="AO48" s="41"/>
      <c r="AP48" s="76"/>
      <c r="AQ48" s="41"/>
      <c r="AR48" s="76"/>
      <c r="AS48" s="41"/>
      <c r="AT48" s="76"/>
      <c r="AU48" s="41"/>
      <c r="AV48" s="76"/>
      <c r="AW48" s="46"/>
      <c r="AX48" s="76"/>
      <c r="AY48" s="41"/>
      <c r="AZ48" s="76"/>
      <c r="BA48" s="41"/>
      <c r="BB48" s="76"/>
      <c r="BC48" s="41"/>
      <c r="BD48" s="19"/>
      <c r="BE48" s="13"/>
      <c r="BF48" s="19"/>
      <c r="BG48" s="13"/>
      <c r="BH48" s="19"/>
      <c r="BI48" s="13"/>
      <c r="BJ48" s="19"/>
      <c r="BK48" s="13"/>
      <c r="BL48" s="19"/>
      <c r="BM48" s="13"/>
      <c r="BN48" s="19"/>
      <c r="BO48" s="13"/>
      <c r="BP48" s="19"/>
      <c r="BQ48" s="13"/>
      <c r="BR48" s="19"/>
      <c r="BS48" s="13"/>
      <c r="BT48" s="19"/>
      <c r="BU48" s="13"/>
      <c r="BV48" s="19"/>
      <c r="BW48" s="13"/>
      <c r="BX48" s="19"/>
      <c r="BY48" s="13"/>
      <c r="BZ48" s="19"/>
      <c r="CA48" s="13"/>
      <c r="CB48" s="19"/>
      <c r="CC48" s="13"/>
      <c r="CD48" s="19"/>
      <c r="CE48" s="13"/>
      <c r="CF48" s="19"/>
      <c r="CG48" s="13"/>
      <c r="CH48" s="19"/>
      <c r="CI48" s="13"/>
      <c r="CJ48" s="19"/>
      <c r="CK48" s="13"/>
      <c r="CL48" s="19"/>
      <c r="CM48" s="13"/>
      <c r="CN48" s="19"/>
      <c r="CO48" s="13"/>
      <c r="CP48" s="19"/>
      <c r="CQ48" s="13"/>
      <c r="CR48" s="19"/>
    </row>
    <row r="49" spans="1:99" x14ac:dyDescent="0.2">
      <c r="A49" s="66"/>
      <c r="B49" s="76"/>
      <c r="C49" s="41"/>
      <c r="D49" s="76"/>
      <c r="E49" s="41"/>
      <c r="F49" s="76"/>
      <c r="G49" s="41"/>
      <c r="H49" s="76"/>
      <c r="I49" s="41"/>
      <c r="J49" s="76"/>
      <c r="K49" s="41"/>
      <c r="L49" s="76"/>
      <c r="M49" s="41"/>
      <c r="N49" s="76"/>
      <c r="O49" s="41"/>
      <c r="P49" s="76"/>
      <c r="Q49" s="41"/>
      <c r="R49" s="76"/>
      <c r="S49" s="41"/>
      <c r="T49" s="76"/>
      <c r="U49" s="41"/>
      <c r="V49" s="76"/>
      <c r="W49" s="41"/>
      <c r="X49" s="76"/>
      <c r="Y49" s="41"/>
      <c r="Z49" s="41"/>
      <c r="AA49" s="41"/>
      <c r="AB49" s="76"/>
      <c r="AC49" s="41"/>
      <c r="AD49" s="76"/>
      <c r="AE49" s="41"/>
      <c r="AF49" s="76"/>
      <c r="AG49" s="41"/>
      <c r="AH49" s="76"/>
      <c r="AI49" s="41"/>
      <c r="AJ49" s="76"/>
      <c r="AK49" s="41"/>
      <c r="AL49" s="76"/>
      <c r="AM49" s="41"/>
      <c r="AN49" s="76"/>
      <c r="AO49" s="41"/>
      <c r="AP49" s="76"/>
      <c r="AQ49" s="41"/>
      <c r="AR49" s="76"/>
      <c r="AS49" s="41"/>
      <c r="AT49" s="76"/>
      <c r="AU49" s="41"/>
      <c r="AV49" s="76"/>
      <c r="AW49" s="46"/>
      <c r="AX49" s="76"/>
      <c r="AY49" s="41"/>
      <c r="AZ49" s="76"/>
      <c r="BA49" s="41"/>
      <c r="BB49" s="76"/>
      <c r="BC49" s="41"/>
      <c r="BD49" s="19"/>
      <c r="BE49" s="13"/>
      <c r="BF49" s="19"/>
      <c r="BG49" s="13"/>
      <c r="BH49" s="19"/>
      <c r="BI49" s="13"/>
      <c r="BJ49" s="19"/>
      <c r="BK49" s="13"/>
      <c r="BL49" s="19"/>
      <c r="BM49" s="13"/>
      <c r="BN49" s="19"/>
      <c r="BO49" s="13"/>
      <c r="BP49" s="19"/>
      <c r="BQ49" s="13"/>
      <c r="BR49" s="19"/>
      <c r="BS49" s="13"/>
      <c r="BT49" s="19"/>
      <c r="BU49" s="13"/>
      <c r="BV49" s="19"/>
      <c r="BW49" s="13"/>
      <c r="BX49" s="19"/>
      <c r="BY49" s="13"/>
      <c r="BZ49" s="19"/>
      <c r="CA49" s="13"/>
      <c r="CB49" s="19"/>
      <c r="CC49" s="13"/>
      <c r="CD49" s="19"/>
      <c r="CE49" s="13"/>
      <c r="CF49" s="19"/>
      <c r="CG49" s="13"/>
      <c r="CH49" s="19"/>
      <c r="CI49" s="13"/>
      <c r="CJ49" s="19"/>
      <c r="CK49" s="13"/>
      <c r="CL49" s="19"/>
      <c r="CM49" s="13"/>
      <c r="CN49" s="19"/>
      <c r="CO49" s="13"/>
      <c r="CP49" s="19"/>
      <c r="CQ49" s="13"/>
      <c r="CR49" s="19"/>
    </row>
    <row r="50" spans="1:99" x14ac:dyDescent="0.2">
      <c r="A50" s="66"/>
      <c r="B50" s="76"/>
      <c r="C50" s="41"/>
      <c r="D50" s="76"/>
      <c r="E50" s="41"/>
      <c r="F50" s="76"/>
      <c r="G50" s="41"/>
      <c r="H50" s="76"/>
      <c r="I50" s="41"/>
      <c r="J50" s="19"/>
      <c r="K50" s="41"/>
      <c r="L50" s="76"/>
      <c r="M50" s="41"/>
      <c r="N50" s="76"/>
      <c r="O50" s="41"/>
      <c r="P50" s="76"/>
      <c r="Q50" s="41"/>
      <c r="R50" s="76"/>
      <c r="S50" s="41"/>
      <c r="T50" s="76"/>
      <c r="U50" s="41"/>
      <c r="V50" s="76"/>
      <c r="W50" s="41"/>
      <c r="X50" s="76"/>
      <c r="Y50" s="41"/>
      <c r="Z50" s="41"/>
      <c r="AA50" s="41"/>
      <c r="AB50" s="76"/>
      <c r="AC50" s="41"/>
      <c r="AD50" s="76"/>
      <c r="AE50" s="41"/>
      <c r="AF50" s="76"/>
      <c r="AG50" s="41"/>
      <c r="AH50" s="76"/>
      <c r="AI50" s="41"/>
      <c r="AJ50" s="76"/>
      <c r="AK50" s="41"/>
      <c r="AL50" s="76"/>
      <c r="AM50" s="41"/>
      <c r="AN50" s="76"/>
      <c r="AO50" s="41"/>
      <c r="AP50" s="76"/>
      <c r="AQ50" s="41"/>
      <c r="AR50" s="76"/>
      <c r="AS50" s="41"/>
      <c r="AT50" s="76"/>
      <c r="AU50" s="41"/>
      <c r="AV50" s="76"/>
      <c r="AW50" s="46"/>
      <c r="AX50" s="76"/>
      <c r="AY50" s="41"/>
      <c r="AZ50" s="76"/>
      <c r="BA50" s="41"/>
      <c r="BB50" s="76"/>
      <c r="BC50" s="41"/>
      <c r="BD50" s="19"/>
      <c r="BE50" s="13"/>
      <c r="BF50" s="19"/>
      <c r="BG50" s="13"/>
      <c r="BH50" s="19"/>
      <c r="BI50" s="13"/>
      <c r="BJ50" s="19"/>
      <c r="BK50" s="13"/>
      <c r="BL50" s="19"/>
      <c r="BM50" s="13"/>
      <c r="BN50" s="19"/>
      <c r="BO50" s="13"/>
      <c r="BP50" s="19"/>
      <c r="BQ50" s="13"/>
      <c r="BR50" s="19"/>
      <c r="BS50" s="13"/>
      <c r="BT50" s="19"/>
      <c r="BU50" s="13"/>
      <c r="BV50" s="19"/>
      <c r="BW50" s="13"/>
      <c r="BX50" s="19"/>
      <c r="BY50" s="13"/>
      <c r="BZ50" s="19"/>
      <c r="CA50" s="13"/>
      <c r="CB50" s="19"/>
      <c r="CC50" s="13"/>
      <c r="CD50" s="19"/>
      <c r="CE50" s="13"/>
      <c r="CF50" s="19"/>
      <c r="CG50" s="13"/>
      <c r="CH50" s="19"/>
      <c r="CI50" s="13"/>
      <c r="CJ50" s="19"/>
      <c r="CK50" s="13"/>
      <c r="CL50" s="19"/>
      <c r="CM50" s="13"/>
      <c r="CN50" s="19"/>
      <c r="CO50" s="13"/>
      <c r="CP50" s="19"/>
      <c r="CQ50" s="13"/>
      <c r="CR50" s="19"/>
    </row>
    <row r="51" spans="1:99" x14ac:dyDescent="0.2">
      <c r="A51" s="133" t="s">
        <v>9</v>
      </c>
      <c r="B51" s="76">
        <f>+B3+B4</f>
        <v>255161.33000000002</v>
      </c>
      <c r="C51" s="41"/>
      <c r="D51" s="76">
        <f>+D3+D4</f>
        <v>51881.880000000005</v>
      </c>
      <c r="E51" s="41"/>
      <c r="F51" s="76">
        <f>+F3+F4</f>
        <v>173768.39</v>
      </c>
      <c r="G51" s="41"/>
      <c r="H51" s="76">
        <f>+H3+H4</f>
        <v>200427.23</v>
      </c>
      <c r="I51" s="41"/>
      <c r="J51" s="76">
        <f>+J3+J4</f>
        <v>182761.15</v>
      </c>
      <c r="K51" s="41"/>
      <c r="L51" s="76">
        <f>+L3+L4</f>
        <v>5000</v>
      </c>
      <c r="M51" s="41"/>
      <c r="N51" s="76">
        <f>+N3+N4</f>
        <v>33068.86</v>
      </c>
      <c r="O51" s="41"/>
      <c r="P51" s="76">
        <f>+P3+P4</f>
        <v>419086.18</v>
      </c>
      <c r="Q51" s="41"/>
      <c r="R51" s="76">
        <f>+R3+R4</f>
        <v>50968.25</v>
      </c>
      <c r="S51" s="41"/>
      <c r="T51" s="76">
        <f>+T3+T4</f>
        <v>305103.05</v>
      </c>
      <c r="U51" s="41"/>
      <c r="V51" s="76">
        <f>+V3+V4</f>
        <v>272569.71999999997</v>
      </c>
      <c r="W51" s="41"/>
      <c r="X51" s="76">
        <f>+X3+X4</f>
        <v>93204.82</v>
      </c>
      <c r="Y51" s="41"/>
      <c r="Z51" s="76">
        <f>+Z3+Z4</f>
        <v>181731.06</v>
      </c>
      <c r="AA51" s="41"/>
      <c r="AB51" s="76">
        <f>+AB3+AB4</f>
        <v>110820.5</v>
      </c>
      <c r="AC51" s="76"/>
      <c r="AD51" s="76">
        <f>+AD3+AD4</f>
        <v>104110.34</v>
      </c>
      <c r="AE51" s="76"/>
      <c r="AF51" s="76">
        <f>+AF3+AF4</f>
        <v>172422.84</v>
      </c>
      <c r="AG51" s="76"/>
      <c r="AH51" s="76">
        <f>+AH3+AH4</f>
        <v>140200.12</v>
      </c>
      <c r="AI51" s="76"/>
      <c r="AJ51" s="76">
        <f>+AJ3+AJ4</f>
        <v>56590.53</v>
      </c>
      <c r="AK51" s="76"/>
      <c r="AL51" s="76">
        <f>+AL3+AL4</f>
        <v>38222.22</v>
      </c>
      <c r="AM51" s="76"/>
      <c r="AN51" s="76">
        <f>+AN3+AN4</f>
        <v>412900.22</v>
      </c>
      <c r="AO51" s="76"/>
      <c r="AP51" s="76">
        <f>+AP3+AP4</f>
        <v>539129.24</v>
      </c>
      <c r="AQ51" s="76"/>
      <c r="AR51" s="76">
        <f>+AR3+AR4</f>
        <v>298168.44</v>
      </c>
      <c r="AS51" s="76"/>
      <c r="AT51" s="76">
        <f>+AT3+AT4</f>
        <v>90096.12</v>
      </c>
      <c r="AU51" s="76"/>
      <c r="AV51" s="76">
        <f>+AV3+AV4</f>
        <v>28748.11</v>
      </c>
      <c r="AW51" s="136"/>
      <c r="AX51" s="76">
        <f>+AX3+AX4</f>
        <v>97000</v>
      </c>
      <c r="AY51" s="76"/>
      <c r="AZ51" s="76">
        <f>+AZ3+AZ4</f>
        <v>341988.58</v>
      </c>
      <c r="BA51" s="76"/>
      <c r="BB51" s="76">
        <f>+BB3+BB4</f>
        <v>601019.93999999994</v>
      </c>
      <c r="BC51" s="76"/>
      <c r="BD51" s="76">
        <f>+BD3+BD4</f>
        <v>90833.24</v>
      </c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255161.33000000005</v>
      </c>
      <c r="C52" s="41"/>
      <c r="D52" s="41">
        <f>+SUM(D6:D49)</f>
        <v>51881.880000000005</v>
      </c>
      <c r="E52" s="41"/>
      <c r="F52" s="41">
        <f>+SUM(F6:F49)</f>
        <v>173768.39</v>
      </c>
      <c r="G52" s="41"/>
      <c r="H52" s="41">
        <f>+SUM(H6:H49)</f>
        <v>200427.23</v>
      </c>
      <c r="I52" s="41"/>
      <c r="J52" s="41">
        <f>+SUM(J6:J49)</f>
        <v>182761.15</v>
      </c>
      <c r="K52" s="41"/>
      <c r="L52" s="41">
        <f>+SUM(L6:L49)</f>
        <v>5000</v>
      </c>
      <c r="M52" s="41"/>
      <c r="N52" s="41">
        <f>+SUM(N6:N49)</f>
        <v>33068.86</v>
      </c>
      <c r="O52" s="41"/>
      <c r="P52" s="41">
        <f>+SUM(P6:P49)</f>
        <v>419086.18</v>
      </c>
      <c r="Q52" s="41"/>
      <c r="R52" s="41">
        <f>+SUM(R6:R49)</f>
        <v>50968.249999999993</v>
      </c>
      <c r="S52" s="41"/>
      <c r="T52" s="41">
        <f>+SUM(T6:T49)</f>
        <v>305103.04999999993</v>
      </c>
      <c r="U52" s="41"/>
      <c r="V52" s="41">
        <f>+SUM(V6:V49)</f>
        <v>272569.71999999997</v>
      </c>
      <c r="W52" s="41"/>
      <c r="X52" s="41">
        <f>+SUM(X6:X49)</f>
        <v>93204.819999999992</v>
      </c>
      <c r="Y52" s="41"/>
      <c r="Z52" s="41">
        <f>+SUM(Z6:Z49)</f>
        <v>181731.05999999997</v>
      </c>
      <c r="AA52" s="41"/>
      <c r="AB52" s="41">
        <f>+SUM(AB6:AB49)</f>
        <v>110820.49999999999</v>
      </c>
      <c r="AC52" s="41"/>
      <c r="AD52" s="41">
        <f>+SUM(AD6:AD49)</f>
        <v>104110.33999999998</v>
      </c>
      <c r="AE52" s="41"/>
      <c r="AF52" s="41">
        <f>+SUM(AF6:AF49)</f>
        <v>172422.84</v>
      </c>
      <c r="AG52" s="41"/>
      <c r="AH52" s="41">
        <f>+SUM(AH6:AH49)</f>
        <v>140200.12</v>
      </c>
      <c r="AI52" s="41"/>
      <c r="AJ52" s="41">
        <f>+SUM(AJ6:AJ49)</f>
        <v>55289.8</v>
      </c>
      <c r="AK52" s="41"/>
      <c r="AL52" s="41">
        <f>+SUM(AL6:AL49)</f>
        <v>38188.630000000005</v>
      </c>
      <c r="AM52" s="41"/>
      <c r="AN52" s="41">
        <f>+SUM(AN6:AN49)</f>
        <v>412900.22000000009</v>
      </c>
      <c r="AO52" s="41"/>
      <c r="AP52" s="41">
        <f>+SUM(AP6:AP49)</f>
        <v>539129.24000000011</v>
      </c>
      <c r="AQ52" s="41"/>
      <c r="AR52" s="41">
        <f>+SUM(AR6:AR49)</f>
        <v>298168.44000000006</v>
      </c>
      <c r="AS52" s="41"/>
      <c r="AT52" s="41">
        <f>+SUM(AT6:AT49)</f>
        <v>90096.13</v>
      </c>
      <c r="AU52" s="41"/>
      <c r="AV52" s="41">
        <f>+SUM(AV6:AV49)</f>
        <v>28748.11</v>
      </c>
      <c r="AW52" s="46"/>
      <c r="AX52" s="41">
        <f>+SUM(AX6:AX49)</f>
        <v>97000</v>
      </c>
      <c r="AY52" s="41"/>
      <c r="AZ52" s="41">
        <f>+SUM(AZ6:AZ49)</f>
        <v>341989.27000000008</v>
      </c>
      <c r="BA52" s="41"/>
      <c r="BB52" s="41">
        <f>+SUM(BB6:BB49)</f>
        <v>601019.93999999994</v>
      </c>
      <c r="BC52" s="41"/>
      <c r="BD52" s="41">
        <f>+SUM(BD6:BD49)</f>
        <v>90833.239999999991</v>
      </c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1300.7299999999959</v>
      </c>
      <c r="AK53" s="129"/>
      <c r="AL53" s="129">
        <f>+AL51-AL52</f>
        <v>33.589999999996508</v>
      </c>
      <c r="AM53" s="129" t="s">
        <v>904</v>
      </c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-1.0000000009313226E-2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-0.69000000006053597</v>
      </c>
      <c r="BA53" s="129"/>
      <c r="BB53" s="129">
        <f>+BB51-BB52</f>
        <v>0</v>
      </c>
      <c r="BC53" s="129"/>
      <c r="BD53" s="129">
        <f>+BD51-BD52</f>
        <v>0</v>
      </c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111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111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111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111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58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58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13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13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09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2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3"/>
      <c r="D59" s="19"/>
      <c r="E59" s="13"/>
      <c r="F59" s="19"/>
      <c r="G59" s="13"/>
      <c r="H59" s="19"/>
      <c r="I59" s="13"/>
      <c r="J59" s="19"/>
      <c r="K59" s="13"/>
      <c r="L59" s="19"/>
      <c r="M59" s="13"/>
      <c r="N59" s="19"/>
      <c r="O59" s="13"/>
      <c r="P59" s="19"/>
      <c r="Q59" s="13"/>
      <c r="R59" s="19"/>
      <c r="S59" s="13"/>
      <c r="T59" s="19"/>
      <c r="U59" s="13"/>
      <c r="V59" s="19"/>
      <c r="W59" s="13"/>
      <c r="X59" s="19"/>
      <c r="Y59" s="13"/>
      <c r="Z59" s="19"/>
      <c r="AA59" s="13"/>
      <c r="AB59" s="19"/>
      <c r="AC59" s="13"/>
      <c r="AD59" s="19"/>
      <c r="AE59" s="13"/>
      <c r="AF59" s="19"/>
      <c r="AG59" s="13"/>
      <c r="AH59" s="14"/>
      <c r="AI59" s="13"/>
      <c r="AJ59" s="19"/>
      <c r="AK59" s="13"/>
      <c r="AL59" s="19"/>
      <c r="AM59" s="13"/>
      <c r="AN59" s="19"/>
      <c r="AO59" s="13"/>
      <c r="AP59" s="19"/>
      <c r="AQ59" s="13"/>
      <c r="AR59" s="19"/>
      <c r="AS59" s="19"/>
      <c r="AT59" s="19"/>
      <c r="AU59" s="13"/>
      <c r="AV59" s="19"/>
      <c r="AW59" s="53"/>
      <c r="AX59" s="19"/>
      <c r="AY59" s="13"/>
      <c r="AZ59" s="19"/>
      <c r="BA59" s="13"/>
      <c r="BB59" s="19"/>
      <c r="BC59" s="13"/>
      <c r="BD59" s="9"/>
      <c r="BE59" s="7"/>
      <c r="BF59" s="19"/>
      <c r="BG59" s="13"/>
      <c r="BH59" s="19"/>
      <c r="BI59" s="13"/>
      <c r="BJ59" s="6"/>
      <c r="BK59" s="6"/>
      <c r="BL59" s="19"/>
      <c r="BM59" s="19"/>
      <c r="BN59" s="19"/>
      <c r="BO59" s="13"/>
      <c r="BP59" s="19"/>
      <c r="BQ59" s="13"/>
      <c r="BR59" s="19"/>
      <c r="BS59" s="13"/>
      <c r="BT59" s="19"/>
      <c r="BU59" s="13"/>
      <c r="BV59" s="19"/>
      <c r="BW59" s="13"/>
      <c r="BX59" s="19"/>
      <c r="BY59" s="13"/>
      <c r="BZ59" s="19"/>
      <c r="CA59" s="13"/>
      <c r="CB59" s="19"/>
      <c r="CC59" s="13"/>
      <c r="CD59" s="19"/>
      <c r="CE59" s="13"/>
      <c r="CF59" s="19"/>
      <c r="CG59" s="13"/>
      <c r="CH59" s="19"/>
      <c r="CI59" s="13"/>
      <c r="CJ59" s="19"/>
      <c r="CK59" s="13"/>
      <c r="CL59" s="19"/>
      <c r="CM59" s="13"/>
      <c r="CN59" s="19"/>
      <c r="CO59" s="13"/>
      <c r="CP59" s="19"/>
      <c r="CQ59" s="13"/>
      <c r="CR59" s="19"/>
    </row>
    <row r="60" spans="1:99" s="4" customFormat="1" x14ac:dyDescent="0.2">
      <c r="A60" s="66"/>
      <c r="B60" s="19">
        <v>1300</v>
      </c>
      <c r="C60" s="13" t="s">
        <v>15</v>
      </c>
      <c r="D60" s="19">
        <v>2161.3200000000002</v>
      </c>
      <c r="E60" s="13" t="s">
        <v>68</v>
      </c>
      <c r="F60" s="19">
        <v>2139.0100000000002</v>
      </c>
      <c r="G60" s="13" t="s">
        <v>126</v>
      </c>
      <c r="H60" s="19">
        <v>7751.47</v>
      </c>
      <c r="I60" s="7" t="s">
        <v>153</v>
      </c>
      <c r="J60" s="14">
        <v>20030</v>
      </c>
      <c r="K60" s="8" t="s">
        <v>473</v>
      </c>
      <c r="L60" s="19"/>
      <c r="M60" s="13"/>
      <c r="N60" s="19">
        <v>1199</v>
      </c>
      <c r="O60" s="13" t="s">
        <v>242</v>
      </c>
      <c r="P60" s="19">
        <v>4335.01</v>
      </c>
      <c r="Q60" s="41" t="s">
        <v>264</v>
      </c>
      <c r="R60" s="19">
        <v>349.36</v>
      </c>
      <c r="S60" s="13" t="s">
        <v>295</v>
      </c>
      <c r="T60" s="19">
        <v>779.37</v>
      </c>
      <c r="U60" s="13" t="s">
        <v>359</v>
      </c>
      <c r="V60" s="19">
        <v>1199</v>
      </c>
      <c r="W60" s="13" t="s">
        <v>336</v>
      </c>
      <c r="X60" s="9">
        <v>571.85</v>
      </c>
      <c r="Y60" s="114" t="s">
        <v>397</v>
      </c>
      <c r="Z60" s="19">
        <v>167.55</v>
      </c>
      <c r="AA60" s="13" t="s">
        <v>438</v>
      </c>
      <c r="AB60" s="19">
        <v>6500</v>
      </c>
      <c r="AC60" s="13" t="s">
        <v>453</v>
      </c>
      <c r="AD60" s="19">
        <v>4226</v>
      </c>
      <c r="AE60" s="13" t="s">
        <v>694</v>
      </c>
      <c r="AF60" s="220">
        <v>1199</v>
      </c>
      <c r="AG60" s="13" t="s">
        <v>749</v>
      </c>
      <c r="AH60" s="14">
        <v>1645</v>
      </c>
      <c r="AI60" s="13" t="s">
        <v>799</v>
      </c>
      <c r="AJ60" s="116">
        <v>5805.31</v>
      </c>
      <c r="AK60" s="56" t="s">
        <v>832</v>
      </c>
      <c r="AL60" s="14">
        <v>5000</v>
      </c>
      <c r="AM60" s="13" t="s">
        <v>873</v>
      </c>
      <c r="AN60" s="19">
        <v>20000</v>
      </c>
      <c r="AO60" s="13" t="s">
        <v>907</v>
      </c>
      <c r="AP60" s="19">
        <v>2845.38</v>
      </c>
      <c r="AQ60" s="13" t="s">
        <v>962</v>
      </c>
      <c r="AR60" s="19">
        <v>4632.1400000000003</v>
      </c>
      <c r="AS60" s="13" t="s">
        <v>1016</v>
      </c>
      <c r="AT60" s="19">
        <v>127999</v>
      </c>
      <c r="AU60" s="13" t="s">
        <v>1069</v>
      </c>
      <c r="AV60" s="19">
        <v>8000</v>
      </c>
      <c r="AW60" s="53" t="s">
        <v>1123</v>
      </c>
      <c r="AX60" s="19"/>
      <c r="AY60" s="13"/>
      <c r="AZ60" s="19">
        <v>20000</v>
      </c>
      <c r="BA60" s="13" t="s">
        <v>1159</v>
      </c>
      <c r="BB60" s="9">
        <v>2464.5100000000002</v>
      </c>
      <c r="BC60" s="114" t="s">
        <v>1208</v>
      </c>
      <c r="BD60" s="19">
        <v>50000</v>
      </c>
      <c r="BE60" s="13" t="s">
        <v>1267</v>
      </c>
      <c r="BF60" s="14"/>
      <c r="BG60" s="8"/>
      <c r="BH60" s="14"/>
      <c r="BI60" s="8"/>
      <c r="BJ60" s="6"/>
      <c r="BK60" s="6"/>
      <c r="BL60" s="19"/>
      <c r="BM60" s="13"/>
      <c r="BN60" s="19"/>
      <c r="BO60" s="13"/>
      <c r="BP60" s="19"/>
      <c r="BQ60" s="13"/>
      <c r="BR60" s="19"/>
      <c r="BS60" s="13"/>
      <c r="BT60" s="19"/>
      <c r="BU60" s="13"/>
      <c r="BV60" s="19"/>
      <c r="BW60" s="13"/>
      <c r="BX60" s="19"/>
      <c r="BY60" s="13"/>
      <c r="BZ60" s="19"/>
      <c r="CA60" s="13"/>
      <c r="CB60" s="19"/>
      <c r="CC60" s="13"/>
      <c r="CD60" s="19"/>
      <c r="CE60" s="13"/>
      <c r="CF60" s="19"/>
      <c r="CG60" s="13"/>
      <c r="CH60" s="19"/>
      <c r="CI60" s="13"/>
      <c r="CJ60" s="19"/>
      <c r="CK60" s="13"/>
      <c r="CL60" s="19"/>
      <c r="CM60" s="13"/>
      <c r="CN60" s="19"/>
      <c r="CO60" s="13"/>
      <c r="CP60" s="19"/>
      <c r="CQ60" s="13"/>
      <c r="CR60" s="19"/>
      <c r="CS60" s="6"/>
      <c r="CT60" s="6"/>
      <c r="CU60" s="6"/>
    </row>
    <row r="61" spans="1:99" s="4" customFormat="1" x14ac:dyDescent="0.2">
      <c r="A61" s="102"/>
      <c r="B61" s="19">
        <v>495.01</v>
      </c>
      <c r="C61" s="13" t="s">
        <v>14</v>
      </c>
      <c r="D61" s="19">
        <v>3500</v>
      </c>
      <c r="E61" s="13" t="s">
        <v>69</v>
      </c>
      <c r="F61" s="19">
        <v>1999.99</v>
      </c>
      <c r="G61" s="13" t="s">
        <v>127</v>
      </c>
      <c r="H61" s="19">
        <v>3342.01</v>
      </c>
      <c r="I61" s="13" t="s">
        <v>154</v>
      </c>
      <c r="J61" s="14">
        <v>1199</v>
      </c>
      <c r="K61" s="8" t="s">
        <v>483</v>
      </c>
      <c r="L61" s="9"/>
      <c r="M61" s="7"/>
      <c r="N61" s="19">
        <v>140.07</v>
      </c>
      <c r="O61" s="13" t="s">
        <v>243</v>
      </c>
      <c r="P61" s="9">
        <v>2726.84</v>
      </c>
      <c r="Q61" s="7" t="s">
        <v>265</v>
      </c>
      <c r="R61" s="98">
        <v>2138.9899999999998</v>
      </c>
      <c r="S61" s="114" t="s">
        <v>296</v>
      </c>
      <c r="T61" s="19">
        <v>1431</v>
      </c>
      <c r="U61" s="13" t="s">
        <v>360</v>
      </c>
      <c r="V61" s="19">
        <v>3530</v>
      </c>
      <c r="W61" s="13" t="s">
        <v>337</v>
      </c>
      <c r="X61" s="19">
        <v>104.14</v>
      </c>
      <c r="Y61" s="13" t="s">
        <v>398</v>
      </c>
      <c r="Z61" s="19"/>
      <c r="AA61" s="13"/>
      <c r="AB61" s="19">
        <v>863.56</v>
      </c>
      <c r="AC61" s="13" t="s">
        <v>454</v>
      </c>
      <c r="AD61" s="9">
        <v>1199</v>
      </c>
      <c r="AE61" s="114" t="s">
        <v>695</v>
      </c>
      <c r="AF61" s="15">
        <v>100</v>
      </c>
      <c r="AG61" s="4" t="s">
        <v>750</v>
      </c>
      <c r="AH61" s="14">
        <v>1199</v>
      </c>
      <c r="AI61" s="13" t="s">
        <v>800</v>
      </c>
      <c r="AJ61" s="19">
        <v>1199</v>
      </c>
      <c r="AK61" s="13" t="s">
        <v>836</v>
      </c>
      <c r="AL61" s="14">
        <v>1108.8</v>
      </c>
      <c r="AM61" s="7" t="s">
        <v>882</v>
      </c>
      <c r="AN61" s="19">
        <v>2464.5100000000002</v>
      </c>
      <c r="AO61" s="13" t="s">
        <v>913</v>
      </c>
      <c r="AP61" s="19">
        <v>3000</v>
      </c>
      <c r="AQ61" s="13" t="s">
        <v>966</v>
      </c>
      <c r="AR61" s="19">
        <v>18000</v>
      </c>
      <c r="AS61" s="13" t="s">
        <v>1025</v>
      </c>
      <c r="AT61" s="9">
        <v>250000</v>
      </c>
      <c r="AU61" s="114" t="s">
        <v>1071</v>
      </c>
      <c r="AV61" s="76">
        <v>9779.26</v>
      </c>
      <c r="AW61" s="46" t="s">
        <v>1124</v>
      </c>
      <c r="AX61" s="98"/>
      <c r="AY61" s="114"/>
      <c r="AZ61" s="19">
        <v>90000</v>
      </c>
      <c r="BA61" s="13" t="s">
        <v>1174</v>
      </c>
      <c r="BB61" s="19">
        <v>3480</v>
      </c>
      <c r="BC61" s="41" t="s">
        <v>1209</v>
      </c>
      <c r="BD61" s="19">
        <v>15000</v>
      </c>
      <c r="BE61" s="9" t="s">
        <v>1271</v>
      </c>
      <c r="BF61" s="9"/>
      <c r="BG61" s="7"/>
      <c r="BH61" s="9"/>
      <c r="BI61" s="7"/>
      <c r="BJ61" s="13"/>
      <c r="BK61" s="13"/>
      <c r="BL61" s="9"/>
      <c r="BM61" s="7"/>
      <c r="BN61" s="99"/>
      <c r="BO61" s="7"/>
      <c r="BP61" s="9"/>
      <c r="BQ61" s="7"/>
      <c r="BR61" s="9"/>
      <c r="BS61" s="7"/>
      <c r="BT61" s="9"/>
      <c r="BU61" s="7"/>
      <c r="BV61" s="9"/>
      <c r="BW61" s="7"/>
      <c r="BX61" s="9"/>
      <c r="BY61" s="7"/>
      <c r="BZ61" s="9"/>
      <c r="CA61" s="7"/>
      <c r="CB61" s="9"/>
      <c r="CC61" s="7"/>
      <c r="CD61" s="9"/>
      <c r="CE61" s="7"/>
      <c r="CF61" s="9"/>
      <c r="CG61" s="7"/>
      <c r="CH61" s="9"/>
      <c r="CI61" s="7"/>
      <c r="CJ61" s="9"/>
      <c r="CK61" s="7"/>
      <c r="CL61" s="9"/>
      <c r="CM61" s="7"/>
      <c r="CN61" s="9"/>
      <c r="CO61" s="7"/>
      <c r="CP61" s="9"/>
      <c r="CQ61" s="7"/>
      <c r="CR61" s="9"/>
      <c r="CS61" s="6"/>
      <c r="CT61" s="6"/>
      <c r="CU61" s="6"/>
    </row>
    <row r="62" spans="1:99" s="4" customFormat="1" x14ac:dyDescent="0.2">
      <c r="A62" s="66"/>
      <c r="B62" s="15">
        <v>928</v>
      </c>
      <c r="C62" s="13" t="s">
        <v>16</v>
      </c>
      <c r="D62" s="9">
        <v>278.19</v>
      </c>
      <c r="E62" s="7" t="s">
        <v>70</v>
      </c>
      <c r="F62" s="19">
        <v>2149</v>
      </c>
      <c r="G62" s="13" t="s">
        <v>128</v>
      </c>
      <c r="H62" s="19">
        <v>1199</v>
      </c>
      <c r="I62" s="13" t="s">
        <v>155</v>
      </c>
      <c r="J62" s="14">
        <v>1124.2</v>
      </c>
      <c r="K62" s="8" t="s">
        <v>484</v>
      </c>
      <c r="L62" s="19"/>
      <c r="M62" s="13"/>
      <c r="N62" s="19">
        <v>4395</v>
      </c>
      <c r="O62" s="13" t="s">
        <v>244</v>
      </c>
      <c r="P62" s="19">
        <v>8146.45</v>
      </c>
      <c r="Q62" s="13" t="s">
        <v>266</v>
      </c>
      <c r="R62" s="13">
        <v>3442</v>
      </c>
      <c r="S62" s="41" t="s">
        <v>297</v>
      </c>
      <c r="T62" s="9">
        <v>5416.33</v>
      </c>
      <c r="U62" s="7" t="s">
        <v>361</v>
      </c>
      <c r="V62" s="19">
        <v>1199</v>
      </c>
      <c r="W62" s="41" t="s">
        <v>338</v>
      </c>
      <c r="X62" s="19">
        <v>2094.9899999999998</v>
      </c>
      <c r="Y62" s="13" t="s">
        <v>399</v>
      </c>
      <c r="Z62" s="19">
        <v>100000</v>
      </c>
      <c r="AA62" s="13" t="s">
        <v>628</v>
      </c>
      <c r="AB62" s="4">
        <v>2094.9899999999998</v>
      </c>
      <c r="AC62" s="4" t="s">
        <v>455</v>
      </c>
      <c r="AD62" s="19">
        <v>1895</v>
      </c>
      <c r="AE62" s="41" t="s">
        <v>696</v>
      </c>
      <c r="AF62" s="220">
        <v>464.01</v>
      </c>
      <c r="AG62" s="41" t="s">
        <v>751</v>
      </c>
      <c r="AH62" s="8">
        <v>2600</v>
      </c>
      <c r="AI62" s="7" t="s">
        <v>801</v>
      </c>
      <c r="AJ62" s="19">
        <v>1199</v>
      </c>
      <c r="AK62" s="13" t="s">
        <v>837</v>
      </c>
      <c r="AL62" s="14">
        <v>2139.0100000000002</v>
      </c>
      <c r="AM62" s="13" t="s">
        <v>895</v>
      </c>
      <c r="AN62" s="19">
        <v>1000</v>
      </c>
      <c r="AO62" s="13" t="s">
        <v>923</v>
      </c>
      <c r="AP62" s="19">
        <v>8203.93</v>
      </c>
      <c r="AQ62" s="41" t="s">
        <v>974</v>
      </c>
      <c r="AR62" s="19">
        <v>1534.39</v>
      </c>
      <c r="AS62" s="13" t="s">
        <v>1031</v>
      </c>
      <c r="AT62" s="19">
        <v>350.42</v>
      </c>
      <c r="AU62" s="41" t="s">
        <v>1076</v>
      </c>
      <c r="AV62" s="19">
        <v>1699.2</v>
      </c>
      <c r="AW62" s="53" t="s">
        <v>1128</v>
      </c>
      <c r="AX62" s="19"/>
      <c r="AY62" s="13"/>
      <c r="AZ62" s="98">
        <v>947.3</v>
      </c>
      <c r="BA62" s="7" t="s">
        <v>1178</v>
      </c>
      <c r="BB62" s="19">
        <v>45500</v>
      </c>
      <c r="BC62" s="13" t="s">
        <v>1211</v>
      </c>
      <c r="BD62" s="19">
        <v>10000</v>
      </c>
      <c r="BE62" s="13" t="s">
        <v>1286</v>
      </c>
      <c r="BF62" s="19"/>
      <c r="BG62" s="13"/>
      <c r="BH62" s="19"/>
      <c r="BI62" s="13"/>
      <c r="BJ62" s="19"/>
      <c r="BK62" s="13"/>
      <c r="BL62" s="19"/>
      <c r="BM62" s="13"/>
      <c r="BN62" s="19"/>
      <c r="BO62" s="13"/>
      <c r="BP62" s="19"/>
      <c r="BQ62" s="13"/>
      <c r="BR62" s="19"/>
      <c r="BS62" s="13"/>
      <c r="BT62" s="19"/>
      <c r="BU62" s="13"/>
      <c r="BV62" s="19"/>
      <c r="BW62" s="13"/>
      <c r="BX62" s="19"/>
      <c r="BY62" s="13"/>
      <c r="BZ62" s="19"/>
      <c r="CA62" s="13"/>
      <c r="CB62" s="19"/>
      <c r="CC62" s="13"/>
      <c r="CD62" s="19"/>
      <c r="CE62" s="13"/>
      <c r="CF62" s="19"/>
      <c r="CG62" s="13"/>
      <c r="CH62" s="19"/>
      <c r="CI62" s="13"/>
      <c r="CJ62" s="19"/>
      <c r="CK62" s="13"/>
      <c r="CL62" s="19"/>
      <c r="CM62" s="13"/>
      <c r="CN62" s="19"/>
      <c r="CO62" s="13"/>
      <c r="CP62" s="19"/>
      <c r="CQ62" s="13"/>
      <c r="CR62" s="19"/>
      <c r="CS62" s="6"/>
      <c r="CT62" s="6"/>
      <c r="CU62" s="6"/>
    </row>
    <row r="63" spans="1:99" s="4" customFormat="1" x14ac:dyDescent="0.2">
      <c r="A63" s="66"/>
      <c r="B63" s="19">
        <v>10355.9</v>
      </c>
      <c r="C63" s="13" t="s">
        <v>17</v>
      </c>
      <c r="D63" s="4">
        <v>756.91</v>
      </c>
      <c r="E63" s="13" t="s">
        <v>71</v>
      </c>
      <c r="F63" s="19">
        <v>1436.35</v>
      </c>
      <c r="G63" s="13" t="s">
        <v>129</v>
      </c>
      <c r="H63" s="19">
        <v>4327.6099999999997</v>
      </c>
      <c r="I63" s="13" t="s">
        <v>156</v>
      </c>
      <c r="J63" s="19">
        <v>2138.9899999999998</v>
      </c>
      <c r="K63" s="13" t="s">
        <v>489</v>
      </c>
      <c r="L63" s="19"/>
      <c r="M63" s="13"/>
      <c r="N63" s="19">
        <v>4395</v>
      </c>
      <c r="O63" s="13" t="s">
        <v>245</v>
      </c>
      <c r="P63" s="19">
        <v>2036.76</v>
      </c>
      <c r="Q63" s="13" t="s">
        <v>267</v>
      </c>
      <c r="R63" s="19">
        <v>470.1</v>
      </c>
      <c r="S63" s="41" t="s">
        <v>298</v>
      </c>
      <c r="T63" s="19">
        <v>6132.79</v>
      </c>
      <c r="U63" s="41" t="s">
        <v>362</v>
      </c>
      <c r="V63" s="153">
        <f>SUM(V60:V62)</f>
        <v>5928</v>
      </c>
      <c r="W63" s="13"/>
      <c r="X63" s="19">
        <v>1199</v>
      </c>
      <c r="Y63" s="13" t="s">
        <v>400</v>
      </c>
      <c r="Z63" s="19">
        <v>63400</v>
      </c>
      <c r="AA63" s="13" t="s">
        <v>629</v>
      </c>
      <c r="AB63" s="19">
        <v>1199</v>
      </c>
      <c r="AC63" s="13" t="s">
        <v>458</v>
      </c>
      <c r="AD63" s="19">
        <v>1199</v>
      </c>
      <c r="AE63" s="41" t="s">
        <v>697</v>
      </c>
      <c r="AF63" s="220">
        <v>3530</v>
      </c>
      <c r="AG63" s="13" t="s">
        <v>752</v>
      </c>
      <c r="AH63" s="14">
        <v>163.28</v>
      </c>
      <c r="AI63" s="41" t="s">
        <v>794</v>
      </c>
      <c r="AJ63" s="19">
        <v>62.64</v>
      </c>
      <c r="AK63" s="13" t="s">
        <v>838</v>
      </c>
      <c r="AL63" s="178">
        <f>+SUM(AL60:AL62)</f>
        <v>8247.8100000000013</v>
      </c>
      <c r="AM63" s="13"/>
      <c r="AN63" s="19">
        <v>2138.9899999999998</v>
      </c>
      <c r="AO63" s="41" t="s">
        <v>925</v>
      </c>
      <c r="AP63" s="19">
        <v>17489.259999999998</v>
      </c>
      <c r="AQ63" s="13" t="s">
        <v>975</v>
      </c>
      <c r="AR63" s="19">
        <v>5000</v>
      </c>
      <c r="AS63" s="13" t="s">
        <v>1032</v>
      </c>
      <c r="AT63" s="19">
        <f>1199-900</f>
        <v>299</v>
      </c>
      <c r="AU63" s="13" t="s">
        <v>1083</v>
      </c>
      <c r="AV63" s="19">
        <v>1349</v>
      </c>
      <c r="AW63" s="53" t="s">
        <v>1130</v>
      </c>
      <c r="AX63" s="9"/>
      <c r="AY63" s="7"/>
      <c r="AZ63" s="19">
        <v>5000</v>
      </c>
      <c r="BA63" s="41" t="s">
        <v>1179</v>
      </c>
      <c r="BB63" s="19">
        <v>831.03</v>
      </c>
      <c r="BC63" s="13" t="s">
        <v>1213</v>
      </c>
      <c r="BD63" s="19">
        <v>10000</v>
      </c>
      <c r="BE63" s="13" t="s">
        <v>1287</v>
      </c>
      <c r="BF63" s="19"/>
      <c r="BG63" s="13"/>
      <c r="BH63" s="19"/>
      <c r="BI63" s="13"/>
      <c r="BJ63" s="19"/>
      <c r="BK63" s="13"/>
      <c r="BL63" s="13"/>
      <c r="BM63" s="13"/>
      <c r="BN63" s="19"/>
      <c r="BO63" s="13"/>
      <c r="BP63" s="19"/>
      <c r="BQ63" s="13"/>
      <c r="BR63" s="19"/>
      <c r="BS63" s="13"/>
      <c r="BT63" s="19"/>
      <c r="BU63" s="13"/>
      <c r="BV63" s="19"/>
      <c r="BW63" s="13"/>
      <c r="BX63" s="19"/>
      <c r="BY63" s="13"/>
      <c r="BZ63" s="19"/>
      <c r="CA63" s="13"/>
      <c r="CB63" s="19"/>
      <c r="CC63" s="13"/>
      <c r="CD63" s="19"/>
      <c r="CE63" s="13"/>
      <c r="CF63" s="19"/>
      <c r="CG63" s="13"/>
      <c r="CH63" s="19"/>
      <c r="CI63" s="13"/>
      <c r="CJ63" s="19"/>
      <c r="CK63" s="13"/>
      <c r="CL63" s="19"/>
      <c r="CM63" s="13"/>
      <c r="CN63" s="19"/>
      <c r="CO63" s="13"/>
      <c r="CP63" s="19"/>
      <c r="CQ63" s="13"/>
      <c r="CR63" s="19"/>
      <c r="CS63" s="6"/>
      <c r="CT63" s="6"/>
      <c r="CU63" s="6"/>
    </row>
    <row r="64" spans="1:99" s="4" customFormat="1" x14ac:dyDescent="0.2">
      <c r="A64" s="66"/>
      <c r="B64" s="19">
        <v>277.94</v>
      </c>
      <c r="C64" s="13" t="s">
        <v>18</v>
      </c>
      <c r="D64" s="113">
        <v>1689.98</v>
      </c>
      <c r="E64" s="13" t="s">
        <v>72</v>
      </c>
      <c r="F64" s="19">
        <v>28000</v>
      </c>
      <c r="G64" s="13" t="s">
        <v>130</v>
      </c>
      <c r="H64" s="19">
        <v>3442.01</v>
      </c>
      <c r="I64" s="13" t="s">
        <v>157</v>
      </c>
      <c r="J64" s="19">
        <v>1376.84</v>
      </c>
      <c r="K64" s="13" t="s">
        <v>485</v>
      </c>
      <c r="L64" s="13"/>
      <c r="M64" s="13"/>
      <c r="N64" s="19">
        <v>5091</v>
      </c>
      <c r="O64" s="13" t="s">
        <v>246</v>
      </c>
      <c r="P64" s="98">
        <v>20000</v>
      </c>
      <c r="Q64" s="7" t="s">
        <v>268</v>
      </c>
      <c r="R64" s="19">
        <v>1199</v>
      </c>
      <c r="S64" s="13" t="s">
        <v>299</v>
      </c>
      <c r="T64" s="19">
        <v>7022.8</v>
      </c>
      <c r="U64" s="13" t="s">
        <v>363</v>
      </c>
      <c r="V64" s="19"/>
      <c r="W64" s="13"/>
      <c r="X64" s="19">
        <v>1199</v>
      </c>
      <c r="Y64" s="41" t="s">
        <v>401</v>
      </c>
      <c r="Z64" s="76">
        <v>610.98</v>
      </c>
      <c r="AA64" s="41" t="s">
        <v>630</v>
      </c>
      <c r="AB64" s="19">
        <v>1199</v>
      </c>
      <c r="AC64" s="13" t="s">
        <v>456</v>
      </c>
      <c r="AD64" s="19">
        <v>2094.9899999999998</v>
      </c>
      <c r="AE64" s="41" t="s">
        <v>698</v>
      </c>
      <c r="AF64" s="220">
        <v>7003</v>
      </c>
      <c r="AG64" s="13" t="s">
        <v>753</v>
      </c>
      <c r="AH64" s="14">
        <v>5291</v>
      </c>
      <c r="AI64" s="13" t="s">
        <v>802</v>
      </c>
      <c r="AJ64" s="19">
        <v>15560.08</v>
      </c>
      <c r="AK64" s="13" t="s">
        <v>839</v>
      </c>
      <c r="AL64" s="14"/>
      <c r="AM64" s="13"/>
      <c r="AN64" s="19">
        <v>1607.85</v>
      </c>
      <c r="AO64" s="13" t="s">
        <v>929</v>
      </c>
      <c r="AP64" s="19">
        <v>3471.69</v>
      </c>
      <c r="AQ64" s="13" t="s">
        <v>989</v>
      </c>
      <c r="AR64" s="19">
        <v>2094.98</v>
      </c>
      <c r="AS64" s="13" t="s">
        <v>1038</v>
      </c>
      <c r="AT64" s="19">
        <v>3530</v>
      </c>
      <c r="AU64" s="13" t="s">
        <v>1084</v>
      </c>
      <c r="AV64" s="15">
        <v>4395</v>
      </c>
      <c r="AW64" s="53" t="s">
        <v>1133</v>
      </c>
      <c r="AX64" s="19"/>
      <c r="AY64" s="41"/>
      <c r="AZ64" s="19">
        <v>20000</v>
      </c>
      <c r="BA64" s="41" t="s">
        <v>1180</v>
      </c>
      <c r="BB64" s="19">
        <v>23000</v>
      </c>
      <c r="BC64" s="13" t="s">
        <v>1222</v>
      </c>
      <c r="BD64" s="9">
        <v>3530.01</v>
      </c>
      <c r="BE64" s="7" t="s">
        <v>1303</v>
      </c>
      <c r="BF64" s="19"/>
      <c r="BG64" s="13"/>
      <c r="BH64" s="13"/>
      <c r="BI64" s="13"/>
      <c r="BJ64" s="13"/>
      <c r="BK64" s="13"/>
      <c r="BL64" s="19"/>
      <c r="BM64" s="13"/>
      <c r="BN64" s="19"/>
      <c r="BO64" s="13"/>
      <c r="BP64" s="13"/>
      <c r="BQ64" s="13"/>
      <c r="BR64" s="19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6"/>
      <c r="CT64" s="6"/>
      <c r="CU64" s="6"/>
    </row>
    <row r="65" spans="1:96" s="6" customFormat="1" x14ac:dyDescent="0.2">
      <c r="A65" s="66"/>
      <c r="B65" s="19">
        <v>5085.6499999999996</v>
      </c>
      <c r="C65" s="13" t="s">
        <v>19</v>
      </c>
      <c r="D65" s="19">
        <v>3241.6</v>
      </c>
      <c r="E65" s="13" t="s">
        <v>73</v>
      </c>
      <c r="F65" s="19">
        <v>721.31</v>
      </c>
      <c r="G65" s="13" t="s">
        <v>131</v>
      </c>
      <c r="H65" s="9">
        <v>3507.93</v>
      </c>
      <c r="I65" s="7" t="s">
        <v>158</v>
      </c>
      <c r="J65" s="19">
        <v>3530</v>
      </c>
      <c r="K65" s="13" t="s">
        <v>486</v>
      </c>
      <c r="L65" s="98"/>
      <c r="M65" s="7"/>
      <c r="N65" s="153">
        <f>SUM(N60:N64)</f>
        <v>15220.07</v>
      </c>
      <c r="O65" s="13"/>
      <c r="P65" s="19">
        <v>6114.02</v>
      </c>
      <c r="Q65" s="13" t="s">
        <v>269</v>
      </c>
      <c r="R65" s="19">
        <v>1044</v>
      </c>
      <c r="S65" s="13" t="s">
        <v>300</v>
      </c>
      <c r="T65" s="19">
        <v>3747.82</v>
      </c>
      <c r="U65" s="13" t="s">
        <v>364</v>
      </c>
      <c r="V65" s="76">
        <v>5800</v>
      </c>
      <c r="W65" s="41" t="s">
        <v>601</v>
      </c>
      <c r="X65" s="19">
        <v>20000</v>
      </c>
      <c r="Y65" s="41" t="s">
        <v>402</v>
      </c>
      <c r="Z65" s="76">
        <v>408</v>
      </c>
      <c r="AA65" s="41" t="s">
        <v>631</v>
      </c>
      <c r="AB65" s="19">
        <v>4395.01</v>
      </c>
      <c r="AC65" s="13" t="s">
        <v>457</v>
      </c>
      <c r="AD65" s="9">
        <v>2244.87</v>
      </c>
      <c r="AE65" s="7" t="s">
        <v>699</v>
      </c>
      <c r="AF65" s="220">
        <v>4395.01</v>
      </c>
      <c r="AG65" s="13" t="s">
        <v>754</v>
      </c>
      <c r="AH65" s="14">
        <v>8548.7800000000007</v>
      </c>
      <c r="AI65" s="43" t="s">
        <v>803</v>
      </c>
      <c r="AJ65" s="19">
        <v>682</v>
      </c>
      <c r="AK65" s="13" t="s">
        <v>848</v>
      </c>
      <c r="AL65" s="14"/>
      <c r="AM65" s="13"/>
      <c r="AN65" s="19">
        <v>3530.01</v>
      </c>
      <c r="AO65" s="13" t="s">
        <v>930</v>
      </c>
      <c r="AP65" s="19">
        <v>10922.1</v>
      </c>
      <c r="AQ65" s="13" t="s">
        <v>992</v>
      </c>
      <c r="AR65" s="19">
        <v>510.4</v>
      </c>
      <c r="AS65" s="13" t="s">
        <v>1039</v>
      </c>
      <c r="AT65" s="19">
        <v>4395.01</v>
      </c>
      <c r="AU65" s="13" t="s">
        <v>1085</v>
      </c>
      <c r="AV65" s="19">
        <v>2139.9899999999998</v>
      </c>
      <c r="AW65" s="53" t="s">
        <v>1134</v>
      </c>
      <c r="AX65" s="19"/>
      <c r="AY65" s="41"/>
      <c r="AZ65" s="19">
        <v>3530</v>
      </c>
      <c r="BA65" s="41" t="s">
        <v>1183</v>
      </c>
      <c r="BB65" s="19">
        <v>66000</v>
      </c>
      <c r="BC65" s="41" t="s">
        <v>1223</v>
      </c>
      <c r="BD65" s="9">
        <v>1895</v>
      </c>
      <c r="BE65" s="7" t="s">
        <v>1306</v>
      </c>
      <c r="BF65" s="19"/>
      <c r="BG65" s="13"/>
      <c r="BH65" s="19"/>
      <c r="BI65" s="13"/>
      <c r="BJ65" s="19"/>
      <c r="BK65" s="13"/>
      <c r="BL65" s="19"/>
      <c r="BM65" s="13"/>
      <c r="BN65" s="19"/>
      <c r="BO65" s="13"/>
      <c r="BP65" s="13"/>
      <c r="BQ65" s="13"/>
      <c r="BR65" s="19"/>
      <c r="BS65" s="13"/>
      <c r="BT65" s="19"/>
      <c r="BU65" s="13"/>
      <c r="BV65" s="19"/>
      <c r="BW65" s="13"/>
      <c r="BX65" s="19"/>
      <c r="BY65" s="13"/>
      <c r="BZ65" s="19"/>
      <c r="CA65" s="13"/>
      <c r="CB65" s="19"/>
      <c r="CC65" s="13"/>
      <c r="CD65" s="19"/>
      <c r="CE65" s="13"/>
      <c r="CF65" s="19"/>
      <c r="CG65" s="13"/>
      <c r="CH65" s="19"/>
      <c r="CI65" s="13"/>
      <c r="CJ65" s="19"/>
      <c r="CK65" s="13"/>
      <c r="CL65" s="19"/>
      <c r="CM65" s="13"/>
      <c r="CN65" s="19"/>
      <c r="CO65" s="13"/>
      <c r="CP65" s="19"/>
      <c r="CQ65" s="13"/>
      <c r="CR65" s="19"/>
    </row>
    <row r="66" spans="1:96" s="6" customFormat="1" x14ac:dyDescent="0.2">
      <c r="A66" s="66"/>
      <c r="B66" s="19">
        <v>896</v>
      </c>
      <c r="C66" s="13" t="s">
        <v>20</v>
      </c>
      <c r="D66" s="19">
        <v>1199</v>
      </c>
      <c r="E66" s="13" t="s">
        <v>74</v>
      </c>
      <c r="F66" s="9">
        <v>4395.01</v>
      </c>
      <c r="G66" s="7" t="s">
        <v>132</v>
      </c>
      <c r="H66" s="19">
        <v>1994.99</v>
      </c>
      <c r="I66" s="13" t="s">
        <v>159</v>
      </c>
      <c r="J66" s="14">
        <v>3530</v>
      </c>
      <c r="K66" s="8" t="s">
        <v>487</v>
      </c>
      <c r="L66" s="19"/>
      <c r="M66" s="13"/>
      <c r="N66" s="19"/>
      <c r="O66" s="13"/>
      <c r="P66" s="14">
        <v>14289.93</v>
      </c>
      <c r="Q66" s="13" t="s">
        <v>270</v>
      </c>
      <c r="R66" s="15">
        <v>3748.99</v>
      </c>
      <c r="S66" s="13" t="s">
        <v>301</v>
      </c>
      <c r="T66" s="19">
        <v>2138.9899999999998</v>
      </c>
      <c r="U66" s="13" t="s">
        <v>365</v>
      </c>
      <c r="V66" s="19">
        <v>4090.23</v>
      </c>
      <c r="W66" s="13" t="s">
        <v>602</v>
      </c>
      <c r="X66" s="13">
        <v>1199</v>
      </c>
      <c r="Y66" s="13" t="s">
        <v>403</v>
      </c>
      <c r="Z66" s="19">
        <v>6558.72</v>
      </c>
      <c r="AA66" s="13" t="s">
        <v>632</v>
      </c>
      <c r="AB66" s="153">
        <f>SUM(AB60:AB65)</f>
        <v>16251.56</v>
      </c>
      <c r="AC66" s="13"/>
      <c r="AD66" s="19">
        <v>12767.99</v>
      </c>
      <c r="AE66" s="41" t="s">
        <v>700</v>
      </c>
      <c r="AF66" s="220">
        <v>4502.99</v>
      </c>
      <c r="AG66" s="13" t="s">
        <v>755</v>
      </c>
      <c r="AH66" s="14">
        <v>4395</v>
      </c>
      <c r="AI66" s="13" t="s">
        <v>804</v>
      </c>
      <c r="AJ66" s="4">
        <v>3780</v>
      </c>
      <c r="AK66" s="4" t="s">
        <v>852</v>
      </c>
      <c r="AL66" s="14"/>
      <c r="AM66" s="13"/>
      <c r="AN66" s="9">
        <v>1199</v>
      </c>
      <c r="AO66" s="7" t="s">
        <v>936</v>
      </c>
      <c r="AP66" s="19">
        <v>3530</v>
      </c>
      <c r="AQ66" s="13" t="s">
        <v>995</v>
      </c>
      <c r="AR66" s="19">
        <v>4502.99</v>
      </c>
      <c r="AS66" s="13" t="s">
        <v>1047</v>
      </c>
      <c r="AT66" s="19">
        <v>16481.939999999999</v>
      </c>
      <c r="AU66" s="41" t="s">
        <v>1089</v>
      </c>
      <c r="AV66" s="19">
        <v>2870.77</v>
      </c>
      <c r="AW66" s="53" t="s">
        <v>1135</v>
      </c>
      <c r="AX66" s="13"/>
      <c r="AY66" s="13"/>
      <c r="AZ66" s="19">
        <v>2781</v>
      </c>
      <c r="BA66" s="13" t="s">
        <v>1188</v>
      </c>
      <c r="BB66" s="19">
        <v>643.53</v>
      </c>
      <c r="BC66" s="13" t="s">
        <v>1226</v>
      </c>
      <c r="BD66" s="19">
        <v>2139.0100000000002</v>
      </c>
      <c r="BE66" s="13" t="s">
        <v>1305</v>
      </c>
      <c r="BF66" s="19"/>
      <c r="BG66" s="13"/>
      <c r="BH66" s="98"/>
      <c r="BI66" s="7"/>
      <c r="BJ66" s="13"/>
      <c r="BK66" s="7"/>
      <c r="BL66" s="9"/>
      <c r="BM66" s="7"/>
      <c r="BN66" s="19"/>
      <c r="BO66" s="13"/>
      <c r="BP66" s="19"/>
      <c r="BQ66" s="13"/>
      <c r="BR66" s="19"/>
      <c r="BS66" s="13"/>
      <c r="BT66" s="19"/>
      <c r="BU66" s="13"/>
      <c r="BV66" s="19"/>
      <c r="BW66" s="13"/>
      <c r="BX66" s="19"/>
      <c r="BY66" s="13"/>
      <c r="BZ66" s="19"/>
      <c r="CA66" s="13"/>
      <c r="CB66" s="19"/>
      <c r="CC66" s="13"/>
      <c r="CD66" s="19"/>
      <c r="CE66" s="13"/>
      <c r="CF66" s="19"/>
      <c r="CG66" s="13"/>
      <c r="CH66" s="19"/>
      <c r="CI66" s="13"/>
      <c r="CJ66" s="19"/>
      <c r="CK66" s="13"/>
      <c r="CL66" s="19"/>
      <c r="CM66" s="13"/>
      <c r="CN66" s="19"/>
      <c r="CO66" s="13"/>
      <c r="CP66" s="19"/>
      <c r="CQ66" s="13"/>
      <c r="CR66" s="19"/>
    </row>
    <row r="67" spans="1:96" s="6" customFormat="1" x14ac:dyDescent="0.2">
      <c r="A67" s="102"/>
      <c r="B67" s="19">
        <v>643.38</v>
      </c>
      <c r="C67" s="13" t="s">
        <v>21</v>
      </c>
      <c r="D67" s="19">
        <v>3530</v>
      </c>
      <c r="E67" s="7" t="s">
        <v>75</v>
      </c>
      <c r="F67" s="19">
        <v>5000</v>
      </c>
      <c r="G67" s="13" t="s">
        <v>133</v>
      </c>
      <c r="H67" s="19">
        <v>1199</v>
      </c>
      <c r="I67" s="13" t="s">
        <v>160</v>
      </c>
      <c r="J67" s="19">
        <v>5263.43</v>
      </c>
      <c r="K67" s="13" t="s">
        <v>488</v>
      </c>
      <c r="L67" s="19"/>
      <c r="M67" s="13"/>
      <c r="N67" s="19">
        <v>10000</v>
      </c>
      <c r="O67" s="6" t="s">
        <v>506</v>
      </c>
      <c r="P67" s="6">
        <v>5914.62</v>
      </c>
      <c r="Q67" s="13" t="s">
        <v>276</v>
      </c>
      <c r="R67" s="9">
        <v>4000</v>
      </c>
      <c r="S67" s="7" t="s">
        <v>302</v>
      </c>
      <c r="T67" s="19">
        <v>4425.99</v>
      </c>
      <c r="U67" s="13" t="s">
        <v>366</v>
      </c>
      <c r="V67" s="19">
        <v>3530</v>
      </c>
      <c r="W67" s="13" t="s">
        <v>603</v>
      </c>
      <c r="X67" s="19">
        <v>4395</v>
      </c>
      <c r="Y67" s="13" t="s">
        <v>404</v>
      </c>
      <c r="Z67" s="19">
        <v>1199</v>
      </c>
      <c r="AA67" s="13" t="s">
        <v>633</v>
      </c>
      <c r="AB67" s="19"/>
      <c r="AC67" s="13"/>
      <c r="AD67" s="19">
        <v>10606.11</v>
      </c>
      <c r="AE67" s="13" t="s">
        <v>701</v>
      </c>
      <c r="AF67" s="220">
        <v>13018.37</v>
      </c>
      <c r="AG67" s="7" t="s">
        <v>756</v>
      </c>
      <c r="AH67" s="153">
        <f>SUM(AH60:AH66)</f>
        <v>23842.059999999998</v>
      </c>
      <c r="AI67" s="13"/>
      <c r="AJ67" s="19">
        <v>2249.0100000000002</v>
      </c>
      <c r="AK67" s="13" t="s">
        <v>855</v>
      </c>
      <c r="AL67" s="14"/>
      <c r="AM67" s="7"/>
      <c r="AN67" s="19">
        <v>3530.01</v>
      </c>
      <c r="AO67" s="41" t="s">
        <v>938</v>
      </c>
      <c r="AP67" s="19">
        <v>3035</v>
      </c>
      <c r="AQ67" s="13" t="s">
        <v>997</v>
      </c>
      <c r="AR67" s="98">
        <v>1199</v>
      </c>
      <c r="AS67" s="13" t="s">
        <v>1048</v>
      </c>
      <c r="AT67" s="19">
        <v>3442.01</v>
      </c>
      <c r="AU67" s="13" t="s">
        <v>1090</v>
      </c>
      <c r="AV67" s="9">
        <v>1199</v>
      </c>
      <c r="AW67" s="100" t="s">
        <v>1136</v>
      </c>
      <c r="AX67" s="14"/>
      <c r="AY67" s="13"/>
      <c r="AZ67" s="19">
        <v>1199</v>
      </c>
      <c r="BA67" s="13" t="s">
        <v>1193</v>
      </c>
      <c r="BB67" s="19">
        <v>4563.0200000000004</v>
      </c>
      <c r="BC67" s="13" t="s">
        <v>1229</v>
      </c>
      <c r="BD67" s="19">
        <v>1199</v>
      </c>
      <c r="BE67" s="13" t="s">
        <v>1304</v>
      </c>
      <c r="BF67" s="9"/>
      <c r="BG67" s="7"/>
      <c r="BH67" s="19"/>
      <c r="BI67" s="13"/>
      <c r="BJ67" s="19"/>
      <c r="BK67" s="13"/>
      <c r="BL67" s="19"/>
      <c r="BM67" s="13"/>
      <c r="BN67" s="19"/>
      <c r="BO67" s="13"/>
      <c r="BP67" s="9"/>
      <c r="BQ67" s="7"/>
      <c r="BR67" s="9"/>
      <c r="BS67" s="7"/>
      <c r="BT67" s="9"/>
      <c r="BU67" s="7"/>
      <c r="BV67" s="9"/>
      <c r="BW67" s="7"/>
      <c r="BX67" s="9"/>
      <c r="BY67" s="7"/>
      <c r="BZ67" s="9"/>
      <c r="CA67" s="7"/>
      <c r="CB67" s="9"/>
      <c r="CC67" s="7"/>
      <c r="CD67" s="9"/>
      <c r="CE67" s="7"/>
      <c r="CF67" s="9"/>
      <c r="CG67" s="7"/>
      <c r="CH67" s="9"/>
      <c r="CI67" s="7"/>
      <c r="CJ67" s="9"/>
      <c r="CK67" s="7"/>
      <c r="CL67" s="9"/>
      <c r="CM67" s="7"/>
      <c r="CN67" s="9"/>
      <c r="CO67" s="7"/>
      <c r="CP67" s="9"/>
      <c r="CQ67" s="7"/>
      <c r="CR67" s="9"/>
    </row>
    <row r="68" spans="1:96" s="6" customFormat="1" x14ac:dyDescent="0.2">
      <c r="A68" s="66"/>
      <c r="B68" s="153">
        <f>SUM(B60:B67)</f>
        <v>19981.88</v>
      </c>
      <c r="C68" s="13"/>
      <c r="D68" s="9">
        <v>2139</v>
      </c>
      <c r="E68" s="13" t="s">
        <v>76</v>
      </c>
      <c r="F68" s="19">
        <v>4465.01</v>
      </c>
      <c r="G68" s="13" t="s">
        <v>134</v>
      </c>
      <c r="H68" s="19">
        <v>50000</v>
      </c>
      <c r="I68" s="13" t="s">
        <v>161</v>
      </c>
      <c r="J68" s="153">
        <f>SUM(J60:J67)</f>
        <v>38192.46</v>
      </c>
      <c r="K68" s="7"/>
      <c r="L68" s="19"/>
      <c r="M68" s="13"/>
      <c r="N68" s="13">
        <v>3272.01</v>
      </c>
      <c r="O68" s="13" t="s">
        <v>507</v>
      </c>
      <c r="P68" s="14">
        <v>9000</v>
      </c>
      <c r="Q68" s="13" t="s">
        <v>271</v>
      </c>
      <c r="R68" s="153">
        <f>SUM(R60:R67)</f>
        <v>16392.440000000002</v>
      </c>
      <c r="S68" s="41"/>
      <c r="T68" s="19">
        <v>10000</v>
      </c>
      <c r="U68" s="13" t="s">
        <v>367</v>
      </c>
      <c r="V68" s="19">
        <v>1199</v>
      </c>
      <c r="W68" s="6" t="s">
        <v>607</v>
      </c>
      <c r="X68" s="19">
        <v>3530</v>
      </c>
      <c r="Y68" s="13" t="s">
        <v>405</v>
      </c>
      <c r="Z68" s="19">
        <v>239.2</v>
      </c>
      <c r="AA68" s="13" t="s">
        <v>634</v>
      </c>
      <c r="AB68" s="19">
        <v>3530</v>
      </c>
      <c r="AC68" s="13" t="s">
        <v>648</v>
      </c>
      <c r="AD68" s="19">
        <v>8650.7900000000009</v>
      </c>
      <c r="AE68" s="13" t="s">
        <v>702</v>
      </c>
      <c r="AF68" s="159">
        <v>5000</v>
      </c>
      <c r="AG68" s="41" t="s">
        <v>757</v>
      </c>
      <c r="AH68" s="19"/>
      <c r="AI68" s="13"/>
      <c r="AJ68" s="98">
        <v>1199</v>
      </c>
      <c r="AK68" s="13" t="s">
        <v>859</v>
      </c>
      <c r="AL68" s="14"/>
      <c r="AM68" s="43"/>
      <c r="AN68" s="19">
        <v>1199</v>
      </c>
      <c r="AO68" s="13" t="s">
        <v>939</v>
      </c>
      <c r="AP68" s="19">
        <v>3034.51</v>
      </c>
      <c r="AQ68" s="13" t="s">
        <v>1003</v>
      </c>
      <c r="AR68" s="19">
        <v>1199</v>
      </c>
      <c r="AS68" s="7" t="s">
        <v>1053</v>
      </c>
      <c r="AT68" s="19">
        <v>1199</v>
      </c>
      <c r="AU68" s="41" t="s">
        <v>1091</v>
      </c>
      <c r="AV68" s="19">
        <v>1199</v>
      </c>
      <c r="AW68" s="53" t="s">
        <v>1141</v>
      </c>
      <c r="AX68" s="19"/>
      <c r="AY68" s="13"/>
      <c r="AZ68" s="19">
        <v>1648.94</v>
      </c>
      <c r="BA68" s="13" t="s">
        <v>1194</v>
      </c>
      <c r="BB68" s="19">
        <v>4045</v>
      </c>
      <c r="BC68" s="13" t="s">
        <v>1241</v>
      </c>
      <c r="BD68" s="19">
        <v>2139.0100000000002</v>
      </c>
      <c r="BE68" s="13" t="s">
        <v>1310</v>
      </c>
      <c r="BF68" s="13"/>
      <c r="BG68" s="13"/>
      <c r="BH68" s="19"/>
      <c r="BI68" s="13"/>
      <c r="BJ68" s="19"/>
      <c r="BK68" s="13"/>
      <c r="BL68" s="19"/>
      <c r="BM68" s="13"/>
      <c r="BN68" s="19"/>
      <c r="BO68" s="13"/>
      <c r="BP68" s="19"/>
      <c r="BQ68" s="13"/>
      <c r="BR68" s="19"/>
      <c r="BS68" s="13"/>
      <c r="BT68" s="19"/>
      <c r="BU68" s="13"/>
      <c r="BV68" s="19"/>
      <c r="BW68" s="13"/>
      <c r="BX68" s="19"/>
      <c r="BY68" s="13"/>
      <c r="BZ68" s="19"/>
      <c r="CA68" s="13"/>
      <c r="CB68" s="19"/>
      <c r="CC68" s="13"/>
      <c r="CD68" s="19"/>
      <c r="CE68" s="13"/>
      <c r="CF68" s="19"/>
      <c r="CG68" s="13"/>
      <c r="CH68" s="19"/>
      <c r="CI68" s="13"/>
      <c r="CJ68" s="19"/>
      <c r="CK68" s="13"/>
      <c r="CL68" s="19"/>
      <c r="CM68" s="13"/>
      <c r="CN68" s="19"/>
      <c r="CO68" s="13"/>
      <c r="CP68" s="19"/>
      <c r="CQ68" s="13"/>
      <c r="CR68" s="19"/>
    </row>
    <row r="69" spans="1:96" s="6" customFormat="1" x14ac:dyDescent="0.2">
      <c r="A69" s="66"/>
      <c r="B69" s="19"/>
      <c r="C69" s="13"/>
      <c r="D69" s="14">
        <v>2426.27</v>
      </c>
      <c r="E69" s="13" t="s">
        <v>77</v>
      </c>
      <c r="F69" s="19">
        <v>4395</v>
      </c>
      <c r="G69" s="13" t="s">
        <v>135</v>
      </c>
      <c r="H69" s="19">
        <v>150</v>
      </c>
      <c r="I69" s="13" t="s">
        <v>162</v>
      </c>
      <c r="J69" s="19"/>
      <c r="K69" s="13"/>
      <c r="L69" s="19"/>
      <c r="M69" s="13"/>
      <c r="N69" s="19">
        <v>3099</v>
      </c>
      <c r="O69" s="13" t="s">
        <v>508</v>
      </c>
      <c r="P69" s="19">
        <v>3150</v>
      </c>
      <c r="Q69" s="13" t="s">
        <v>272</v>
      </c>
      <c r="R69" s="19"/>
      <c r="S69" s="41"/>
      <c r="T69" s="13">
        <v>2138.9899999999998</v>
      </c>
      <c r="U69" s="13" t="s">
        <v>360</v>
      </c>
      <c r="V69" s="13">
        <v>4395.01</v>
      </c>
      <c r="W69" s="13" t="s">
        <v>604</v>
      </c>
      <c r="X69" s="19">
        <v>2094.9899999999998</v>
      </c>
      <c r="Y69" s="13" t="s">
        <v>406</v>
      </c>
      <c r="Z69" s="19">
        <v>108.37</v>
      </c>
      <c r="AA69" s="13" t="s">
        <v>635</v>
      </c>
      <c r="AB69" s="19">
        <v>464</v>
      </c>
      <c r="AC69" s="13" t="s">
        <v>649</v>
      </c>
      <c r="AD69" s="19">
        <v>20000</v>
      </c>
      <c r="AE69" s="13" t="s">
        <v>703</v>
      </c>
      <c r="AF69" s="220">
        <v>3530</v>
      </c>
      <c r="AG69" s="13" t="s">
        <v>758</v>
      </c>
      <c r="AH69" s="19"/>
      <c r="AI69" s="13"/>
      <c r="AJ69" s="153">
        <f>+SUM(AJ60:AJ68)</f>
        <v>31736.04</v>
      </c>
      <c r="AK69" s="13"/>
      <c r="AL69" s="19"/>
      <c r="AM69" s="13"/>
      <c r="AN69" s="19">
        <v>1199</v>
      </c>
      <c r="AO69" s="13" t="s">
        <v>942</v>
      </c>
      <c r="AP69" s="19">
        <v>1199</v>
      </c>
      <c r="AQ69" s="13" t="s">
        <v>1004</v>
      </c>
      <c r="AR69" s="19">
        <v>3811.57</v>
      </c>
      <c r="AS69" s="41" t="s">
        <v>1054</v>
      </c>
      <c r="AT69" s="19">
        <v>2094.98</v>
      </c>
      <c r="AU69" s="13" t="s">
        <v>1100</v>
      </c>
      <c r="AV69" s="19">
        <v>1199</v>
      </c>
      <c r="AW69" s="53" t="s">
        <v>1144</v>
      </c>
      <c r="AX69" s="14"/>
      <c r="AY69" s="13"/>
      <c r="AZ69" s="14">
        <v>1199</v>
      </c>
      <c r="BA69" s="13" t="s">
        <v>1196</v>
      </c>
      <c r="BB69" s="19">
        <v>1199</v>
      </c>
      <c r="BC69" s="13" t="s">
        <v>1242</v>
      </c>
      <c r="BD69" s="19">
        <v>2094.98</v>
      </c>
      <c r="BE69" s="13" t="s">
        <v>1313</v>
      </c>
      <c r="BF69" s="13"/>
      <c r="BG69" s="13"/>
      <c r="BH69" s="19"/>
      <c r="BI69" s="13"/>
      <c r="BJ69" s="19"/>
      <c r="BK69" s="13"/>
      <c r="BL69" s="19"/>
      <c r="BM69" s="13"/>
      <c r="BN69" s="19"/>
      <c r="BO69" s="13"/>
      <c r="BP69" s="13"/>
      <c r="BQ69" s="13"/>
      <c r="BR69" s="19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</row>
    <row r="70" spans="1:96" s="6" customFormat="1" x14ac:dyDescent="0.2">
      <c r="A70" s="66"/>
      <c r="B70" s="19">
        <v>3123.58</v>
      </c>
      <c r="C70" s="13" t="s">
        <v>33</v>
      </c>
      <c r="D70" s="19">
        <v>2139.0100000000002</v>
      </c>
      <c r="E70" s="13" t="s">
        <v>78</v>
      </c>
      <c r="F70" s="19">
        <v>1088.01</v>
      </c>
      <c r="G70" s="13" t="s">
        <v>136</v>
      </c>
      <c r="H70" s="19">
        <v>121.57</v>
      </c>
      <c r="I70" s="13" t="s">
        <v>163</v>
      </c>
      <c r="J70" s="19"/>
      <c r="K70" s="13"/>
      <c r="L70" s="19"/>
      <c r="M70" s="13"/>
      <c r="N70" s="6">
        <v>2139.0100000000002</v>
      </c>
      <c r="O70" s="13" t="s">
        <v>509</v>
      </c>
      <c r="P70" s="19">
        <v>105000</v>
      </c>
      <c r="Q70" s="13" t="s">
        <v>273</v>
      </c>
      <c r="R70" s="19">
        <v>1860.04</v>
      </c>
      <c r="S70" s="13" t="s">
        <v>562</v>
      </c>
      <c r="T70" s="153">
        <f>SUM(T60:T69)</f>
        <v>43234.079999999994</v>
      </c>
      <c r="U70" s="13"/>
      <c r="V70" s="19">
        <v>2139.0100000000002</v>
      </c>
      <c r="W70" s="13" t="s">
        <v>605</v>
      </c>
      <c r="X70" s="19">
        <v>394.93</v>
      </c>
      <c r="Y70" s="13" t="s">
        <v>407</v>
      </c>
      <c r="Z70" s="153">
        <f>SUM(Z62:Z69)</f>
        <v>172524.27000000002</v>
      </c>
      <c r="AA70" s="13"/>
      <c r="AB70" s="19">
        <v>5000</v>
      </c>
      <c r="AC70" s="13" t="s">
        <v>650</v>
      </c>
      <c r="AD70" s="19">
        <v>10000</v>
      </c>
      <c r="AE70" s="13" t="s">
        <v>704</v>
      </c>
      <c r="AF70" s="220">
        <v>2132</v>
      </c>
      <c r="AG70" s="43" t="s">
        <v>759</v>
      </c>
      <c r="AH70" s="19"/>
      <c r="AI70" s="13"/>
      <c r="AJ70" s="19"/>
      <c r="AK70" s="13"/>
      <c r="AL70" s="14"/>
      <c r="AM70" s="13"/>
      <c r="AN70" s="19">
        <v>4395.01</v>
      </c>
      <c r="AO70" s="13" t="s">
        <v>944</v>
      </c>
      <c r="AP70" s="14">
        <v>1989.05</v>
      </c>
      <c r="AQ70" s="13" t="s">
        <v>1009</v>
      </c>
      <c r="AR70" s="153">
        <f>+SUM(AR60:AR69)</f>
        <v>42484.47</v>
      </c>
      <c r="AS70" s="13"/>
      <c r="AT70" s="19">
        <v>566</v>
      </c>
      <c r="AU70" s="13" t="s">
        <v>1107</v>
      </c>
      <c r="AV70" s="19">
        <v>1199</v>
      </c>
      <c r="AW70" s="53" t="s">
        <v>1146</v>
      </c>
      <c r="AX70" s="19"/>
      <c r="AY70" s="13"/>
      <c r="AZ70" s="19">
        <v>2139.0100000000002</v>
      </c>
      <c r="BA70" s="13" t="s">
        <v>1197</v>
      </c>
      <c r="BB70" s="19">
        <v>1199</v>
      </c>
      <c r="BC70" s="13" t="s">
        <v>1243</v>
      </c>
      <c r="BD70" s="19">
        <v>3530</v>
      </c>
      <c r="BE70" s="13" t="s">
        <v>1317</v>
      </c>
      <c r="BF70" s="19"/>
      <c r="BG70" s="13"/>
      <c r="BH70" s="19"/>
      <c r="BI70" s="13"/>
      <c r="BJ70" s="14"/>
      <c r="BK70" s="13"/>
      <c r="BL70" s="19"/>
      <c r="BM70" s="13"/>
      <c r="BN70" s="19"/>
      <c r="BO70" s="13"/>
      <c r="BP70" s="19"/>
      <c r="BQ70" s="13"/>
      <c r="BR70" s="19"/>
      <c r="BS70" s="13"/>
      <c r="BT70" s="19"/>
      <c r="BU70" s="13"/>
      <c r="BV70" s="19"/>
      <c r="BW70" s="13"/>
      <c r="BX70" s="19"/>
      <c r="BY70" s="13"/>
      <c r="BZ70" s="19"/>
      <c r="CA70" s="13"/>
      <c r="CB70" s="19"/>
      <c r="CC70" s="13"/>
      <c r="CD70" s="19"/>
      <c r="CE70" s="13"/>
      <c r="CF70" s="19"/>
      <c r="CG70" s="13"/>
      <c r="CH70" s="19"/>
      <c r="CI70" s="13"/>
      <c r="CJ70" s="19"/>
      <c r="CK70" s="13"/>
      <c r="CL70" s="19"/>
      <c r="CM70" s="13"/>
      <c r="CN70" s="19"/>
      <c r="CO70" s="13"/>
      <c r="CP70" s="19"/>
      <c r="CQ70" s="13"/>
      <c r="CR70" s="19"/>
    </row>
    <row r="71" spans="1:96" s="6" customFormat="1" x14ac:dyDescent="0.2">
      <c r="A71" s="66"/>
      <c r="B71" s="15">
        <v>20000</v>
      </c>
      <c r="C71" s="13" t="s">
        <v>34</v>
      </c>
      <c r="D71" s="19">
        <v>2609.5500000000002</v>
      </c>
      <c r="E71" s="13" t="s">
        <v>79</v>
      </c>
      <c r="F71" s="19">
        <v>10.99</v>
      </c>
      <c r="G71" s="13" t="s">
        <v>137</v>
      </c>
      <c r="H71" s="19">
        <v>3434.84</v>
      </c>
      <c r="I71" s="13" t="s">
        <v>164</v>
      </c>
      <c r="J71" s="19"/>
      <c r="K71" s="13"/>
      <c r="L71" s="14"/>
      <c r="M71" s="13"/>
      <c r="N71" s="214">
        <f>SUM(N67:N70)</f>
        <v>18510.02</v>
      </c>
      <c r="O71" s="13"/>
      <c r="P71" s="19">
        <v>4395.01</v>
      </c>
      <c r="Q71" s="13" t="s">
        <v>274</v>
      </c>
      <c r="R71" s="19">
        <v>2139.0100000000002</v>
      </c>
      <c r="S71" s="13" t="s">
        <v>563</v>
      </c>
      <c r="T71" s="217"/>
      <c r="U71" s="24"/>
      <c r="V71" s="19">
        <v>2139.0100000000002</v>
      </c>
      <c r="W71" s="13" t="s">
        <v>606</v>
      </c>
      <c r="X71" s="19">
        <v>4395.01</v>
      </c>
      <c r="Y71" s="13" t="s">
        <v>408</v>
      </c>
      <c r="Z71" s="13"/>
      <c r="AA71" s="13"/>
      <c r="AB71" s="19">
        <v>1199</v>
      </c>
      <c r="AC71" s="13" t="s">
        <v>651</v>
      </c>
      <c r="AD71" s="19">
        <v>10995.45</v>
      </c>
      <c r="AE71" s="13" t="s">
        <v>705</v>
      </c>
      <c r="AF71" s="220">
        <v>1199</v>
      </c>
      <c r="AG71" s="13" t="s">
        <v>760</v>
      </c>
      <c r="AH71" s="19"/>
      <c r="AI71" s="13"/>
      <c r="AJ71" s="19"/>
      <c r="AK71" s="13"/>
      <c r="AL71" s="14"/>
      <c r="AM71" s="13"/>
      <c r="AN71" s="19">
        <v>868.73</v>
      </c>
      <c r="AO71" s="13" t="s">
        <v>954</v>
      </c>
      <c r="AP71" s="13">
        <f>+SUM(AP59:AP70)</f>
        <v>58719.920000000006</v>
      </c>
      <c r="AQ71" s="13"/>
      <c r="AR71" s="14"/>
      <c r="AS71" s="13"/>
      <c r="AT71" s="19">
        <v>3708.07</v>
      </c>
      <c r="AU71" s="13" t="s">
        <v>1111</v>
      </c>
      <c r="AV71" s="19">
        <v>419.36</v>
      </c>
      <c r="AW71" s="53" t="s">
        <v>1150</v>
      </c>
      <c r="AX71" s="19"/>
      <c r="AY71" s="13"/>
      <c r="AZ71" s="153">
        <f>+SUM(AZ60:AZ70)</f>
        <v>148444.25</v>
      </c>
      <c r="BA71" s="13"/>
      <c r="BB71" s="19">
        <v>1199</v>
      </c>
      <c r="BC71" s="13" t="s">
        <v>1245</v>
      </c>
      <c r="BD71" s="19">
        <v>3034.99</v>
      </c>
      <c r="BE71" s="13" t="s">
        <v>1320</v>
      </c>
      <c r="BF71" s="15"/>
      <c r="BG71" s="13"/>
      <c r="BH71" s="19"/>
      <c r="BI71" s="13"/>
      <c r="BJ71" s="14"/>
      <c r="BK71" s="13"/>
      <c r="BL71" s="19"/>
      <c r="BM71" s="13"/>
      <c r="BN71" s="19"/>
      <c r="BO71" s="13"/>
      <c r="BP71" s="19"/>
      <c r="BQ71" s="13"/>
      <c r="BR71" s="19"/>
      <c r="BS71" s="13"/>
      <c r="BT71" s="19"/>
      <c r="BU71" s="13"/>
      <c r="BV71" s="19"/>
      <c r="BW71" s="13"/>
      <c r="BX71" s="19"/>
      <c r="BY71" s="13"/>
      <c r="BZ71" s="19"/>
      <c r="CA71" s="13"/>
      <c r="CB71" s="19"/>
      <c r="CC71" s="13"/>
      <c r="CD71" s="19"/>
      <c r="CE71" s="13"/>
      <c r="CF71" s="19"/>
      <c r="CG71" s="13"/>
      <c r="CH71" s="19"/>
      <c r="CI71" s="13"/>
      <c r="CJ71" s="19"/>
      <c r="CK71" s="13"/>
      <c r="CL71" s="19"/>
      <c r="CM71" s="13"/>
      <c r="CN71" s="19"/>
      <c r="CO71" s="13"/>
      <c r="CP71" s="19"/>
      <c r="CQ71" s="13"/>
      <c r="CR71" s="19"/>
    </row>
    <row r="72" spans="1:96" s="6" customFormat="1" x14ac:dyDescent="0.2">
      <c r="A72" s="66"/>
      <c r="B72" s="19">
        <v>20000</v>
      </c>
      <c r="C72" s="13" t="s">
        <v>35</v>
      </c>
      <c r="D72" s="19">
        <v>1199</v>
      </c>
      <c r="E72" s="13" t="s">
        <v>80</v>
      </c>
      <c r="F72" s="13">
        <v>3520.15</v>
      </c>
      <c r="G72" s="13" t="s">
        <v>138</v>
      </c>
      <c r="H72" s="19">
        <v>4770</v>
      </c>
      <c r="I72" s="13" t="s">
        <v>165</v>
      </c>
      <c r="J72" s="19"/>
      <c r="K72" s="13"/>
      <c r="L72" s="19"/>
      <c r="M72" s="13"/>
      <c r="N72" s="14"/>
      <c r="O72" s="13"/>
      <c r="P72" s="19">
        <v>4197.6099999999997</v>
      </c>
      <c r="Q72" s="13" t="s">
        <v>275</v>
      </c>
      <c r="R72" s="19">
        <v>1199</v>
      </c>
      <c r="S72" s="13" t="s">
        <v>564</v>
      </c>
      <c r="T72" s="217">
        <v>20000</v>
      </c>
      <c r="U72" s="24" t="s">
        <v>586</v>
      </c>
      <c r="V72" s="153">
        <f>SUM(V65:V71)</f>
        <v>23292.260000000002</v>
      </c>
      <c r="W72" s="13"/>
      <c r="X72" s="19">
        <v>400</v>
      </c>
      <c r="Y72" s="13" t="s">
        <v>395</v>
      </c>
      <c r="Z72" s="19"/>
      <c r="AA72" s="13"/>
      <c r="AB72" s="13">
        <v>6209.99</v>
      </c>
      <c r="AC72" s="13" t="s">
        <v>652</v>
      </c>
      <c r="AD72" s="19">
        <v>4395.01</v>
      </c>
      <c r="AE72" s="13" t="s">
        <v>706</v>
      </c>
      <c r="AF72" s="153">
        <f>SUM(AF60:AF71)</f>
        <v>46073.380000000005</v>
      </c>
      <c r="AG72" s="13"/>
      <c r="AH72" s="19"/>
      <c r="AI72" s="13"/>
      <c r="AJ72" s="14"/>
      <c r="AK72" s="8"/>
      <c r="AL72" s="19"/>
      <c r="AM72" s="13"/>
      <c r="AN72" s="153">
        <f>+SUM(AN60:AN71)</f>
        <v>43132.110000000008</v>
      </c>
      <c r="AO72" s="13"/>
      <c r="AP72" s="13"/>
      <c r="AQ72" s="13"/>
      <c r="AR72" s="13"/>
      <c r="AS72" s="13"/>
      <c r="AT72" s="19">
        <v>568.49</v>
      </c>
      <c r="AU72" s="13" t="s">
        <v>1120</v>
      </c>
      <c r="AV72" s="19">
        <v>849.07</v>
      </c>
      <c r="AW72" s="53" t="s">
        <v>1155</v>
      </c>
      <c r="AX72" s="98"/>
      <c r="AY72" s="7"/>
      <c r="AZ72" s="19"/>
      <c r="BA72" s="13"/>
      <c r="BB72" s="19">
        <v>1349</v>
      </c>
      <c r="BC72" s="13" t="s">
        <v>1249</v>
      </c>
      <c r="BD72" s="19">
        <v>6670</v>
      </c>
      <c r="BE72" s="13" t="s">
        <v>1321</v>
      </c>
      <c r="BF72" s="15"/>
      <c r="BG72" s="13"/>
      <c r="BH72" s="19"/>
      <c r="BI72" s="13"/>
      <c r="BJ72" s="19"/>
      <c r="BK72" s="13"/>
      <c r="BL72" s="19"/>
      <c r="BM72" s="13"/>
      <c r="BN72" s="19"/>
      <c r="BO72" s="13"/>
      <c r="BP72" s="13"/>
      <c r="BQ72" s="13"/>
      <c r="BR72" s="19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</row>
    <row r="73" spans="1:96" s="6" customFormat="1" x14ac:dyDescent="0.2">
      <c r="A73" s="66"/>
      <c r="B73" s="19">
        <v>477.84</v>
      </c>
      <c r="C73" s="13" t="s">
        <v>36</v>
      </c>
      <c r="D73" s="19">
        <v>4395.01</v>
      </c>
      <c r="E73" s="6" t="s">
        <v>83</v>
      </c>
      <c r="F73" s="153">
        <f>SUM(F60:F72)</f>
        <v>59319.83</v>
      </c>
      <c r="G73" s="13"/>
      <c r="H73" s="19">
        <v>1645.8</v>
      </c>
      <c r="I73" s="13" t="s">
        <v>166</v>
      </c>
      <c r="J73" s="19"/>
      <c r="K73" s="13"/>
      <c r="L73" s="19"/>
      <c r="M73" s="13"/>
      <c r="N73" s="19"/>
      <c r="O73" s="13"/>
      <c r="P73" s="19">
        <v>2138.9899999999998</v>
      </c>
      <c r="Q73" s="13" t="s">
        <v>263</v>
      </c>
      <c r="R73" s="13">
        <v>2518.0500000000002</v>
      </c>
      <c r="S73" s="13" t="s">
        <v>565</v>
      </c>
      <c r="T73" s="217">
        <v>3530</v>
      </c>
      <c r="U73" s="24" t="s">
        <v>587</v>
      </c>
      <c r="V73" s="19"/>
      <c r="W73" s="13"/>
      <c r="X73" s="19">
        <v>2500</v>
      </c>
      <c r="Y73" s="13" t="s">
        <v>409</v>
      </c>
      <c r="Z73" s="19"/>
      <c r="AA73" s="13"/>
      <c r="AB73" s="19">
        <v>1199</v>
      </c>
      <c r="AC73" s="13" t="s">
        <v>653</v>
      </c>
      <c r="AD73" s="13">
        <v>1762.86</v>
      </c>
      <c r="AE73" s="13" t="s">
        <v>707</v>
      </c>
      <c r="AF73" s="13"/>
      <c r="AG73" s="13"/>
      <c r="AH73" s="19"/>
      <c r="AI73" s="13"/>
      <c r="AJ73" s="19"/>
      <c r="AK73" s="13"/>
      <c r="AL73" s="8"/>
      <c r="AM73" s="13"/>
      <c r="AN73" s="19"/>
      <c r="AO73" s="13"/>
      <c r="AP73" s="19"/>
      <c r="AQ73" s="13"/>
      <c r="AR73" s="19"/>
      <c r="AS73" s="13"/>
      <c r="AT73" s="178">
        <f>+SUM(AT58:AT72)</f>
        <v>414633.92</v>
      </c>
      <c r="AU73" s="13"/>
      <c r="AV73" s="153">
        <f>+SUM(AV60:AV72)</f>
        <v>36297.65</v>
      </c>
      <c r="AW73" s="53"/>
      <c r="AX73" s="19"/>
      <c r="AY73" s="13"/>
      <c r="AZ73" s="19"/>
      <c r="BA73" s="13"/>
      <c r="BB73" s="19">
        <v>1199</v>
      </c>
      <c r="BC73" s="13" t="s">
        <v>1251</v>
      </c>
      <c r="BD73" s="153">
        <f>+SUM(BD60:BD72)</f>
        <v>111231.99999999999</v>
      </c>
      <c r="BE73" s="13"/>
      <c r="BF73" s="19"/>
      <c r="BG73" s="13"/>
      <c r="BH73" s="19"/>
      <c r="BI73" s="13"/>
      <c r="BJ73" s="19"/>
      <c r="BK73" s="13"/>
      <c r="BL73" s="19"/>
      <c r="BM73" s="13"/>
      <c r="BN73" s="19"/>
      <c r="BO73" s="13"/>
      <c r="BP73" s="19"/>
      <c r="BQ73" s="13"/>
      <c r="BR73" s="19"/>
      <c r="BS73" s="13"/>
      <c r="BT73" s="19"/>
      <c r="BU73" s="13"/>
      <c r="BV73" s="19"/>
      <c r="BW73" s="13"/>
      <c r="BX73" s="19"/>
      <c r="BY73" s="13"/>
      <c r="BZ73" s="19"/>
      <c r="CA73" s="13"/>
      <c r="CB73" s="19"/>
      <c r="CC73" s="13"/>
      <c r="CD73" s="19"/>
      <c r="CE73" s="13"/>
      <c r="CF73" s="19"/>
      <c r="CG73" s="13"/>
      <c r="CH73" s="19"/>
      <c r="CI73" s="13"/>
      <c r="CJ73" s="19"/>
      <c r="CK73" s="13"/>
      <c r="CL73" s="19"/>
      <c r="CM73" s="13"/>
      <c r="CN73" s="19"/>
      <c r="CO73" s="13"/>
      <c r="CP73" s="19"/>
      <c r="CQ73" s="13"/>
      <c r="CR73" s="19"/>
    </row>
    <row r="74" spans="1:96" s="6" customFormat="1" x14ac:dyDescent="0.2">
      <c r="A74" s="66"/>
      <c r="B74" s="19">
        <v>568.49</v>
      </c>
      <c r="C74" s="13" t="s">
        <v>36</v>
      </c>
      <c r="D74" s="19">
        <v>1199</v>
      </c>
      <c r="E74" s="13" t="s">
        <v>81</v>
      </c>
      <c r="F74" s="19"/>
      <c r="G74" s="13"/>
      <c r="H74" s="19">
        <v>566</v>
      </c>
      <c r="I74" s="13" t="s">
        <v>167</v>
      </c>
      <c r="J74" s="19"/>
      <c r="K74" s="13"/>
      <c r="L74" s="19"/>
      <c r="M74" s="13"/>
      <c r="N74" s="13"/>
      <c r="O74" s="13"/>
      <c r="P74" s="153">
        <f>SUM(P60:P73)</f>
        <v>191445.24</v>
      </c>
      <c r="Q74" s="13"/>
      <c r="R74" s="153">
        <f>SUM(R70:R73)</f>
        <v>7716.1</v>
      </c>
      <c r="S74" s="13"/>
      <c r="T74" s="218">
        <f>SUM(T72:T73)</f>
        <v>23530</v>
      </c>
      <c r="U74" s="24"/>
      <c r="V74" s="19"/>
      <c r="W74" s="13"/>
      <c r="X74" s="13">
        <v>10000</v>
      </c>
      <c r="Y74" s="13" t="s">
        <v>410</v>
      </c>
      <c r="Z74" s="13"/>
      <c r="AA74" s="13"/>
      <c r="AB74" s="153">
        <f>SUM(AB68:AB73)</f>
        <v>17601.989999999998</v>
      </c>
      <c r="AC74" s="13"/>
      <c r="AD74" s="4">
        <v>2138.9899999999998</v>
      </c>
      <c r="AE74" s="4" t="s">
        <v>708</v>
      </c>
      <c r="AF74" s="19"/>
      <c r="AG74" s="13"/>
      <c r="AH74" s="19"/>
      <c r="AI74" s="13"/>
      <c r="AJ74" s="19"/>
      <c r="AK74" s="13"/>
      <c r="AL74" s="14"/>
      <c r="AM74" s="13"/>
      <c r="AN74" s="19"/>
      <c r="AO74" s="13"/>
      <c r="AP74" s="19"/>
      <c r="AQ74" s="13"/>
      <c r="AR74" s="19"/>
      <c r="AS74" s="13"/>
      <c r="AT74" s="14"/>
      <c r="AU74" s="13"/>
      <c r="AV74" s="13"/>
      <c r="AW74" s="53"/>
      <c r="AX74" s="19"/>
      <c r="AY74" s="13"/>
      <c r="AZ74" s="19"/>
      <c r="BA74" s="13"/>
      <c r="BB74" s="19">
        <v>2139.0100000000002</v>
      </c>
      <c r="BC74" s="13" t="s">
        <v>1252</v>
      </c>
      <c r="BD74" s="19"/>
      <c r="BE74" s="13"/>
      <c r="BF74" s="19"/>
      <c r="BG74" s="13"/>
      <c r="BH74" s="13"/>
      <c r="BI74" s="13"/>
      <c r="BJ74" s="19"/>
      <c r="BK74" s="13"/>
      <c r="BL74" s="19"/>
      <c r="BM74" s="13"/>
      <c r="BN74" s="19"/>
      <c r="BO74" s="13"/>
      <c r="BP74" s="19"/>
      <c r="BQ74" s="13"/>
      <c r="BR74" s="13"/>
      <c r="BS74" s="13"/>
      <c r="BT74" s="19"/>
      <c r="BU74" s="13"/>
      <c r="BV74" s="19"/>
      <c r="BW74" s="13"/>
      <c r="BX74" s="19"/>
      <c r="BY74" s="13"/>
      <c r="BZ74" s="19"/>
      <c r="CA74" s="13"/>
      <c r="CB74" s="19"/>
      <c r="CC74" s="13"/>
      <c r="CD74" s="19"/>
      <c r="CE74" s="13"/>
      <c r="CF74" s="19"/>
      <c r="CG74" s="13"/>
      <c r="CH74" s="19"/>
      <c r="CI74" s="13"/>
      <c r="CJ74" s="19"/>
      <c r="CK74" s="13"/>
      <c r="CL74" s="19"/>
      <c r="CM74" s="13"/>
      <c r="CN74" s="19"/>
      <c r="CO74" s="13"/>
      <c r="CP74" s="19"/>
      <c r="CQ74" s="13"/>
      <c r="CR74" s="19"/>
    </row>
    <row r="75" spans="1:96" s="6" customFormat="1" x14ac:dyDescent="0.2">
      <c r="A75" s="66"/>
      <c r="B75" s="19">
        <v>1795.01</v>
      </c>
      <c r="C75" s="13" t="s">
        <v>37</v>
      </c>
      <c r="D75" s="19">
        <v>1683.53</v>
      </c>
      <c r="E75" s="13" t="s">
        <v>82</v>
      </c>
      <c r="F75" s="19">
        <v>4395.01</v>
      </c>
      <c r="G75" s="13" t="s">
        <v>195</v>
      </c>
      <c r="H75" s="19">
        <v>2139.0100000000002</v>
      </c>
      <c r="I75" s="13" t="s">
        <v>168</v>
      </c>
      <c r="J75" s="19"/>
      <c r="K75" s="13"/>
      <c r="L75" s="19"/>
      <c r="M75" s="13"/>
      <c r="N75" s="19"/>
      <c r="O75" s="13"/>
      <c r="P75" s="19"/>
      <c r="Q75" s="13"/>
      <c r="R75" s="19"/>
      <c r="S75" s="13"/>
      <c r="T75" s="217"/>
      <c r="U75" s="24"/>
      <c r="V75" s="111"/>
      <c r="W75" s="13"/>
      <c r="X75" s="111">
        <v>5000</v>
      </c>
      <c r="Y75" s="13" t="s">
        <v>411</v>
      </c>
      <c r="Z75" s="19"/>
      <c r="AA75" s="13"/>
      <c r="AB75" s="19"/>
      <c r="AC75" s="13"/>
      <c r="AD75" s="19">
        <v>1895</v>
      </c>
      <c r="AE75" s="13" t="s">
        <v>709</v>
      </c>
      <c r="AF75" s="19"/>
      <c r="AG75" s="13"/>
      <c r="AH75" s="13"/>
      <c r="AI75" s="13"/>
      <c r="AJ75" s="19"/>
      <c r="AK75" s="13"/>
      <c r="AL75" s="14"/>
      <c r="AM75" s="13"/>
      <c r="AN75" s="19"/>
      <c r="AO75" s="13"/>
      <c r="AP75" s="19"/>
      <c r="AQ75" s="13"/>
      <c r="AR75" s="19"/>
      <c r="AS75" s="13"/>
      <c r="AT75" s="14"/>
      <c r="AU75" s="13"/>
      <c r="AV75" s="8"/>
      <c r="AW75" s="53"/>
      <c r="AX75" s="19"/>
      <c r="AY75" s="13"/>
      <c r="AZ75" s="19"/>
      <c r="BA75" s="13"/>
      <c r="BB75" s="19">
        <v>1199</v>
      </c>
      <c r="BC75" s="13" t="s">
        <v>1253</v>
      </c>
      <c r="BD75" s="19"/>
      <c r="BE75" s="13"/>
      <c r="BF75" s="19"/>
      <c r="BG75" s="13"/>
      <c r="BH75" s="19"/>
      <c r="BI75" s="13"/>
      <c r="BJ75" s="19"/>
      <c r="BK75" s="13"/>
      <c r="BL75" s="19"/>
      <c r="BM75" s="13"/>
      <c r="BN75" s="19"/>
      <c r="BO75" s="13"/>
      <c r="BP75" s="19"/>
      <c r="BQ75" s="13"/>
      <c r="BR75" s="13"/>
      <c r="BS75" s="13"/>
      <c r="BT75" s="19"/>
      <c r="BU75" s="13"/>
      <c r="BV75" s="19"/>
      <c r="BW75" s="13"/>
      <c r="BX75" s="19"/>
      <c r="BY75" s="13"/>
      <c r="BZ75" s="19"/>
      <c r="CA75" s="13"/>
      <c r="CB75" s="19"/>
      <c r="CC75" s="13"/>
      <c r="CD75" s="19"/>
      <c r="CE75" s="13"/>
      <c r="CF75" s="19"/>
      <c r="CG75" s="13"/>
      <c r="CH75" s="19"/>
      <c r="CI75" s="13"/>
      <c r="CJ75" s="19"/>
      <c r="CK75" s="13"/>
      <c r="CL75" s="19"/>
      <c r="CM75" s="13"/>
      <c r="CN75" s="19"/>
      <c r="CO75" s="13"/>
      <c r="CP75" s="19"/>
      <c r="CQ75" s="13"/>
      <c r="CR75" s="19"/>
    </row>
    <row r="76" spans="1:96" s="6" customFormat="1" x14ac:dyDescent="0.2">
      <c r="A76" s="66"/>
      <c r="B76" s="19">
        <v>2139.0100000000002</v>
      </c>
      <c r="C76" s="13" t="s">
        <v>38</v>
      </c>
      <c r="D76" s="153">
        <f>SUM(D60:D75)</f>
        <v>34147.369999999995</v>
      </c>
      <c r="E76" s="13"/>
      <c r="F76" s="19">
        <v>782.79</v>
      </c>
      <c r="G76" s="13" t="s">
        <v>196</v>
      </c>
      <c r="H76" s="19">
        <v>1895</v>
      </c>
      <c r="I76" s="13" t="s">
        <v>169</v>
      </c>
      <c r="J76" s="13"/>
      <c r="K76" s="13"/>
      <c r="L76" s="13"/>
      <c r="M76" s="13"/>
      <c r="N76" s="13"/>
      <c r="O76" s="13"/>
      <c r="P76" s="19">
        <v>1199</v>
      </c>
      <c r="Q76" s="13" t="s">
        <v>528</v>
      </c>
      <c r="R76" s="19"/>
      <c r="S76" s="13"/>
      <c r="T76" s="55"/>
      <c r="U76" s="13"/>
      <c r="V76" s="111"/>
      <c r="W76" s="13"/>
      <c r="X76" s="212">
        <f>SUM(X60:X75)</f>
        <v>59077.909999999996</v>
      </c>
      <c r="Y76" s="13"/>
      <c r="Z76" s="19"/>
      <c r="AA76" s="13"/>
      <c r="AB76" s="19"/>
      <c r="AC76" s="13"/>
      <c r="AD76" s="19">
        <v>2110.9899999999998</v>
      </c>
      <c r="AE76" s="13" t="s">
        <v>710</v>
      </c>
      <c r="AF76" s="13"/>
      <c r="AG76" s="13"/>
      <c r="AH76" s="19"/>
      <c r="AI76" s="13"/>
      <c r="AJ76" s="19"/>
      <c r="AK76" s="13"/>
      <c r="AL76" s="14"/>
      <c r="AM76" s="13"/>
      <c r="AN76" s="14"/>
      <c r="AO76" s="13"/>
      <c r="AP76" s="19"/>
      <c r="AQ76" s="13"/>
      <c r="AR76" s="19"/>
      <c r="AS76" s="13"/>
      <c r="AT76" s="19"/>
      <c r="AU76" s="13"/>
      <c r="AV76" s="8"/>
      <c r="AW76" s="53"/>
      <c r="AX76" s="19"/>
      <c r="AY76" s="13"/>
      <c r="AZ76" s="19"/>
      <c r="BA76" s="13"/>
      <c r="BB76" s="19">
        <v>3530</v>
      </c>
      <c r="BC76" s="13" t="s">
        <v>1256</v>
      </c>
      <c r="BD76" s="19"/>
      <c r="BE76" s="13"/>
      <c r="BF76" s="19"/>
      <c r="BG76" s="13"/>
      <c r="BH76" s="14"/>
      <c r="BI76" s="13"/>
      <c r="BJ76" s="19"/>
      <c r="BK76" s="13"/>
      <c r="BL76" s="19"/>
      <c r="BM76" s="13"/>
      <c r="BN76" s="13"/>
      <c r="BO76" s="13"/>
      <c r="BP76" s="19"/>
      <c r="BQ76" s="13"/>
      <c r="BR76" s="19"/>
      <c r="BS76" s="13"/>
      <c r="BT76" s="19"/>
      <c r="BU76" s="13"/>
      <c r="BV76" s="19"/>
      <c r="BW76" s="13"/>
      <c r="BX76" s="19"/>
      <c r="BY76" s="13"/>
      <c r="BZ76" s="19"/>
      <c r="CA76" s="13"/>
      <c r="CB76" s="19"/>
      <c r="CC76" s="13"/>
      <c r="CD76" s="19"/>
      <c r="CE76" s="13"/>
      <c r="CF76" s="19"/>
      <c r="CG76" s="13"/>
      <c r="CH76" s="19"/>
      <c r="CI76" s="13"/>
      <c r="CJ76" s="19"/>
      <c r="CK76" s="13"/>
      <c r="CL76" s="19"/>
      <c r="CM76" s="13"/>
      <c r="CN76" s="19"/>
      <c r="CO76" s="13"/>
      <c r="CP76" s="19"/>
      <c r="CQ76" s="13"/>
      <c r="CR76" s="19"/>
    </row>
    <row r="77" spans="1:96" s="6" customFormat="1" x14ac:dyDescent="0.2">
      <c r="A77" s="66"/>
      <c r="B77" s="19">
        <v>1189</v>
      </c>
      <c r="C77" s="13" t="s">
        <v>39</v>
      </c>
      <c r="D77" s="19"/>
      <c r="E77" s="13"/>
      <c r="F77" s="19">
        <v>2792.68</v>
      </c>
      <c r="G77" s="13" t="s">
        <v>197</v>
      </c>
      <c r="H77" s="19">
        <v>1199</v>
      </c>
      <c r="I77" s="13" t="s">
        <v>170</v>
      </c>
      <c r="J77" s="13"/>
      <c r="K77" s="19"/>
      <c r="L77" s="19"/>
      <c r="M77" s="13"/>
      <c r="N77" s="19"/>
      <c r="O77" s="13"/>
      <c r="P77" s="19">
        <v>1099.01</v>
      </c>
      <c r="Q77" s="13" t="s">
        <v>529</v>
      </c>
      <c r="R77" s="19"/>
      <c r="S77" s="13"/>
      <c r="T77" s="55"/>
      <c r="U77" s="13"/>
      <c r="V77" s="19"/>
      <c r="W77" s="13"/>
      <c r="X77" s="19"/>
      <c r="Y77" s="13"/>
      <c r="Z77" s="13"/>
      <c r="AA77" s="13"/>
      <c r="AB77" s="19"/>
      <c r="AC77" s="13"/>
      <c r="AD77" s="19">
        <v>2138.9899999999998</v>
      </c>
      <c r="AE77" s="13" t="s">
        <v>711</v>
      </c>
      <c r="AF77" s="13"/>
      <c r="AG77" s="13"/>
      <c r="AH77" s="13"/>
      <c r="AI77" s="13"/>
      <c r="AJ77" s="19"/>
      <c r="AK77" s="13"/>
      <c r="AL77" s="14"/>
      <c r="AM77" s="13"/>
      <c r="AN77" s="19"/>
      <c r="AO77" s="13"/>
      <c r="AP77" s="19"/>
      <c r="AQ77" s="13"/>
      <c r="AR77" s="13"/>
      <c r="AS77" s="13"/>
      <c r="AT77" s="13"/>
      <c r="AU77" s="13"/>
      <c r="AV77" s="8"/>
      <c r="AW77" s="53"/>
      <c r="AX77" s="13"/>
      <c r="AY77" s="13"/>
      <c r="AZ77" s="13"/>
      <c r="BA77" s="13"/>
      <c r="BB77" s="19">
        <v>1199</v>
      </c>
      <c r="BC77" s="13" t="s">
        <v>1258</v>
      </c>
      <c r="BD77" s="19"/>
      <c r="BE77" s="13"/>
      <c r="BF77" s="19"/>
      <c r="BG77" s="13"/>
      <c r="BH77" s="14"/>
      <c r="BI77" s="13"/>
      <c r="BJ77" s="19"/>
      <c r="BK77" s="13"/>
      <c r="BL77" s="19"/>
      <c r="BM77" s="13"/>
      <c r="BN77" s="19"/>
      <c r="BO77" s="13"/>
      <c r="BP77" s="19"/>
      <c r="BQ77" s="13"/>
      <c r="BR77" s="19"/>
      <c r="BS77" s="13"/>
      <c r="BT77" s="19"/>
      <c r="BU77" s="13"/>
      <c r="BV77" s="19"/>
      <c r="BW77" s="13"/>
      <c r="BX77" s="19"/>
      <c r="BY77" s="13"/>
      <c r="BZ77" s="19"/>
      <c r="CA77" s="13"/>
      <c r="CB77" s="19"/>
      <c r="CC77" s="13"/>
      <c r="CD77" s="19"/>
      <c r="CE77" s="13"/>
      <c r="CF77" s="19"/>
      <c r="CG77" s="13"/>
      <c r="CH77" s="19"/>
      <c r="CI77" s="13"/>
      <c r="CJ77" s="19"/>
      <c r="CK77" s="13"/>
      <c r="CL77" s="19"/>
      <c r="CM77" s="13"/>
      <c r="CN77" s="19"/>
      <c r="CO77" s="13"/>
      <c r="CP77" s="19"/>
      <c r="CQ77" s="13"/>
      <c r="CR77" s="19"/>
    </row>
    <row r="78" spans="1:96" s="6" customFormat="1" x14ac:dyDescent="0.2">
      <c r="A78" s="66"/>
      <c r="B78" s="19">
        <v>4395.01</v>
      </c>
      <c r="C78" s="13" t="s">
        <v>40</v>
      </c>
      <c r="D78" s="19">
        <v>669.37</v>
      </c>
      <c r="E78" s="13" t="s">
        <v>19</v>
      </c>
      <c r="F78" s="19">
        <v>2271.66</v>
      </c>
      <c r="G78" s="13" t="s">
        <v>198</v>
      </c>
      <c r="H78" s="19">
        <v>3530</v>
      </c>
      <c r="I78" s="13" t="s">
        <v>171</v>
      </c>
      <c r="J78" s="19"/>
      <c r="K78" s="13"/>
      <c r="L78" s="13"/>
      <c r="M78" s="13"/>
      <c r="N78" s="14"/>
      <c r="O78" s="13"/>
      <c r="P78" s="19">
        <v>2139.0100000000002</v>
      </c>
      <c r="Q78" s="13" t="s">
        <v>530</v>
      </c>
      <c r="R78" s="19"/>
      <c r="S78" s="13"/>
      <c r="T78" s="55"/>
      <c r="U78" s="13"/>
      <c r="V78" s="19"/>
      <c r="W78" s="13"/>
      <c r="X78" s="13"/>
      <c r="Y78" s="13"/>
      <c r="Z78" s="13"/>
      <c r="AA78" s="13"/>
      <c r="AB78" s="19"/>
      <c r="AC78" s="13"/>
      <c r="AD78" s="13">
        <v>3530</v>
      </c>
      <c r="AE78" s="13" t="s">
        <v>712</v>
      </c>
      <c r="AF78" s="19"/>
      <c r="AG78" s="13"/>
      <c r="AH78" s="19"/>
      <c r="AI78" s="13"/>
      <c r="AJ78" s="19"/>
      <c r="AK78" s="13"/>
      <c r="AL78" s="14"/>
      <c r="AM78" s="13"/>
      <c r="AN78" s="19"/>
      <c r="AO78" s="13"/>
      <c r="AP78" s="19"/>
      <c r="AQ78" s="13"/>
      <c r="AR78" s="13"/>
      <c r="AS78" s="13"/>
      <c r="AT78" s="19"/>
      <c r="AU78" s="13"/>
      <c r="AV78" s="19"/>
      <c r="AW78" s="53"/>
      <c r="AX78" s="23"/>
      <c r="AY78" s="13"/>
      <c r="AZ78" s="112"/>
      <c r="BA78" s="13"/>
      <c r="BB78" s="19">
        <v>107.23</v>
      </c>
      <c r="BC78" s="13" t="s">
        <v>1262</v>
      </c>
      <c r="BD78" s="15"/>
      <c r="BE78" s="13"/>
      <c r="BF78" s="13"/>
      <c r="BG78" s="13"/>
      <c r="BH78" s="19"/>
      <c r="BI78" s="13"/>
      <c r="BJ78" s="13"/>
      <c r="BK78" s="13"/>
      <c r="BL78" s="19"/>
      <c r="BM78" s="13"/>
      <c r="BN78" s="19"/>
      <c r="BO78" s="13"/>
      <c r="BP78" s="19"/>
      <c r="BQ78" s="13"/>
      <c r="BR78" s="19"/>
      <c r="BS78" s="13"/>
      <c r="BT78" s="19"/>
      <c r="BU78" s="13"/>
      <c r="BV78" s="19"/>
      <c r="BW78" s="13"/>
      <c r="BX78" s="19"/>
      <c r="BY78" s="13"/>
      <c r="BZ78" s="19"/>
      <c r="CA78" s="13"/>
      <c r="CB78" s="19"/>
      <c r="CC78" s="13"/>
      <c r="CD78" s="19"/>
      <c r="CE78" s="13"/>
      <c r="CF78" s="19"/>
      <c r="CG78" s="13"/>
      <c r="CH78" s="19"/>
      <c r="CI78" s="13"/>
      <c r="CJ78" s="19"/>
      <c r="CK78" s="13"/>
      <c r="CL78" s="19"/>
      <c r="CM78" s="13"/>
      <c r="CN78" s="19"/>
      <c r="CO78" s="13"/>
      <c r="CP78" s="19"/>
      <c r="CQ78" s="13"/>
      <c r="CR78" s="19"/>
    </row>
    <row r="79" spans="1:96" s="6" customFormat="1" x14ac:dyDescent="0.2">
      <c r="A79" s="66"/>
      <c r="B79" s="19">
        <v>2095</v>
      </c>
      <c r="C79" s="13" t="s">
        <v>41</v>
      </c>
      <c r="D79" s="19">
        <v>1199</v>
      </c>
      <c r="E79" s="13" t="s">
        <v>97</v>
      </c>
      <c r="F79" s="19">
        <v>232</v>
      </c>
      <c r="G79" s="13" t="s">
        <v>199</v>
      </c>
      <c r="H79" s="19">
        <v>1199</v>
      </c>
      <c r="I79" s="13" t="s">
        <v>172</v>
      </c>
      <c r="J79" s="19"/>
      <c r="K79" s="13"/>
      <c r="L79" s="19"/>
      <c r="M79" s="13"/>
      <c r="N79" s="13"/>
      <c r="O79" s="13"/>
      <c r="P79" s="19">
        <v>2139.0100000000002</v>
      </c>
      <c r="Q79" s="13" t="s">
        <v>531</v>
      </c>
      <c r="R79" s="13"/>
      <c r="S79" s="13"/>
      <c r="T79" s="54"/>
      <c r="U79" s="13"/>
      <c r="V79" s="19"/>
      <c r="W79" s="13"/>
      <c r="X79" s="13"/>
      <c r="Y79" s="13"/>
      <c r="Z79" s="13"/>
      <c r="AA79" s="13"/>
      <c r="AB79" s="19"/>
      <c r="AC79" s="13"/>
      <c r="AD79" s="19">
        <v>2139.0100000000002</v>
      </c>
      <c r="AE79" s="13" t="s">
        <v>713</v>
      </c>
      <c r="AF79" s="19"/>
      <c r="AG79" s="13"/>
      <c r="AH79" s="19"/>
      <c r="AI79" s="13"/>
      <c r="AJ79" s="19"/>
      <c r="AK79" s="13"/>
      <c r="AL79" s="14"/>
      <c r="AM79" s="13"/>
      <c r="AN79" s="13"/>
      <c r="AO79" s="13"/>
      <c r="AP79" s="19"/>
      <c r="AQ79" s="13"/>
      <c r="AR79" s="19"/>
      <c r="AS79" s="13"/>
      <c r="AT79" s="19"/>
      <c r="AU79" s="13"/>
      <c r="AV79" s="111"/>
      <c r="AW79" s="53"/>
      <c r="AX79" s="19"/>
      <c r="AY79" s="13"/>
      <c r="AZ79" s="19"/>
      <c r="BA79" s="13"/>
      <c r="BB79" s="19">
        <v>241.88</v>
      </c>
      <c r="BC79" s="13" t="s">
        <v>1264</v>
      </c>
      <c r="BD79" s="14"/>
      <c r="BE79" s="13"/>
      <c r="BF79" s="19"/>
      <c r="BG79" s="13"/>
      <c r="BH79" s="19"/>
      <c r="BI79" s="13"/>
      <c r="BJ79" s="13"/>
      <c r="BK79" s="13"/>
      <c r="BL79" s="19"/>
      <c r="BM79" s="13"/>
      <c r="BN79" s="19"/>
      <c r="BO79" s="13"/>
      <c r="BP79" s="19"/>
      <c r="BQ79" s="13"/>
      <c r="BR79" s="19"/>
      <c r="BS79" s="13"/>
      <c r="BT79" s="19"/>
      <c r="BU79" s="13"/>
      <c r="BV79" s="19"/>
      <c r="BW79" s="13"/>
      <c r="BX79" s="19"/>
      <c r="BY79" s="13"/>
      <c r="BZ79" s="19"/>
      <c r="CA79" s="13"/>
      <c r="CB79" s="19"/>
      <c r="CC79" s="13"/>
      <c r="CD79" s="19"/>
      <c r="CE79" s="13"/>
      <c r="CF79" s="19"/>
      <c r="CG79" s="13"/>
      <c r="CH79" s="19"/>
      <c r="CI79" s="13"/>
      <c r="CJ79" s="19"/>
      <c r="CK79" s="13"/>
      <c r="CL79" s="19"/>
      <c r="CM79" s="13"/>
      <c r="CN79" s="19"/>
      <c r="CO79" s="13"/>
      <c r="CP79" s="19"/>
      <c r="CQ79" s="13"/>
      <c r="CR79" s="19"/>
    </row>
    <row r="80" spans="1:96" s="6" customFormat="1" x14ac:dyDescent="0.2">
      <c r="A80" s="66"/>
      <c r="B80" s="19">
        <v>2094.9899999999998</v>
      </c>
      <c r="C80" s="13" t="s">
        <v>42</v>
      </c>
      <c r="D80" s="19">
        <v>5086.6499999999996</v>
      </c>
      <c r="E80" s="13" t="s">
        <v>98</v>
      </c>
      <c r="F80" s="178">
        <f>SUM(F75:F79)</f>
        <v>10474.14</v>
      </c>
      <c r="G80" s="13"/>
      <c r="H80" s="19">
        <v>2309.0700000000002</v>
      </c>
      <c r="I80" s="13" t="s">
        <v>173</v>
      </c>
      <c r="J80" s="19"/>
      <c r="K80" s="13"/>
      <c r="L80" s="19"/>
      <c r="M80" s="13"/>
      <c r="N80" s="19"/>
      <c r="O80" s="13"/>
      <c r="P80" s="19">
        <v>1190</v>
      </c>
      <c r="Q80" s="13" t="s">
        <v>532</v>
      </c>
      <c r="R80" s="13"/>
      <c r="S80" s="13"/>
      <c r="T80" s="19"/>
      <c r="U80" s="13"/>
      <c r="V80" s="19"/>
      <c r="W80" s="13"/>
      <c r="X80" s="19"/>
      <c r="Y80" s="13"/>
      <c r="Z80" s="13"/>
      <c r="AA80" s="13"/>
      <c r="AB80" s="13"/>
      <c r="AC80" s="13"/>
      <c r="AD80" s="19">
        <v>5199</v>
      </c>
      <c r="AE80" s="13" t="s">
        <v>714</v>
      </c>
      <c r="AF80" s="13"/>
      <c r="AG80" s="13"/>
      <c r="AH80" s="19"/>
      <c r="AI80" s="13"/>
      <c r="AJ80" s="23"/>
      <c r="AK80" s="13"/>
      <c r="AL80" s="14"/>
      <c r="AM80" s="13"/>
      <c r="AN80" s="13"/>
      <c r="AO80" s="13"/>
      <c r="AP80" s="13"/>
      <c r="AQ80" s="13"/>
      <c r="AR80" s="19"/>
      <c r="AS80" s="13"/>
      <c r="AT80" s="19"/>
      <c r="AU80" s="13"/>
      <c r="AV80" s="19"/>
      <c r="AW80" s="53"/>
      <c r="AX80" s="112"/>
      <c r="AY80" s="13"/>
      <c r="AZ80" s="111"/>
      <c r="BA80" s="13"/>
      <c r="BB80" s="153">
        <f>+SUM(BB60:BB79)</f>
        <v>165088.21000000002</v>
      </c>
      <c r="BC80" s="13"/>
      <c r="BD80" s="19"/>
      <c r="BE80" s="19"/>
      <c r="BF80" s="19"/>
      <c r="BG80" s="13"/>
      <c r="BH80" s="19"/>
      <c r="BI80" s="13"/>
      <c r="BJ80" s="19"/>
      <c r="BK80" s="13"/>
      <c r="BL80" s="19"/>
      <c r="BM80" s="13"/>
      <c r="BN80" s="19"/>
      <c r="BO80" s="13"/>
      <c r="BP80" s="19"/>
      <c r="BQ80" s="13"/>
      <c r="BR80" s="13"/>
      <c r="BS80" s="13"/>
      <c r="BT80" s="19"/>
      <c r="BU80" s="13"/>
      <c r="BV80" s="19"/>
      <c r="BW80" s="13"/>
      <c r="BX80" s="19"/>
      <c r="BY80" s="13"/>
      <c r="BZ80" s="19"/>
      <c r="CA80" s="13"/>
      <c r="CB80" s="19"/>
      <c r="CC80" s="13"/>
      <c r="CD80" s="19"/>
      <c r="CE80" s="13"/>
      <c r="CF80" s="19"/>
      <c r="CG80" s="13"/>
      <c r="CH80" s="19"/>
      <c r="CI80" s="13"/>
      <c r="CJ80" s="19"/>
      <c r="CK80" s="13"/>
      <c r="CL80" s="19"/>
      <c r="CM80" s="13"/>
      <c r="CN80" s="19"/>
      <c r="CO80" s="13"/>
      <c r="CP80" s="19"/>
      <c r="CQ80" s="13"/>
      <c r="CR80" s="19"/>
    </row>
    <row r="81" spans="1:99" s="4" customFormat="1" x14ac:dyDescent="0.2">
      <c r="A81" s="66"/>
      <c r="B81" s="19">
        <v>3334.73</v>
      </c>
      <c r="C81" s="13" t="s">
        <v>43</v>
      </c>
      <c r="D81" s="19">
        <v>3530</v>
      </c>
      <c r="E81" s="13" t="s">
        <v>99</v>
      </c>
      <c r="F81" s="19"/>
      <c r="G81" s="13"/>
      <c r="H81" s="19">
        <v>1602.54</v>
      </c>
      <c r="I81" s="13" t="s">
        <v>174</v>
      </c>
      <c r="J81" s="19"/>
      <c r="K81" s="13"/>
      <c r="L81" s="19"/>
      <c r="M81" s="13"/>
      <c r="N81" s="19"/>
      <c r="O81" s="13"/>
      <c r="P81" s="19">
        <v>4132.96</v>
      </c>
      <c r="Q81" s="13" t="s">
        <v>533</v>
      </c>
      <c r="R81" s="19"/>
      <c r="S81" s="13"/>
      <c r="T81" s="19"/>
      <c r="U81" s="13"/>
      <c r="V81" s="13"/>
      <c r="W81" s="13"/>
      <c r="X81" s="19"/>
      <c r="Y81" s="13"/>
      <c r="Z81" s="13"/>
      <c r="AA81" s="13"/>
      <c r="AB81" s="13"/>
      <c r="AC81" s="13"/>
      <c r="AD81" s="19">
        <v>5416.26</v>
      </c>
      <c r="AE81" s="13" t="s">
        <v>715</v>
      </c>
      <c r="AF81" s="19"/>
      <c r="AG81" s="13"/>
      <c r="AH81" s="13"/>
      <c r="AI81" s="13"/>
      <c r="AJ81" s="19"/>
      <c r="AK81" s="13"/>
      <c r="AL81" s="14"/>
      <c r="AM81" s="13"/>
      <c r="AN81" s="19"/>
      <c r="AO81" s="13"/>
      <c r="AP81" s="13"/>
      <c r="AQ81" s="13"/>
      <c r="AR81" s="13"/>
      <c r="AS81" s="13"/>
      <c r="AT81" s="13"/>
      <c r="AU81" s="13"/>
      <c r="AV81" s="13"/>
      <c r="AW81" s="53"/>
      <c r="AX81" s="19"/>
      <c r="AY81" s="13"/>
      <c r="AZ81" s="19"/>
      <c r="BA81" s="13"/>
      <c r="BB81" s="19"/>
      <c r="BC81" s="13"/>
      <c r="BD81" s="13"/>
      <c r="BE81" s="13"/>
      <c r="BF81" s="19"/>
      <c r="BG81" s="13"/>
      <c r="BH81" s="19"/>
      <c r="BI81" s="13"/>
      <c r="BJ81" s="19"/>
      <c r="BK81" s="13"/>
      <c r="BL81" s="13"/>
      <c r="BM81" s="13"/>
      <c r="BN81" s="19"/>
      <c r="BO81" s="13"/>
      <c r="BP81" s="19"/>
      <c r="BQ81" s="13"/>
      <c r="BR81" s="19"/>
      <c r="BS81" s="13"/>
      <c r="BT81" s="19"/>
      <c r="BU81" s="13"/>
      <c r="BV81" s="19"/>
      <c r="BW81" s="13"/>
      <c r="BX81" s="19"/>
      <c r="BY81" s="13"/>
      <c r="BZ81" s="19"/>
      <c r="CA81" s="13"/>
      <c r="CB81" s="19"/>
      <c r="CC81" s="13"/>
      <c r="CD81" s="19"/>
      <c r="CE81" s="13"/>
      <c r="CF81" s="19"/>
      <c r="CG81" s="13"/>
      <c r="CH81" s="19"/>
      <c r="CI81" s="13"/>
      <c r="CJ81" s="19"/>
      <c r="CK81" s="13"/>
      <c r="CL81" s="19"/>
      <c r="CM81" s="13"/>
      <c r="CN81" s="19"/>
      <c r="CO81" s="13"/>
      <c r="CP81" s="19"/>
      <c r="CQ81" s="13"/>
      <c r="CR81" s="19"/>
      <c r="CS81" s="6"/>
      <c r="CT81" s="6"/>
      <c r="CU81" s="6"/>
    </row>
    <row r="82" spans="1:99" s="4" customFormat="1" x14ac:dyDescent="0.2">
      <c r="A82" s="101"/>
      <c r="B82" s="154">
        <f>SUM(B70:B81)</f>
        <v>61212.66</v>
      </c>
      <c r="C82" s="99"/>
      <c r="D82" s="98">
        <v>1199</v>
      </c>
      <c r="E82" s="99" t="s">
        <v>100</v>
      </c>
      <c r="F82" s="99"/>
      <c r="G82" s="99"/>
      <c r="H82" s="98">
        <v>2094.9899999999998</v>
      </c>
      <c r="I82" s="99" t="s">
        <v>175</v>
      </c>
      <c r="J82" s="99"/>
      <c r="K82" s="99"/>
      <c r="L82" s="98"/>
      <c r="M82" s="99"/>
      <c r="N82" s="99"/>
      <c r="O82" s="99"/>
      <c r="P82" s="98">
        <v>2626.4</v>
      </c>
      <c r="Q82" s="99" t="s">
        <v>534</v>
      </c>
      <c r="R82" s="99"/>
      <c r="S82" s="99"/>
      <c r="T82" s="98"/>
      <c r="U82" s="99"/>
      <c r="V82" s="99"/>
      <c r="W82" s="99"/>
      <c r="X82" s="99"/>
      <c r="Y82" s="99"/>
      <c r="Z82" s="99"/>
      <c r="AA82" s="99"/>
      <c r="AB82" s="99"/>
      <c r="AC82" s="99"/>
      <c r="AD82" s="99">
        <v>4500</v>
      </c>
      <c r="AE82" s="99" t="s">
        <v>716</v>
      </c>
      <c r="AF82" s="99"/>
      <c r="AG82" s="99"/>
      <c r="AH82" s="99"/>
      <c r="AI82" s="99"/>
      <c r="AJ82" s="99"/>
      <c r="AK82" s="99"/>
      <c r="AL82" s="14"/>
      <c r="AM82" s="99"/>
      <c r="AN82" s="99"/>
      <c r="AO82" s="99"/>
      <c r="AP82" s="98"/>
      <c r="AQ82" s="99"/>
      <c r="AR82" s="99"/>
      <c r="AS82" s="99"/>
      <c r="AT82" s="99"/>
      <c r="AU82" s="99"/>
      <c r="AV82" s="99"/>
      <c r="AW82" s="100"/>
      <c r="AX82" s="99"/>
      <c r="AY82" s="99"/>
      <c r="AZ82" s="98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6"/>
      <c r="CT82" s="6"/>
      <c r="CU82" s="6"/>
    </row>
    <row r="83" spans="1:99" s="4" customFormat="1" x14ac:dyDescent="0.2">
      <c r="A83" s="66"/>
      <c r="B83" s="19"/>
      <c r="C83" s="13"/>
      <c r="D83" s="19">
        <v>6070.59</v>
      </c>
      <c r="E83" s="13" t="s">
        <v>102</v>
      </c>
      <c r="F83" s="19"/>
      <c r="G83" s="19"/>
      <c r="H83" s="19">
        <v>815.13</v>
      </c>
      <c r="I83" s="13" t="s">
        <v>176</v>
      </c>
      <c r="J83" s="19"/>
      <c r="K83" s="13"/>
      <c r="L83" s="19"/>
      <c r="M83" s="13"/>
      <c r="N83" s="19"/>
      <c r="O83" s="13"/>
      <c r="P83" s="153">
        <f>SUM(P76:P82)</f>
        <v>14525.390000000001</v>
      </c>
      <c r="Q83" s="13"/>
      <c r="R83" s="19"/>
      <c r="S83" s="13"/>
      <c r="T83" s="19"/>
      <c r="U83" s="13"/>
      <c r="V83" s="19"/>
      <c r="W83" s="13"/>
      <c r="X83" s="19"/>
      <c r="Y83" s="13"/>
      <c r="Z83" s="13"/>
      <c r="AA83" s="13"/>
      <c r="AB83" s="19"/>
      <c r="AC83" s="13"/>
      <c r="AD83" s="153">
        <f>SUM(AD60:AD82)</f>
        <v>121105.31</v>
      </c>
      <c r="AE83" s="13"/>
      <c r="AF83" s="19"/>
      <c r="AG83" s="13"/>
      <c r="AH83" s="19"/>
      <c r="AI83" s="13"/>
      <c r="AJ83" s="19"/>
      <c r="AK83" s="13"/>
      <c r="AL83" s="19"/>
      <c r="AM83" s="13"/>
      <c r="AN83" s="19"/>
      <c r="AO83" s="13"/>
      <c r="AP83" s="98"/>
      <c r="AQ83" s="99"/>
      <c r="AR83" s="19"/>
      <c r="AS83" s="13"/>
      <c r="AT83" s="19"/>
      <c r="AU83" s="13"/>
      <c r="AV83" s="19"/>
      <c r="AW83" s="53"/>
      <c r="AX83" s="19"/>
      <c r="AY83" s="13"/>
      <c r="AZ83" s="19"/>
      <c r="BA83" s="13"/>
      <c r="BB83" s="19"/>
      <c r="BC83" s="13"/>
      <c r="BD83" s="19"/>
      <c r="BE83" s="13"/>
      <c r="BF83" s="19"/>
      <c r="BG83" s="13"/>
      <c r="BH83" s="19"/>
      <c r="BI83" s="13"/>
      <c r="BJ83" s="19"/>
      <c r="BK83" s="13"/>
      <c r="BL83" s="19"/>
      <c r="BM83" s="13"/>
      <c r="BN83" s="19"/>
      <c r="BO83" s="13"/>
      <c r="BP83" s="19"/>
      <c r="BQ83" s="13"/>
      <c r="BR83" s="19"/>
      <c r="BS83" s="13"/>
      <c r="BT83" s="19"/>
      <c r="BU83" s="13"/>
      <c r="BV83" s="19"/>
      <c r="BW83" s="13"/>
      <c r="BX83" s="19"/>
      <c r="BY83" s="13"/>
      <c r="BZ83" s="19"/>
      <c r="CA83" s="13"/>
      <c r="CB83" s="19"/>
      <c r="CC83" s="13"/>
      <c r="CD83" s="19"/>
      <c r="CE83" s="13"/>
      <c r="CF83" s="19"/>
      <c r="CG83" s="13"/>
      <c r="CH83" s="19"/>
      <c r="CI83" s="13"/>
      <c r="CJ83" s="19"/>
      <c r="CK83" s="13"/>
      <c r="CL83" s="19"/>
      <c r="CM83" s="13"/>
      <c r="CN83" s="19"/>
      <c r="CO83" s="13"/>
      <c r="CP83" s="19"/>
      <c r="CQ83" s="13"/>
      <c r="CR83" s="19"/>
      <c r="CS83" s="6"/>
      <c r="CT83" s="6"/>
      <c r="CU83" s="6"/>
    </row>
    <row r="84" spans="1:99" s="4" customFormat="1" x14ac:dyDescent="0.2">
      <c r="A84" s="66"/>
      <c r="B84" s="19"/>
      <c r="C84" s="13"/>
      <c r="D84" s="19">
        <v>307.81</v>
      </c>
      <c r="E84" s="13" t="s">
        <v>19</v>
      </c>
      <c r="F84" s="19"/>
      <c r="G84" s="13"/>
      <c r="H84" s="153">
        <f>SUM(H60:H83)</f>
        <v>104235.97000000002</v>
      </c>
      <c r="I84" s="13"/>
      <c r="J84" s="19"/>
      <c r="K84" s="13"/>
      <c r="L84" s="19"/>
      <c r="M84" s="13"/>
      <c r="N84" s="19"/>
      <c r="O84" s="13"/>
      <c r="P84" s="19"/>
      <c r="Q84" s="13"/>
      <c r="R84" s="19"/>
      <c r="S84" s="13"/>
      <c r="T84" s="19"/>
      <c r="U84" s="13"/>
      <c r="V84" s="19"/>
      <c r="W84" s="13"/>
      <c r="X84" s="19"/>
      <c r="Y84" s="13"/>
      <c r="Z84" s="13"/>
      <c r="AA84" s="13"/>
      <c r="AB84" s="19"/>
      <c r="AC84" s="13"/>
      <c r="AD84" s="19"/>
      <c r="AE84" s="13"/>
      <c r="AF84" s="111"/>
      <c r="AH84" s="19"/>
      <c r="AI84" s="13"/>
      <c r="AJ84" s="19"/>
      <c r="AK84" s="13"/>
      <c r="AL84" s="13"/>
      <c r="AM84" s="13"/>
      <c r="AN84" s="19"/>
      <c r="AO84" s="13"/>
      <c r="AP84" s="19"/>
      <c r="AQ84" s="13"/>
      <c r="AR84" s="19"/>
      <c r="AS84" s="13"/>
      <c r="AT84" s="19"/>
      <c r="AU84" s="13"/>
      <c r="AV84" s="19"/>
      <c r="AW84" s="53"/>
      <c r="AX84" s="19"/>
      <c r="AY84" s="13"/>
      <c r="AZ84" s="13"/>
      <c r="BA84" s="13"/>
      <c r="BB84" s="19"/>
      <c r="BC84" s="13"/>
      <c r="BD84" s="19"/>
      <c r="BE84" s="13"/>
      <c r="BF84" s="19"/>
      <c r="BG84" s="13"/>
      <c r="BH84" s="19"/>
      <c r="BI84" s="13"/>
      <c r="BJ84" s="19"/>
      <c r="BK84" s="13"/>
      <c r="BL84" s="19"/>
      <c r="BM84" s="13"/>
      <c r="BN84" s="19"/>
      <c r="BO84" s="13"/>
      <c r="BP84" s="19"/>
      <c r="BQ84" s="13"/>
      <c r="BR84" s="19"/>
      <c r="BS84" s="13"/>
      <c r="BT84" s="19"/>
      <c r="BU84" s="13"/>
      <c r="BV84" s="19"/>
      <c r="BW84" s="13"/>
      <c r="BX84" s="19"/>
      <c r="BY84" s="13"/>
      <c r="BZ84" s="19"/>
      <c r="CA84" s="13"/>
      <c r="CB84" s="19"/>
      <c r="CC84" s="13"/>
      <c r="CD84" s="19"/>
      <c r="CE84" s="13"/>
      <c r="CF84" s="19"/>
      <c r="CG84" s="13"/>
      <c r="CH84" s="19"/>
      <c r="CI84" s="13"/>
      <c r="CJ84" s="19"/>
      <c r="CK84" s="13"/>
      <c r="CL84" s="19"/>
      <c r="CM84" s="13"/>
      <c r="CN84" s="19"/>
      <c r="CO84" s="13"/>
      <c r="CP84" s="19"/>
      <c r="CQ84" s="13"/>
      <c r="CR84" s="19"/>
      <c r="CS84" s="6"/>
      <c r="CT84" s="6"/>
      <c r="CU84" s="6"/>
    </row>
    <row r="85" spans="1:99" s="4" customFormat="1" x14ac:dyDescent="0.2">
      <c r="A85" s="66"/>
      <c r="B85" s="19"/>
      <c r="C85" s="13"/>
      <c r="D85" s="19">
        <v>2835.01</v>
      </c>
      <c r="E85" s="13" t="s">
        <v>101</v>
      </c>
      <c r="F85" s="19"/>
      <c r="G85" s="13"/>
      <c r="H85" s="19"/>
      <c r="I85" s="13"/>
      <c r="J85" s="19"/>
      <c r="K85" s="13"/>
      <c r="L85" s="13"/>
      <c r="M85" s="13"/>
      <c r="N85" s="14">
        <f>+O85-N65</f>
        <v>18510.019999999997</v>
      </c>
      <c r="O85" s="14">
        <v>33730.089999999997</v>
      </c>
      <c r="P85" s="14" t="s">
        <v>252</v>
      </c>
      <c r="Q85" s="13"/>
      <c r="R85" s="19"/>
      <c r="S85" s="13"/>
      <c r="T85" s="13"/>
      <c r="U85" s="13"/>
      <c r="V85" s="19"/>
      <c r="W85" s="13"/>
      <c r="X85" s="19"/>
      <c r="Y85" s="13"/>
      <c r="Z85" s="13"/>
      <c r="AA85" s="13"/>
      <c r="AB85" s="19"/>
      <c r="AC85" s="13"/>
      <c r="AD85" s="19"/>
      <c r="AE85" s="13"/>
      <c r="AF85" s="111"/>
      <c r="AH85" s="19"/>
      <c r="AI85" s="13"/>
      <c r="AJ85" s="19"/>
      <c r="AK85" s="13"/>
      <c r="AL85" s="13"/>
      <c r="AM85" s="13"/>
      <c r="AN85" s="19"/>
      <c r="AO85" s="13"/>
      <c r="AP85" s="19"/>
      <c r="AQ85" s="13"/>
      <c r="AR85" s="19"/>
      <c r="AS85" s="13"/>
      <c r="AT85" s="19"/>
      <c r="AU85" s="13"/>
      <c r="AV85" s="19"/>
      <c r="AW85" s="53"/>
      <c r="AX85" s="19"/>
      <c r="AY85" s="13"/>
      <c r="AZ85" s="19"/>
      <c r="BA85" s="13"/>
      <c r="BB85" s="19"/>
      <c r="BC85" s="13"/>
      <c r="BD85" s="19"/>
      <c r="BE85" s="13"/>
      <c r="BF85" s="19"/>
      <c r="BG85" s="13"/>
      <c r="BH85" s="19"/>
      <c r="BI85" s="13"/>
      <c r="BJ85" s="19"/>
      <c r="BK85" s="13"/>
      <c r="BL85" s="19"/>
      <c r="BM85" s="13"/>
      <c r="BN85" s="19"/>
      <c r="BO85" s="13"/>
      <c r="BP85" s="19"/>
      <c r="BQ85" s="13"/>
      <c r="BR85" s="19"/>
      <c r="BS85" s="13"/>
      <c r="BT85" s="19"/>
      <c r="BU85" s="13"/>
      <c r="BV85" s="19"/>
      <c r="BW85" s="13"/>
      <c r="BX85" s="19"/>
      <c r="BY85" s="13"/>
      <c r="BZ85" s="19"/>
      <c r="CA85" s="13"/>
      <c r="CB85" s="19"/>
      <c r="CC85" s="13"/>
      <c r="CD85" s="19"/>
      <c r="CE85" s="13"/>
      <c r="CF85" s="19"/>
      <c r="CG85" s="13"/>
      <c r="CH85" s="19"/>
      <c r="CI85" s="13"/>
      <c r="CJ85" s="19"/>
      <c r="CK85" s="13"/>
      <c r="CL85" s="19"/>
      <c r="CM85" s="13"/>
      <c r="CN85" s="19"/>
      <c r="CO85" s="13"/>
      <c r="CP85" s="19"/>
      <c r="CQ85" s="13"/>
      <c r="CR85" s="19"/>
      <c r="CS85" s="6"/>
      <c r="CT85" s="6"/>
      <c r="CU85" s="6"/>
    </row>
    <row r="86" spans="1:99" s="4" customFormat="1" x14ac:dyDescent="0.2">
      <c r="A86" s="66"/>
      <c r="B86" s="19"/>
      <c r="C86" s="13"/>
      <c r="D86" s="153">
        <f>SUM(D78:D85)</f>
        <v>20897.43</v>
      </c>
      <c r="E86" s="13"/>
      <c r="F86" s="19"/>
      <c r="G86" s="13"/>
      <c r="H86" s="19">
        <v>7240</v>
      </c>
      <c r="I86" s="13" t="s">
        <v>216</v>
      </c>
      <c r="J86" s="19"/>
      <c r="K86" s="13"/>
      <c r="L86" s="19"/>
      <c r="M86" s="13"/>
      <c r="N86" s="19"/>
      <c r="O86" s="13"/>
      <c r="P86" s="19"/>
      <c r="Q86" s="13"/>
      <c r="R86" s="19"/>
      <c r="S86" s="13"/>
      <c r="T86" s="19"/>
      <c r="U86" s="13"/>
      <c r="V86" s="19"/>
      <c r="W86" s="13"/>
      <c r="X86" s="19"/>
      <c r="Y86" s="13"/>
      <c r="Z86" s="13"/>
      <c r="AA86" s="13"/>
      <c r="AB86" s="19"/>
      <c r="AC86" s="13"/>
      <c r="AD86" s="19"/>
      <c r="AE86" s="13"/>
      <c r="AF86" s="111"/>
      <c r="AH86" s="19"/>
      <c r="AI86" s="13"/>
      <c r="AJ86" s="19"/>
      <c r="AK86" s="13"/>
      <c r="AL86" s="19"/>
      <c r="AM86" s="13"/>
      <c r="AN86" s="19"/>
      <c r="AO86" s="13"/>
      <c r="AP86" s="19"/>
      <c r="AQ86" s="13"/>
      <c r="AR86" s="19"/>
      <c r="AS86" s="13"/>
      <c r="AT86" s="19"/>
      <c r="AU86" s="13"/>
      <c r="AV86" s="19"/>
      <c r="AW86" s="53"/>
      <c r="AX86" s="19"/>
      <c r="AY86" s="13"/>
      <c r="AZ86" s="19"/>
      <c r="BA86" s="13"/>
      <c r="BB86" s="19"/>
      <c r="BC86" s="13"/>
      <c r="BD86" s="19"/>
      <c r="BE86" s="13"/>
      <c r="BF86" s="19"/>
      <c r="BG86" s="13"/>
      <c r="BH86" s="19"/>
      <c r="BI86" s="13"/>
      <c r="BJ86" s="19"/>
      <c r="BK86" s="13"/>
      <c r="BL86" s="19"/>
      <c r="BM86" s="13"/>
      <c r="BN86" s="19"/>
      <c r="BO86" s="13"/>
      <c r="BP86" s="19"/>
      <c r="BQ86" s="13"/>
      <c r="BR86" s="19"/>
      <c r="BS86" s="13"/>
      <c r="BT86" s="19"/>
      <c r="BU86" s="13"/>
      <c r="BV86" s="19"/>
      <c r="BW86" s="13"/>
      <c r="BX86" s="19"/>
      <c r="BY86" s="13"/>
      <c r="BZ86" s="19"/>
      <c r="CA86" s="13"/>
      <c r="CB86" s="19"/>
      <c r="CC86" s="13"/>
      <c r="CD86" s="19"/>
      <c r="CE86" s="13"/>
      <c r="CF86" s="19"/>
      <c r="CG86" s="13"/>
      <c r="CH86" s="19"/>
      <c r="CI86" s="13"/>
      <c r="CJ86" s="19"/>
      <c r="CK86" s="13"/>
      <c r="CL86" s="19"/>
      <c r="CM86" s="13"/>
      <c r="CN86" s="19"/>
      <c r="CO86" s="13"/>
      <c r="CP86" s="19"/>
      <c r="CQ86" s="13"/>
      <c r="CR86" s="19"/>
      <c r="CS86" s="6"/>
      <c r="CT86" s="6"/>
      <c r="CU86" s="6"/>
    </row>
    <row r="87" spans="1:99" s="4" customFormat="1" x14ac:dyDescent="0.2">
      <c r="A87" s="102"/>
      <c r="B87" s="98"/>
      <c r="C87" s="7"/>
      <c r="D87" s="9"/>
      <c r="E87" s="7"/>
      <c r="F87" s="9"/>
      <c r="G87" s="7"/>
      <c r="H87" s="9">
        <v>14741.5</v>
      </c>
      <c r="I87" s="7" t="s">
        <v>217</v>
      </c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  <c r="V87" s="9"/>
      <c r="W87" s="7"/>
      <c r="X87" s="9"/>
      <c r="Y87" s="7"/>
      <c r="Z87" s="7"/>
      <c r="AA87" s="7"/>
      <c r="AB87" s="9"/>
      <c r="AC87" s="7"/>
      <c r="AD87" s="9"/>
      <c r="AE87" s="7"/>
      <c r="AF87" s="111"/>
      <c r="AH87" s="9"/>
      <c r="AI87" s="7"/>
      <c r="AJ87" s="9"/>
      <c r="AK87" s="7"/>
      <c r="AL87" s="9"/>
      <c r="AM87" s="7"/>
      <c r="AN87" s="9"/>
      <c r="AO87" s="7"/>
      <c r="AP87" s="9"/>
      <c r="AQ87" s="7"/>
      <c r="AR87" s="9"/>
      <c r="AS87" s="7"/>
      <c r="AT87" s="9"/>
      <c r="AU87" s="7"/>
      <c r="AV87" s="9"/>
      <c r="AW87" s="100"/>
      <c r="AX87" s="9"/>
      <c r="AY87" s="7"/>
      <c r="AZ87" s="9"/>
      <c r="BA87" s="7"/>
      <c r="BB87" s="9"/>
      <c r="BC87" s="7"/>
      <c r="BD87" s="9"/>
      <c r="BE87" s="7"/>
      <c r="BF87" s="9"/>
      <c r="BG87" s="7"/>
      <c r="BH87" s="9"/>
      <c r="BI87" s="7"/>
      <c r="BJ87" s="9"/>
      <c r="BK87" s="7"/>
      <c r="BL87" s="9"/>
      <c r="BM87" s="7"/>
      <c r="BN87" s="9"/>
      <c r="BO87" s="7"/>
      <c r="BP87" s="9"/>
      <c r="BQ87" s="7"/>
      <c r="BR87" s="9"/>
      <c r="BS87" s="7"/>
      <c r="BT87" s="9"/>
      <c r="BU87" s="7"/>
      <c r="BV87" s="9"/>
      <c r="BW87" s="7"/>
      <c r="BX87" s="9"/>
      <c r="BY87" s="7"/>
      <c r="BZ87" s="9"/>
      <c r="CA87" s="7"/>
      <c r="CB87" s="9"/>
      <c r="CC87" s="7"/>
      <c r="CD87" s="9"/>
      <c r="CE87" s="7"/>
      <c r="CF87" s="9"/>
      <c r="CG87" s="7"/>
      <c r="CH87" s="9"/>
      <c r="CI87" s="7"/>
      <c r="CJ87" s="9"/>
      <c r="CK87" s="7"/>
      <c r="CL87" s="9"/>
      <c r="CM87" s="7"/>
      <c r="CN87" s="9"/>
      <c r="CO87" s="7"/>
      <c r="CP87" s="9"/>
      <c r="CQ87" s="7"/>
      <c r="CR87" s="9"/>
      <c r="CS87" s="6"/>
      <c r="CT87" s="6"/>
      <c r="CU87" s="6"/>
    </row>
    <row r="88" spans="1:99" x14ac:dyDescent="0.2">
      <c r="A88" s="102"/>
      <c r="B88" s="99"/>
      <c r="C88" s="7"/>
      <c r="D88" s="7"/>
      <c r="E88" s="7"/>
      <c r="F88" s="7"/>
      <c r="G88" s="7"/>
      <c r="H88" s="9">
        <v>12501.32</v>
      </c>
      <c r="I88" s="7" t="s">
        <v>218</v>
      </c>
      <c r="J88" s="7"/>
      <c r="K88" s="7"/>
      <c r="L88" s="7"/>
      <c r="M88" s="7"/>
      <c r="N88" s="7"/>
      <c r="O88" s="7"/>
      <c r="P88" s="9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99"/>
      <c r="AC88" s="7"/>
      <c r="AD88" s="7"/>
      <c r="AE88" s="7"/>
      <c r="AF88" s="111"/>
      <c r="AG88" s="4"/>
      <c r="AH88" s="7"/>
      <c r="AI88" s="7"/>
      <c r="AJ88" s="7"/>
      <c r="AK88" s="7"/>
      <c r="AL88" s="7"/>
      <c r="AM88" s="7"/>
      <c r="AN88" s="7"/>
      <c r="AO88" s="7"/>
      <c r="AP88" s="99"/>
      <c r="AQ88" s="7"/>
      <c r="AR88" s="7"/>
      <c r="AS88" s="7"/>
      <c r="AT88" s="7"/>
      <c r="AU88" s="7"/>
      <c r="AV88" s="7"/>
      <c r="AW88" s="100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9" x14ac:dyDescent="0.2">
      <c r="A89" s="102"/>
      <c r="B89" s="99"/>
      <c r="C89" s="7"/>
      <c r="D89" s="7"/>
      <c r="E89" s="7"/>
      <c r="F89" s="7"/>
      <c r="G89" s="7"/>
      <c r="H89" s="9">
        <v>2968.75</v>
      </c>
      <c r="I89" s="7" t="s">
        <v>219</v>
      </c>
      <c r="J89" s="7"/>
      <c r="K89" s="7"/>
      <c r="L89" s="7"/>
      <c r="M89" s="7"/>
      <c r="O89" s="7"/>
      <c r="P89" s="9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99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99"/>
      <c r="AR89" s="7"/>
      <c r="AS89" s="7"/>
      <c r="AT89" s="7"/>
      <c r="AU89" s="7"/>
      <c r="AV89" s="7"/>
      <c r="AW89" s="100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9" x14ac:dyDescent="0.2">
      <c r="A90" s="102"/>
      <c r="B90" s="99"/>
      <c r="C90" s="7"/>
      <c r="D90" s="7"/>
      <c r="E90" s="7"/>
      <c r="F90" s="7"/>
      <c r="G90" s="7"/>
      <c r="H90" s="154">
        <f>SUM(H86:H89)</f>
        <v>37451.57</v>
      </c>
      <c r="I90" s="7"/>
      <c r="J90" s="7"/>
      <c r="K90" s="7"/>
      <c r="L90" s="7"/>
      <c r="M90" s="7"/>
      <c r="N90" s="7"/>
      <c r="O90" s="7"/>
      <c r="P90" s="9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99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100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9" s="103" customFormat="1" x14ac:dyDescent="0.2">
      <c r="A91" s="110"/>
      <c r="B91" s="107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5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7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W91" s="108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4"/>
      <c r="CT91" s="104"/>
      <c r="CU91" s="104"/>
    </row>
    <row r="92" spans="1:99" x14ac:dyDescent="0.2">
      <c r="A92" s="66" t="s">
        <v>6</v>
      </c>
      <c r="B92" s="19"/>
      <c r="C92" s="13"/>
      <c r="D92" s="98"/>
      <c r="E92" s="99"/>
      <c r="F92" s="19"/>
      <c r="G92" s="13"/>
      <c r="H92" s="19"/>
      <c r="I92" s="13"/>
      <c r="J92" s="19"/>
      <c r="K92" s="13"/>
      <c r="L92" s="19"/>
      <c r="M92" s="13"/>
      <c r="N92" s="19"/>
      <c r="O92" s="13"/>
      <c r="P92" s="19"/>
      <c r="Q92" s="13"/>
      <c r="R92" s="19"/>
      <c r="S92" s="13"/>
      <c r="T92" s="19"/>
      <c r="U92" s="13"/>
      <c r="V92" s="19"/>
      <c r="W92" s="13"/>
      <c r="X92" s="19"/>
      <c r="Y92" s="13"/>
      <c r="Z92" s="115"/>
      <c r="AA92" s="114"/>
      <c r="AB92" s="19"/>
      <c r="AC92" s="13"/>
      <c r="AD92" s="19"/>
      <c r="AE92" s="13"/>
      <c r="AF92" s="19"/>
      <c r="AG92" s="13"/>
      <c r="AH92" s="19"/>
      <c r="AI92" s="13"/>
      <c r="AJ92" s="19">
        <v>5700</v>
      </c>
      <c r="AK92" s="13" t="s">
        <v>829</v>
      </c>
      <c r="AL92" s="19">
        <v>59000</v>
      </c>
      <c r="AM92" s="13" t="s">
        <v>874</v>
      </c>
      <c r="AN92" s="19">
        <v>1199</v>
      </c>
      <c r="AO92" s="19" t="s">
        <v>910</v>
      </c>
      <c r="AP92" s="19">
        <v>1801.83</v>
      </c>
      <c r="AQ92" s="19" t="s">
        <v>960</v>
      </c>
      <c r="AR92" s="19">
        <v>2139.0100000000002</v>
      </c>
      <c r="AS92" s="13" t="s">
        <v>1034</v>
      </c>
      <c r="AT92" s="19">
        <v>12528.17</v>
      </c>
      <c r="AU92" s="13" t="s">
        <v>1093</v>
      </c>
      <c r="AV92" s="13">
        <v>2138.9899999999998</v>
      </c>
      <c r="AW92" s="53" t="s">
        <v>1149</v>
      </c>
      <c r="AX92" s="19"/>
      <c r="AY92" s="13"/>
      <c r="AZ92" s="19">
        <v>4680</v>
      </c>
      <c r="BA92" s="13" t="s">
        <v>1161</v>
      </c>
      <c r="BB92" s="19">
        <v>4658.8</v>
      </c>
      <c r="BC92" s="13" t="s">
        <v>1246</v>
      </c>
      <c r="BD92" s="19">
        <v>75143.53</v>
      </c>
      <c r="BE92" s="13" t="s">
        <v>1278</v>
      </c>
      <c r="BF92" s="19"/>
      <c r="BG92" s="13"/>
      <c r="BH92" s="19"/>
      <c r="BI92" s="13"/>
      <c r="BJ92" s="19"/>
      <c r="BK92" s="13"/>
      <c r="BL92" s="19"/>
      <c r="BM92" s="13"/>
      <c r="BN92" s="19"/>
      <c r="BO92" s="13"/>
      <c r="BP92" s="19"/>
      <c r="BQ92" s="13"/>
      <c r="BR92" s="19"/>
      <c r="BS92" s="13"/>
      <c r="BT92" s="19"/>
      <c r="BU92" s="13"/>
      <c r="BV92" s="19"/>
      <c r="BW92" s="13"/>
      <c r="BX92" s="19"/>
      <c r="BY92" s="13"/>
      <c r="BZ92" s="19"/>
      <c r="CA92" s="13"/>
      <c r="CB92" s="19"/>
      <c r="CC92" s="13"/>
      <c r="CD92" s="19"/>
      <c r="CE92" s="13"/>
      <c r="CF92" s="19"/>
      <c r="CG92" s="13"/>
      <c r="CH92" s="19"/>
      <c r="CI92" s="13"/>
      <c r="CJ92" s="19"/>
      <c r="CK92" s="13"/>
      <c r="CL92" s="19"/>
      <c r="CM92" s="13"/>
      <c r="CN92" s="19"/>
      <c r="CO92" s="13"/>
      <c r="CP92" s="19"/>
      <c r="CQ92" s="13"/>
      <c r="CR92" s="19"/>
    </row>
    <row r="93" spans="1:99" s="4" customFormat="1" x14ac:dyDescent="0.2">
      <c r="A93" s="66"/>
      <c r="B93" s="19">
        <v>4603.3599999999997</v>
      </c>
      <c r="C93" s="13" t="s">
        <v>14</v>
      </c>
      <c r="D93" s="113">
        <v>4487.8100000000004</v>
      </c>
      <c r="E93" s="13" t="s">
        <v>95</v>
      </c>
      <c r="F93" s="19">
        <v>1000</v>
      </c>
      <c r="G93" s="13" t="s">
        <v>192</v>
      </c>
      <c r="H93" s="19"/>
      <c r="I93" s="13"/>
      <c r="J93" s="19">
        <v>2506.9299999999998</v>
      </c>
      <c r="K93" s="13" t="s">
        <v>490</v>
      </c>
      <c r="L93" s="19"/>
      <c r="M93" s="13"/>
      <c r="N93" s="19">
        <v>1199</v>
      </c>
      <c r="O93" s="13" t="s">
        <v>247</v>
      </c>
      <c r="P93" s="19">
        <v>2139.0100000000002</v>
      </c>
      <c r="Q93" s="13" t="s">
        <v>277</v>
      </c>
      <c r="R93" s="19">
        <v>4333.99</v>
      </c>
      <c r="S93" s="13" t="s">
        <v>291</v>
      </c>
      <c r="T93" s="13">
        <v>4395</v>
      </c>
      <c r="U93" s="13" t="s">
        <v>368</v>
      </c>
      <c r="V93" s="9">
        <v>4395</v>
      </c>
      <c r="W93" s="114" t="s">
        <v>330</v>
      </c>
      <c r="X93" s="19">
        <v>9033.81</v>
      </c>
      <c r="Y93" s="13" t="s">
        <v>412</v>
      </c>
      <c r="Z93" s="19">
        <v>3530</v>
      </c>
      <c r="AA93" s="13" t="s">
        <v>439</v>
      </c>
      <c r="AB93" s="19">
        <v>546.95000000000005</v>
      </c>
      <c r="AC93" s="13" t="s">
        <v>459</v>
      </c>
      <c r="AD93" s="19">
        <v>1199</v>
      </c>
      <c r="AE93" s="13" t="s">
        <v>717</v>
      </c>
      <c r="AF93" s="220">
        <v>1199</v>
      </c>
      <c r="AG93" s="13" t="s">
        <v>761</v>
      </c>
      <c r="AH93" s="19">
        <v>1199</v>
      </c>
      <c r="AI93" s="19" t="s">
        <v>805</v>
      </c>
      <c r="AJ93" s="116">
        <v>5000</v>
      </c>
      <c r="AK93" s="56" t="s">
        <v>830</v>
      </c>
      <c r="AL93" s="19">
        <v>2138.9899999999998</v>
      </c>
      <c r="AM93" s="13" t="s">
        <v>884</v>
      </c>
      <c r="AN93" s="19">
        <v>2442</v>
      </c>
      <c r="AO93" s="13" t="s">
        <v>923</v>
      </c>
      <c r="AP93" s="19">
        <v>2138.9899999999998</v>
      </c>
      <c r="AQ93" s="41" t="s">
        <v>983</v>
      </c>
      <c r="AR93" s="19">
        <v>3994</v>
      </c>
      <c r="AS93" s="13" t="s">
        <v>1041</v>
      </c>
      <c r="AT93" s="19">
        <v>2094.9899999999998</v>
      </c>
      <c r="AU93" s="13" t="s">
        <v>1099</v>
      </c>
      <c r="AV93" s="9"/>
      <c r="AW93" s="53"/>
      <c r="AX93" s="19"/>
      <c r="AY93" s="13"/>
      <c r="AZ93" s="19">
        <v>175</v>
      </c>
      <c r="BA93" s="13" t="s">
        <v>1164</v>
      </c>
      <c r="BB93" s="9">
        <v>3530</v>
      </c>
      <c r="BC93" s="7" t="s">
        <v>1255</v>
      </c>
      <c r="BD93" s="19">
        <v>1595.49</v>
      </c>
      <c r="BE93" s="13" t="s">
        <v>1282</v>
      </c>
      <c r="BF93" s="19"/>
      <c r="BG93" s="13"/>
      <c r="BH93" s="19"/>
      <c r="BI93" s="13"/>
      <c r="BJ93" s="19"/>
      <c r="BK93" s="13"/>
      <c r="BL93" s="19"/>
      <c r="BM93" s="13"/>
      <c r="BN93" s="19"/>
      <c r="BO93" s="13"/>
      <c r="BP93" s="19"/>
      <c r="BQ93" s="13"/>
      <c r="BR93" s="19"/>
      <c r="BS93" s="13"/>
      <c r="BT93" s="19"/>
      <c r="BU93" s="13"/>
      <c r="BV93" s="19"/>
      <c r="BW93" s="13"/>
      <c r="BX93" s="19"/>
      <c r="BY93" s="13"/>
      <c r="BZ93" s="19"/>
      <c r="CA93" s="13"/>
      <c r="CB93" s="19"/>
      <c r="CC93" s="13"/>
      <c r="CD93" s="19"/>
      <c r="CE93" s="13"/>
      <c r="CF93" s="19"/>
      <c r="CG93" s="13"/>
      <c r="CH93" s="19"/>
      <c r="CI93" s="13"/>
      <c r="CJ93" s="19"/>
      <c r="CK93" s="13"/>
      <c r="CL93" s="19"/>
      <c r="CM93" s="13"/>
      <c r="CN93" s="19"/>
      <c r="CO93" s="13"/>
      <c r="CP93" s="19"/>
      <c r="CQ93" s="13"/>
      <c r="CR93" s="19"/>
      <c r="CS93" s="6"/>
      <c r="CT93" s="6"/>
      <c r="CU93" s="6"/>
    </row>
    <row r="94" spans="1:99" s="4" customFormat="1" x14ac:dyDescent="0.2">
      <c r="A94" s="66"/>
      <c r="B94" s="13"/>
      <c r="C94" s="13"/>
      <c r="D94" s="113">
        <v>3442</v>
      </c>
      <c r="E94" s="13" t="s">
        <v>96</v>
      </c>
      <c r="F94" s="19">
        <v>554.91999999999996</v>
      </c>
      <c r="G94" s="13" t="s">
        <v>193</v>
      </c>
      <c r="H94" s="19"/>
      <c r="I94" s="13"/>
      <c r="J94" s="19">
        <v>15773.42</v>
      </c>
      <c r="K94" s="13" t="s">
        <v>491</v>
      </c>
      <c r="L94" s="19"/>
      <c r="M94" s="13"/>
      <c r="N94" s="19">
        <v>2139</v>
      </c>
      <c r="O94" s="13" t="s">
        <v>248</v>
      </c>
      <c r="P94" s="19">
        <v>2138.9899999999998</v>
      </c>
      <c r="Q94" s="13" t="s">
        <v>278</v>
      </c>
      <c r="R94" s="19">
        <v>1199</v>
      </c>
      <c r="S94" s="13" t="s">
        <v>292</v>
      </c>
      <c r="T94" s="19">
        <v>10000</v>
      </c>
      <c r="U94" s="13" t="s">
        <v>369</v>
      </c>
      <c r="V94" s="19">
        <v>57000</v>
      </c>
      <c r="W94" s="13" t="s">
        <v>331</v>
      </c>
      <c r="X94" s="19">
        <v>3994</v>
      </c>
      <c r="Y94" s="13" t="s">
        <v>413</v>
      </c>
      <c r="Z94" s="19">
        <v>2094.9899999999998</v>
      </c>
      <c r="AA94" s="13" t="s">
        <v>440</v>
      </c>
      <c r="AB94" s="13">
        <v>1623.19</v>
      </c>
      <c r="AC94" s="13" t="s">
        <v>460</v>
      </c>
      <c r="AD94" s="19">
        <v>20000</v>
      </c>
      <c r="AE94" s="13" t="s">
        <v>718</v>
      </c>
      <c r="AF94" s="19">
        <v>1199</v>
      </c>
      <c r="AG94" s="13" t="s">
        <v>762</v>
      </c>
      <c r="AH94" s="19">
        <v>3530</v>
      </c>
      <c r="AI94" s="13" t="s">
        <v>806</v>
      </c>
      <c r="AJ94" s="19">
        <v>1199</v>
      </c>
      <c r="AK94" s="13" t="s">
        <v>846</v>
      </c>
      <c r="AL94" s="19">
        <v>1199</v>
      </c>
      <c r="AM94" s="13" t="s">
        <v>886</v>
      </c>
      <c r="AN94" s="19">
        <v>7587.36</v>
      </c>
      <c r="AO94" s="13" t="s">
        <v>926</v>
      </c>
      <c r="AP94" s="19">
        <v>2139.0100000000002</v>
      </c>
      <c r="AQ94" s="13" t="s">
        <v>987</v>
      </c>
      <c r="AR94" s="15">
        <v>1199</v>
      </c>
      <c r="AS94" s="4" t="s">
        <v>1043</v>
      </c>
      <c r="AT94" s="19">
        <v>2670.41</v>
      </c>
      <c r="AU94" s="13" t="s">
        <v>1105</v>
      </c>
      <c r="AV94" s="19"/>
      <c r="AW94" s="53"/>
      <c r="AX94" s="13"/>
      <c r="AY94" s="13"/>
      <c r="AZ94" s="19">
        <v>1528.09</v>
      </c>
      <c r="BA94" s="13" t="s">
        <v>1165</v>
      </c>
      <c r="BB94" s="98">
        <v>2650</v>
      </c>
      <c r="BC94" s="7" t="s">
        <v>1263</v>
      </c>
      <c r="BD94" s="19">
        <v>177.42</v>
      </c>
      <c r="BE94" s="13" t="s">
        <v>1288</v>
      </c>
      <c r="BF94" s="19"/>
      <c r="BG94" s="13"/>
      <c r="BH94" s="19"/>
      <c r="BI94" s="13"/>
      <c r="BJ94" s="13"/>
      <c r="BK94" s="13"/>
      <c r="BL94" s="19"/>
      <c r="BM94" s="13"/>
      <c r="BN94" s="19"/>
      <c r="BO94" s="13"/>
      <c r="BP94" s="13"/>
      <c r="BQ94" s="13"/>
      <c r="BR94" s="19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6"/>
      <c r="CT94" s="6"/>
      <c r="CU94" s="6"/>
    </row>
    <row r="95" spans="1:99" s="4" customFormat="1" x14ac:dyDescent="0.2">
      <c r="A95" s="66"/>
      <c r="B95" s="19"/>
      <c r="C95" s="13"/>
      <c r="D95" s="113">
        <v>661.36</v>
      </c>
      <c r="E95" s="13" t="s">
        <v>19</v>
      </c>
      <c r="F95" s="19">
        <v>3442.01</v>
      </c>
      <c r="G95" s="13" t="s">
        <v>194</v>
      </c>
      <c r="H95" s="19"/>
      <c r="I95" s="13"/>
      <c r="J95" s="19">
        <v>8499.39</v>
      </c>
      <c r="K95" s="13" t="s">
        <v>492</v>
      </c>
      <c r="L95" s="19"/>
      <c r="M95" s="13"/>
      <c r="N95" s="19">
        <v>19000</v>
      </c>
      <c r="O95" s="13" t="s">
        <v>249</v>
      </c>
      <c r="P95" s="19">
        <v>5000</v>
      </c>
      <c r="Q95" s="13" t="s">
        <v>279</v>
      </c>
      <c r="R95" s="19">
        <v>1199</v>
      </c>
      <c r="S95" s="13" t="s">
        <v>293</v>
      </c>
      <c r="T95" s="19">
        <v>300.24</v>
      </c>
      <c r="U95" s="13" t="s">
        <v>370</v>
      </c>
      <c r="V95" s="19">
        <v>2132</v>
      </c>
      <c r="W95" s="13" t="s">
        <v>332</v>
      </c>
      <c r="X95" s="13">
        <v>3530</v>
      </c>
      <c r="Y95" s="13" t="s">
        <v>414</v>
      </c>
      <c r="Z95" s="19">
        <v>2585.8000000000002</v>
      </c>
      <c r="AA95" s="13" t="s">
        <v>441</v>
      </c>
      <c r="AB95" s="19">
        <v>3530</v>
      </c>
      <c r="AC95" s="13" t="s">
        <v>461</v>
      </c>
      <c r="AD95" s="13">
        <v>2139</v>
      </c>
      <c r="AE95" s="13" t="s">
        <v>719</v>
      </c>
      <c r="AF95" s="13">
        <v>942</v>
      </c>
      <c r="AG95" s="13" t="s">
        <v>763</v>
      </c>
      <c r="AH95" s="19">
        <v>6696.88</v>
      </c>
      <c r="AI95" s="13" t="s">
        <v>807</v>
      </c>
      <c r="AJ95" s="19">
        <v>4643.99</v>
      </c>
      <c r="AK95" s="13" t="s">
        <v>849</v>
      </c>
      <c r="AL95" s="19">
        <v>997.52</v>
      </c>
      <c r="AM95" s="13" t="s">
        <v>902</v>
      </c>
      <c r="AN95" s="19">
        <v>1199</v>
      </c>
      <c r="AO95" s="13" t="s">
        <v>931</v>
      </c>
      <c r="AP95" s="19">
        <v>1050</v>
      </c>
      <c r="AQ95" s="13" t="s">
        <v>996</v>
      </c>
      <c r="AR95" s="19">
        <v>2499.9899999999998</v>
      </c>
      <c r="AS95" s="13" t="s">
        <v>1044</v>
      </c>
      <c r="AT95" s="19">
        <v>4425.9799999999996</v>
      </c>
      <c r="AU95" s="13" t="s">
        <v>1108</v>
      </c>
      <c r="AV95" s="19"/>
      <c r="AW95" s="53"/>
      <c r="AX95" s="15"/>
      <c r="AY95" s="13"/>
      <c r="AZ95" s="19">
        <v>278.23</v>
      </c>
      <c r="BA95" s="13" t="s">
        <v>1168</v>
      </c>
      <c r="BB95" s="153">
        <f>+SUM(BB92:BB94)</f>
        <v>10838.8</v>
      </c>
      <c r="BC95" s="13"/>
      <c r="BD95" s="19">
        <v>2139.0100000000002</v>
      </c>
      <c r="BE95" s="13" t="s">
        <v>1323</v>
      </c>
      <c r="BF95" s="13"/>
      <c r="BG95" s="13"/>
      <c r="BH95" s="13"/>
      <c r="BI95" s="13"/>
      <c r="BJ95" s="19"/>
      <c r="BK95" s="13"/>
      <c r="BL95" s="19"/>
      <c r="BM95" s="13"/>
      <c r="BN95" s="13"/>
      <c r="BO95" s="13"/>
      <c r="BP95" s="19"/>
      <c r="BQ95" s="13"/>
      <c r="BR95" s="19"/>
      <c r="BS95" s="13"/>
      <c r="BT95" s="19"/>
      <c r="BU95" s="13"/>
      <c r="BV95" s="19"/>
      <c r="BW95" s="13"/>
      <c r="BX95" s="19"/>
      <c r="BY95" s="13"/>
      <c r="BZ95" s="19"/>
      <c r="CA95" s="13"/>
      <c r="CB95" s="19"/>
      <c r="CC95" s="13"/>
      <c r="CD95" s="19"/>
      <c r="CE95" s="13"/>
      <c r="CF95" s="19"/>
      <c r="CG95" s="13"/>
      <c r="CH95" s="19"/>
      <c r="CI95" s="13"/>
      <c r="CJ95" s="19"/>
      <c r="CK95" s="13"/>
      <c r="CL95" s="19"/>
      <c r="CM95" s="13"/>
      <c r="CN95" s="19"/>
      <c r="CO95" s="13"/>
      <c r="CP95" s="19"/>
      <c r="CQ95" s="13"/>
      <c r="CR95" s="19"/>
      <c r="CS95" s="6"/>
      <c r="CT95" s="6"/>
      <c r="CU95" s="6"/>
    </row>
    <row r="96" spans="1:99" s="4" customFormat="1" x14ac:dyDescent="0.2">
      <c r="A96" s="66"/>
      <c r="B96" s="13"/>
      <c r="C96" s="13"/>
      <c r="D96" s="153">
        <f>SUM(D93:D95)</f>
        <v>8591.17</v>
      </c>
      <c r="E96" s="13"/>
      <c r="F96" s="153">
        <f>SUM(F93:F95)</f>
        <v>4996.93</v>
      </c>
      <c r="G96" s="13"/>
      <c r="H96" s="19"/>
      <c r="I96" s="13"/>
      <c r="J96" s="19">
        <v>3419.75</v>
      </c>
      <c r="K96" s="13" t="s">
        <v>493</v>
      </c>
      <c r="L96" s="19"/>
      <c r="M96" s="13"/>
      <c r="N96" s="153">
        <f>SUM(N93:N95)</f>
        <v>22338</v>
      </c>
      <c r="O96" s="13"/>
      <c r="P96" s="153">
        <f>SUM(P93:P95)</f>
        <v>9278</v>
      </c>
      <c r="Q96" s="13"/>
      <c r="R96" s="19">
        <v>1199</v>
      </c>
      <c r="S96" s="13" t="s">
        <v>294</v>
      </c>
      <c r="T96" s="13">
        <v>600</v>
      </c>
      <c r="U96" s="13" t="s">
        <v>371</v>
      </c>
      <c r="V96" s="19">
        <v>1199</v>
      </c>
      <c r="W96" s="19" t="s">
        <v>333</v>
      </c>
      <c r="X96" s="19">
        <v>20000</v>
      </c>
      <c r="Y96" s="13" t="s">
        <v>415</v>
      </c>
      <c r="Z96" s="153">
        <f>SUM(Z93:Z95)</f>
        <v>8210.7900000000009</v>
      </c>
      <c r="AA96" s="13"/>
      <c r="AB96" s="19">
        <v>963.3</v>
      </c>
      <c r="AC96" s="13" t="s">
        <v>462</v>
      </c>
      <c r="AD96" s="153">
        <f>SUM(AD93:AD95)</f>
        <v>23338</v>
      </c>
      <c r="AE96" s="13"/>
      <c r="AF96" s="19">
        <v>2138.9899999999998</v>
      </c>
      <c r="AG96" s="7" t="s">
        <v>764</v>
      </c>
      <c r="AH96" s="19">
        <v>9922.5</v>
      </c>
      <c r="AI96" s="13" t="s">
        <v>808</v>
      </c>
      <c r="AJ96" s="212">
        <f>+SUM(AJ92:AJ95)</f>
        <v>16542.989999999998</v>
      </c>
      <c r="AL96" s="153">
        <f>+SUM(AL92:AL95)</f>
        <v>63335.509999999995</v>
      </c>
      <c r="AM96" s="13"/>
      <c r="AN96" s="19">
        <v>3530</v>
      </c>
      <c r="AO96" s="13" t="s">
        <v>932</v>
      </c>
      <c r="AP96" s="19">
        <v>4395</v>
      </c>
      <c r="AQ96" s="13" t="s">
        <v>999</v>
      </c>
      <c r="AR96" s="19">
        <v>1565.37</v>
      </c>
      <c r="AS96" s="13" t="s">
        <v>1050</v>
      </c>
      <c r="AT96" s="111">
        <v>4395</v>
      </c>
      <c r="AU96" s="13" t="s">
        <v>1109</v>
      </c>
      <c r="AV96" s="19"/>
      <c r="AW96" s="53"/>
      <c r="AX96" s="19"/>
      <c r="AY96" s="13"/>
      <c r="AZ96" s="15">
        <v>10000</v>
      </c>
      <c r="BA96" s="13" t="s">
        <v>1169</v>
      </c>
      <c r="BB96" s="19"/>
      <c r="BC96" s="41"/>
      <c r="BD96" s="19">
        <v>1199</v>
      </c>
      <c r="BE96" s="13" t="s">
        <v>1325</v>
      </c>
      <c r="BF96" s="19"/>
      <c r="BG96" s="13"/>
      <c r="BH96" s="19"/>
      <c r="BI96" s="13"/>
      <c r="BJ96" s="19"/>
      <c r="BK96" s="13"/>
      <c r="BL96" s="19"/>
      <c r="BM96" s="13"/>
      <c r="BN96" s="13"/>
      <c r="BO96" s="13"/>
      <c r="BP96" s="19"/>
      <c r="BQ96" s="13"/>
      <c r="BR96" s="19"/>
      <c r="BS96" s="13"/>
      <c r="BT96" s="19"/>
      <c r="BU96" s="13"/>
      <c r="BV96" s="19"/>
      <c r="BW96" s="13"/>
      <c r="BX96" s="19"/>
      <c r="BY96" s="13"/>
      <c r="BZ96" s="19"/>
      <c r="CA96" s="13"/>
      <c r="CB96" s="19"/>
      <c r="CC96" s="13"/>
      <c r="CD96" s="19"/>
      <c r="CE96" s="13"/>
      <c r="CF96" s="19"/>
      <c r="CG96" s="13"/>
      <c r="CH96" s="19"/>
      <c r="CI96" s="13"/>
      <c r="CJ96" s="19"/>
      <c r="CK96" s="13"/>
      <c r="CL96" s="19"/>
      <c r="CM96" s="13"/>
      <c r="CN96" s="19"/>
      <c r="CO96" s="13"/>
      <c r="CP96" s="19"/>
      <c r="CQ96" s="13"/>
      <c r="CR96" s="19"/>
      <c r="CS96" s="6"/>
      <c r="CT96" s="6"/>
      <c r="CU96" s="6"/>
    </row>
    <row r="97" spans="1:96" s="6" customFormat="1" x14ac:dyDescent="0.2">
      <c r="A97" s="66"/>
      <c r="B97" s="19"/>
      <c r="C97" s="13"/>
      <c r="D97" s="19"/>
      <c r="E97" s="13"/>
      <c r="F97" s="19"/>
      <c r="G97" s="13"/>
      <c r="H97" s="19"/>
      <c r="I97" s="13"/>
      <c r="J97" s="19">
        <v>20000</v>
      </c>
      <c r="K97" s="13" t="s">
        <v>494</v>
      </c>
      <c r="L97" s="19"/>
      <c r="M97" s="13"/>
      <c r="N97" s="19"/>
      <c r="O97" s="13"/>
      <c r="P97" s="19"/>
      <c r="Q97" s="13"/>
      <c r="R97" s="153">
        <f>SUM(R93:R96)</f>
        <v>7930.99</v>
      </c>
      <c r="S97" s="13"/>
      <c r="T97" s="19">
        <v>2139.0100000000002</v>
      </c>
      <c r="U97" s="13" t="s">
        <v>372</v>
      </c>
      <c r="V97" s="9">
        <v>1147.07</v>
      </c>
      <c r="W97" s="7" t="s">
        <v>334</v>
      </c>
      <c r="X97" s="15">
        <v>2600</v>
      </c>
      <c r="Y97" s="13" t="s">
        <v>391</v>
      </c>
      <c r="Z97" s="13"/>
      <c r="AA97" s="13"/>
      <c r="AB97" s="19">
        <v>1199</v>
      </c>
      <c r="AC97" s="13" t="s">
        <v>463</v>
      </c>
      <c r="AD97" s="19"/>
      <c r="AE97" s="13"/>
      <c r="AF97" s="98">
        <v>3530</v>
      </c>
      <c r="AG97" s="7" t="s">
        <v>765</v>
      </c>
      <c r="AH97" s="19">
        <v>1900</v>
      </c>
      <c r="AI97" s="13" t="s">
        <v>795</v>
      </c>
      <c r="AJ97" s="4"/>
      <c r="AK97" s="4"/>
      <c r="AL97" s="19"/>
      <c r="AM97" s="13"/>
      <c r="AN97" s="19">
        <v>4395</v>
      </c>
      <c r="AO97" s="13" t="s">
        <v>937</v>
      </c>
      <c r="AP97" s="19">
        <v>2139.0100000000002</v>
      </c>
      <c r="AQ97" s="13" t="s">
        <v>1006</v>
      </c>
      <c r="AR97" s="19">
        <v>1163.6500000000001</v>
      </c>
      <c r="AS97" s="13" t="s">
        <v>1061</v>
      </c>
      <c r="AT97" s="19">
        <v>2094.9899999999998</v>
      </c>
      <c r="AU97" s="13" t="s">
        <v>1082</v>
      </c>
      <c r="AV97" s="19"/>
      <c r="AW97" s="53"/>
      <c r="AX97" s="13"/>
      <c r="AY97" s="13"/>
      <c r="AZ97" s="19">
        <v>1538.59</v>
      </c>
      <c r="BA97" s="13" t="s">
        <v>1177</v>
      </c>
      <c r="BB97" s="19"/>
      <c r="BC97" s="13"/>
      <c r="BD97" s="19">
        <v>605.1</v>
      </c>
      <c r="BE97" s="13" t="s">
        <v>1327</v>
      </c>
      <c r="BF97" s="19"/>
      <c r="BG97" s="13"/>
      <c r="BH97" s="19"/>
      <c r="BI97" s="13"/>
      <c r="BJ97" s="23"/>
      <c r="BL97" s="19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</row>
    <row r="98" spans="1:96" s="6" customFormat="1" x14ac:dyDescent="0.2">
      <c r="A98" s="66"/>
      <c r="B98" s="19"/>
      <c r="C98" s="13"/>
      <c r="D98" s="13"/>
      <c r="E98" s="13"/>
      <c r="F98" s="19"/>
      <c r="G98" s="13"/>
      <c r="H98" s="13"/>
      <c r="I98" s="13"/>
      <c r="J98" s="19">
        <v>1199</v>
      </c>
      <c r="K98" s="13" t="s">
        <v>495</v>
      </c>
      <c r="L98" s="19"/>
      <c r="M98" s="13"/>
      <c r="N98" s="19">
        <v>9421.2800000000007</v>
      </c>
      <c r="O98" s="13" t="s">
        <v>510</v>
      </c>
      <c r="P98" s="19"/>
      <c r="Q98" s="13"/>
      <c r="R98" s="19"/>
      <c r="S98" s="13"/>
      <c r="T98" s="19">
        <v>2139.0100000000002</v>
      </c>
      <c r="U98" s="13" t="s">
        <v>373</v>
      </c>
      <c r="V98" s="13">
        <v>1522.25</v>
      </c>
      <c r="W98" s="13" t="s">
        <v>335</v>
      </c>
      <c r="X98" s="15">
        <v>3530</v>
      </c>
      <c r="Y98" s="13" t="s">
        <v>416</v>
      </c>
      <c r="Z98" s="13">
        <v>4395.01</v>
      </c>
      <c r="AA98" s="13" t="s">
        <v>636</v>
      </c>
      <c r="AB98" s="19">
        <v>2094.9899999999998</v>
      </c>
      <c r="AC98" s="13" t="s">
        <v>464</v>
      </c>
      <c r="AD98" s="13"/>
      <c r="AE98" s="13"/>
      <c r="AF98" s="153">
        <f>SUM(AF93:AF97)</f>
        <v>9008.99</v>
      </c>
      <c r="AG98" s="13"/>
      <c r="AH98" s="19">
        <v>1144.6400000000001</v>
      </c>
      <c r="AI98" s="13" t="s">
        <v>809</v>
      </c>
      <c r="AJ98" s="19"/>
      <c r="AK98" s="13"/>
      <c r="AL98" s="13"/>
      <c r="AM98" s="13"/>
      <c r="AN98" s="153">
        <f>+SUM(AN92:AN97)</f>
        <v>20352.36</v>
      </c>
      <c r="AO98" s="13"/>
      <c r="AP98" s="19">
        <v>1471.74</v>
      </c>
      <c r="AQ98" s="13" t="s">
        <v>1008</v>
      </c>
      <c r="AR98" s="19">
        <v>4534.93</v>
      </c>
      <c r="AS98" s="13" t="s">
        <v>1046</v>
      </c>
      <c r="AT98" s="19">
        <v>4891.6499999999996</v>
      </c>
      <c r="AU98" s="13" t="s">
        <v>1075</v>
      </c>
      <c r="AV98" s="19"/>
      <c r="AW98" s="53"/>
      <c r="AX98" s="13"/>
      <c r="AY98" s="13"/>
      <c r="AZ98" s="19">
        <v>2591</v>
      </c>
      <c r="BA98" s="13" t="s">
        <v>1182</v>
      </c>
      <c r="BB98" s="19"/>
      <c r="BC98" s="13"/>
      <c r="BD98" s="153">
        <f>+SUM(BD92:BD97)</f>
        <v>80859.55</v>
      </c>
      <c r="BE98" s="13"/>
      <c r="BF98" s="13"/>
      <c r="BG98" s="13"/>
      <c r="BH98" s="19"/>
      <c r="BI98" s="13"/>
      <c r="BL98" s="19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</row>
    <row r="99" spans="1:96" s="6" customFormat="1" x14ac:dyDescent="0.2">
      <c r="A99" s="66"/>
      <c r="B99" s="19"/>
      <c r="C99" s="13"/>
      <c r="D99" s="13"/>
      <c r="E99" s="13"/>
      <c r="F99" s="13"/>
      <c r="G99" s="13"/>
      <c r="H99" s="19"/>
      <c r="I99" s="13"/>
      <c r="J99" s="19">
        <v>4395</v>
      </c>
      <c r="K99" s="13" t="s">
        <v>496</v>
      </c>
      <c r="L99" s="19"/>
      <c r="M99" s="13"/>
      <c r="N99" s="19">
        <v>1199</v>
      </c>
      <c r="O99" s="13" t="s">
        <v>511</v>
      </c>
      <c r="P99" s="19"/>
      <c r="Q99" s="13"/>
      <c r="R99" s="19"/>
      <c r="S99" s="41"/>
      <c r="T99" s="19">
        <v>2138.9899999999998</v>
      </c>
      <c r="U99" s="13" t="s">
        <v>374</v>
      </c>
      <c r="V99" s="153">
        <f>SUM(V93:V98)</f>
        <v>67395.320000000007</v>
      </c>
      <c r="W99" s="13"/>
      <c r="X99" s="13">
        <v>464</v>
      </c>
      <c r="Y99" s="13" t="s">
        <v>417</v>
      </c>
      <c r="Z99" s="19">
        <v>5000</v>
      </c>
      <c r="AA99" s="13" t="s">
        <v>637</v>
      </c>
      <c r="AB99" s="153">
        <f>SUM(AB93:AB98)</f>
        <v>9957.43</v>
      </c>
      <c r="AC99" s="13"/>
      <c r="AD99" s="13"/>
      <c r="AE99" s="13"/>
      <c r="AF99" s="19"/>
      <c r="AG99" s="13"/>
      <c r="AH99" s="13">
        <v>4395</v>
      </c>
      <c r="AI99" s="13" t="s">
        <v>810</v>
      </c>
      <c r="AJ99" s="111"/>
      <c r="AK99" s="13"/>
      <c r="AL99" s="19"/>
      <c r="AM99" s="13"/>
      <c r="AN99" s="19"/>
      <c r="AO99" s="13"/>
      <c r="AP99" s="153">
        <f>+SUM(AP91:AP98)</f>
        <v>15135.58</v>
      </c>
      <c r="AQ99" s="13"/>
      <c r="AR99" s="153">
        <f>+SUM(AR92:AR98)</f>
        <v>17095.949999999997</v>
      </c>
      <c r="AS99" s="13"/>
      <c r="AT99" s="153">
        <f>+SUM(AT92:AT98)</f>
        <v>33101.19</v>
      </c>
      <c r="AU99" s="13"/>
      <c r="AV99" s="19"/>
      <c r="AW99" s="53"/>
      <c r="AX99" s="19"/>
      <c r="AY99" s="13"/>
      <c r="AZ99" s="19">
        <v>2094.9899999999998</v>
      </c>
      <c r="BA99" s="13" t="s">
        <v>1198</v>
      </c>
      <c r="BB99" s="19"/>
      <c r="BC99" s="13"/>
      <c r="BD99" s="13"/>
      <c r="BE99" s="13"/>
      <c r="BG99" s="8"/>
      <c r="BH99" s="13"/>
      <c r="BI99" s="13"/>
      <c r="BL99" s="13"/>
      <c r="BM99" s="13"/>
      <c r="BN99" s="19"/>
      <c r="BO99" s="13"/>
      <c r="BP99" s="19"/>
      <c r="BQ99" s="13"/>
      <c r="BR99" s="19"/>
      <c r="BS99" s="13"/>
      <c r="BT99" s="19"/>
      <c r="BU99" s="13"/>
      <c r="BV99" s="19"/>
      <c r="BW99" s="13"/>
      <c r="BX99" s="19"/>
      <c r="BY99" s="13"/>
      <c r="BZ99" s="19"/>
      <c r="CA99" s="13"/>
      <c r="CB99" s="19"/>
      <c r="CC99" s="13"/>
      <c r="CD99" s="19"/>
      <c r="CE99" s="13"/>
      <c r="CF99" s="19"/>
      <c r="CG99" s="13"/>
      <c r="CH99" s="19"/>
      <c r="CI99" s="13"/>
      <c r="CJ99" s="19"/>
      <c r="CK99" s="13"/>
      <c r="CL99" s="19"/>
      <c r="CM99" s="13"/>
      <c r="CN99" s="19"/>
      <c r="CO99" s="13"/>
      <c r="CP99" s="19"/>
      <c r="CQ99" s="13"/>
      <c r="CR99" s="19"/>
    </row>
    <row r="100" spans="1:96" s="6" customFormat="1" x14ac:dyDescent="0.2">
      <c r="A100" s="66"/>
      <c r="B100" s="19"/>
      <c r="C100" s="13"/>
      <c r="D100" s="19"/>
      <c r="E100" s="13"/>
      <c r="F100" s="19"/>
      <c r="G100" s="13"/>
      <c r="H100" s="19"/>
      <c r="I100" s="13"/>
      <c r="J100" s="19">
        <v>3761.91</v>
      </c>
      <c r="K100" s="19" t="s">
        <v>497</v>
      </c>
      <c r="L100" s="13"/>
      <c r="M100" s="13"/>
      <c r="N100" s="19">
        <v>2469.96</v>
      </c>
      <c r="O100" s="13" t="s">
        <v>512</v>
      </c>
      <c r="P100" s="19"/>
      <c r="Q100" s="13"/>
      <c r="R100" s="13"/>
      <c r="S100" s="13"/>
      <c r="T100" s="153">
        <f>SUM(T93:T99)</f>
        <v>21712.25</v>
      </c>
      <c r="U100" s="13"/>
      <c r="V100" s="19"/>
      <c r="W100" s="13"/>
      <c r="X100" s="19">
        <v>2139.0100000000002</v>
      </c>
      <c r="Y100" s="13" t="s">
        <v>418</v>
      </c>
      <c r="Z100" s="153">
        <f>SUM(Z98:Z99)</f>
        <v>9395.01</v>
      </c>
      <c r="AA100" s="13"/>
      <c r="AB100" s="19"/>
      <c r="AC100" s="13"/>
      <c r="AD100" s="19"/>
      <c r="AE100" s="13"/>
      <c r="AF100" s="19"/>
      <c r="AG100" s="13"/>
      <c r="AH100" s="13">
        <v>70000</v>
      </c>
      <c r="AI100" s="13" t="s">
        <v>811</v>
      </c>
      <c r="AJ100" s="19"/>
      <c r="AK100" s="13"/>
      <c r="AL100" s="13"/>
      <c r="AM100" s="13"/>
      <c r="AN100" s="19"/>
      <c r="AO100" s="13"/>
      <c r="AP100" s="153"/>
      <c r="AQ100" s="13"/>
      <c r="AR100" s="13"/>
      <c r="AS100" s="13"/>
      <c r="AT100" s="19"/>
      <c r="AU100" s="13"/>
      <c r="AV100" s="19"/>
      <c r="AW100" s="53"/>
      <c r="AX100" s="13"/>
      <c r="AY100" s="13"/>
      <c r="AZ100" s="153">
        <f>+SUM(AZ92:AZ99)</f>
        <v>22885.9</v>
      </c>
      <c r="BA100" s="13"/>
      <c r="BB100" s="13"/>
      <c r="BC100" s="13"/>
      <c r="BD100" s="19"/>
      <c r="BE100" s="13"/>
      <c r="BF100" s="13"/>
      <c r="BG100" s="13"/>
      <c r="BH100" s="19"/>
      <c r="BI100" s="13"/>
      <c r="BL100" s="13"/>
      <c r="BM100" s="13"/>
      <c r="BN100" s="19"/>
      <c r="BO100" s="13"/>
      <c r="BP100" s="19"/>
      <c r="BQ100" s="13"/>
      <c r="BR100" s="19"/>
      <c r="BS100" s="13"/>
      <c r="BT100" s="19"/>
      <c r="BU100" s="13"/>
      <c r="BV100" s="19"/>
      <c r="BW100" s="13"/>
      <c r="BX100" s="19"/>
      <c r="BY100" s="13"/>
      <c r="BZ100" s="19"/>
      <c r="CA100" s="13"/>
      <c r="CB100" s="19"/>
      <c r="CC100" s="13"/>
      <c r="CD100" s="19"/>
      <c r="CE100" s="13"/>
      <c r="CF100" s="19"/>
      <c r="CG100" s="13"/>
      <c r="CH100" s="19"/>
      <c r="CI100" s="13"/>
      <c r="CJ100" s="19"/>
      <c r="CK100" s="13"/>
      <c r="CL100" s="19"/>
      <c r="CM100" s="13"/>
      <c r="CN100" s="19"/>
      <c r="CO100" s="13"/>
      <c r="CP100" s="19"/>
      <c r="CQ100" s="13"/>
      <c r="CR100" s="19"/>
    </row>
    <row r="101" spans="1:96" s="6" customFormat="1" x14ac:dyDescent="0.2">
      <c r="A101" s="66"/>
      <c r="B101" s="13"/>
      <c r="C101" s="13"/>
      <c r="D101" s="19"/>
      <c r="E101" s="13"/>
      <c r="F101" s="19"/>
      <c r="G101" s="13"/>
      <c r="H101" s="19"/>
      <c r="I101" s="13"/>
      <c r="J101" s="19">
        <v>3530</v>
      </c>
      <c r="K101" s="13" t="s">
        <v>498</v>
      </c>
      <c r="L101" s="19"/>
      <c r="M101" s="13"/>
      <c r="N101" s="153">
        <f>SUM(N98:N100)</f>
        <v>13090.240000000002</v>
      </c>
      <c r="O101" s="13"/>
      <c r="P101" s="19"/>
      <c r="Q101" s="13"/>
      <c r="R101" s="19"/>
      <c r="S101" s="13"/>
      <c r="U101" s="24"/>
      <c r="V101" s="13"/>
      <c r="W101" s="13"/>
      <c r="X101" s="19">
        <v>3459.99</v>
      </c>
      <c r="Y101" s="13" t="s">
        <v>419</v>
      </c>
      <c r="Z101" s="13"/>
      <c r="AA101" s="13"/>
      <c r="AB101" s="19">
        <v>3034.99</v>
      </c>
      <c r="AC101" s="13" t="s">
        <v>654</v>
      </c>
      <c r="AD101" s="19"/>
      <c r="AE101" s="13"/>
      <c r="AF101" s="13"/>
      <c r="AG101" s="13"/>
      <c r="AH101" s="153">
        <f>SUM(AH93:AH100)</f>
        <v>98788.02</v>
      </c>
      <c r="AI101" s="13"/>
      <c r="AJ101" s="13"/>
      <c r="AK101" s="13"/>
      <c r="AL101" s="19"/>
      <c r="AM101" s="13"/>
      <c r="AN101" s="13"/>
      <c r="AO101" s="13"/>
      <c r="AP101" s="19"/>
      <c r="AQ101" s="13"/>
      <c r="AR101" s="19"/>
      <c r="AS101" s="13"/>
      <c r="AT101" s="19"/>
      <c r="AU101" s="13"/>
      <c r="AV101" s="13"/>
      <c r="AW101" s="53"/>
      <c r="AX101" s="13"/>
      <c r="AY101" s="13"/>
      <c r="AZ101" s="19"/>
      <c r="BA101" s="13"/>
      <c r="BB101" s="13"/>
      <c r="BC101" s="13"/>
      <c r="BD101" s="19"/>
      <c r="BE101" s="13"/>
      <c r="BF101" s="19"/>
      <c r="BG101" s="13"/>
      <c r="BH101" s="19"/>
      <c r="BI101" s="13"/>
      <c r="BL101" s="19"/>
      <c r="BM101" s="13"/>
      <c r="BN101" s="19"/>
      <c r="BO101" s="13"/>
      <c r="BP101" s="19"/>
      <c r="BQ101" s="13"/>
      <c r="BR101" s="19"/>
      <c r="BS101" s="13"/>
      <c r="BT101" s="19"/>
      <c r="BU101" s="13"/>
      <c r="BV101" s="19"/>
      <c r="BW101" s="13"/>
      <c r="BX101" s="19"/>
      <c r="BY101" s="13"/>
      <c r="BZ101" s="19"/>
      <c r="CA101" s="13"/>
      <c r="CB101" s="19"/>
      <c r="CC101" s="13"/>
      <c r="CD101" s="19"/>
      <c r="CE101" s="13"/>
      <c r="CF101" s="19"/>
      <c r="CG101" s="13"/>
      <c r="CH101" s="19"/>
      <c r="CI101" s="13"/>
      <c r="CJ101" s="19"/>
      <c r="CK101" s="13"/>
      <c r="CL101" s="19"/>
      <c r="CM101" s="13"/>
      <c r="CN101" s="19"/>
      <c r="CO101" s="13"/>
      <c r="CP101" s="19"/>
      <c r="CQ101" s="13"/>
      <c r="CR101" s="19"/>
    </row>
    <row r="102" spans="1:96" s="6" customFormat="1" x14ac:dyDescent="0.2">
      <c r="A102" s="66"/>
      <c r="B102" s="19"/>
      <c r="C102" s="13"/>
      <c r="D102" s="19"/>
      <c r="E102" s="13"/>
      <c r="F102" s="19"/>
      <c r="G102" s="13"/>
      <c r="H102" s="19"/>
      <c r="I102" s="13"/>
      <c r="J102" s="153">
        <f>SUM(J93:J101)</f>
        <v>63085.399999999994</v>
      </c>
      <c r="K102" s="13"/>
      <c r="L102" s="19"/>
      <c r="M102" s="13"/>
      <c r="N102" s="13"/>
      <c r="O102" s="13"/>
      <c r="P102" s="19"/>
      <c r="Q102" s="13"/>
      <c r="R102" s="13"/>
      <c r="S102" s="13"/>
      <c r="U102" s="24"/>
      <c r="V102" s="19"/>
      <c r="W102" s="13"/>
      <c r="X102" s="19">
        <v>1030</v>
      </c>
      <c r="Y102" s="13" t="s">
        <v>409</v>
      </c>
      <c r="Z102" s="13"/>
      <c r="AA102" s="13"/>
      <c r="AB102" s="19">
        <v>1492.61</v>
      </c>
      <c r="AC102" s="13" t="s">
        <v>655</v>
      </c>
      <c r="AD102" s="19"/>
      <c r="AE102" s="41"/>
      <c r="AF102" s="19"/>
      <c r="AG102" s="13"/>
      <c r="AH102" s="13"/>
      <c r="AI102" s="13"/>
      <c r="AJ102" s="19"/>
      <c r="AK102" s="13"/>
      <c r="AL102" s="19"/>
      <c r="AM102" s="13"/>
      <c r="AN102" s="19"/>
      <c r="AO102" s="13"/>
      <c r="AP102" s="19"/>
      <c r="AQ102" s="13"/>
      <c r="AR102" s="19"/>
      <c r="AS102" s="13"/>
      <c r="AT102" s="19"/>
      <c r="AU102" s="13"/>
      <c r="AV102" s="19"/>
      <c r="AW102" s="53"/>
      <c r="AX102" s="19"/>
      <c r="AY102" s="13"/>
      <c r="AZ102" s="19"/>
      <c r="BA102" s="13"/>
      <c r="BB102" s="19"/>
      <c r="BC102" s="13"/>
      <c r="BD102" s="19"/>
      <c r="BE102" s="13"/>
      <c r="BF102" s="19"/>
      <c r="BG102" s="13"/>
      <c r="BH102" s="19"/>
      <c r="BI102" s="13"/>
      <c r="BL102" s="19"/>
      <c r="BM102" s="13"/>
      <c r="BN102" s="19"/>
      <c r="BO102" s="13"/>
      <c r="BP102" s="19"/>
      <c r="BQ102" s="13"/>
      <c r="BR102" s="19"/>
      <c r="BS102" s="13"/>
      <c r="BT102" s="19"/>
      <c r="BU102" s="13"/>
      <c r="BV102" s="19"/>
      <c r="BW102" s="13"/>
      <c r="BX102" s="19"/>
      <c r="BY102" s="13"/>
      <c r="BZ102" s="19"/>
      <c r="CA102" s="13"/>
      <c r="CB102" s="19"/>
      <c r="CC102" s="13"/>
      <c r="CD102" s="19"/>
      <c r="CE102" s="13"/>
      <c r="CF102" s="19"/>
      <c r="CG102" s="13"/>
      <c r="CH102" s="19"/>
      <c r="CI102" s="13"/>
      <c r="CJ102" s="19"/>
      <c r="CK102" s="13"/>
      <c r="CL102" s="19"/>
      <c r="CM102" s="13"/>
      <c r="CN102" s="19"/>
      <c r="CO102" s="13"/>
      <c r="CP102" s="19"/>
      <c r="CQ102" s="13"/>
      <c r="CR102" s="19"/>
    </row>
    <row r="103" spans="1:96" s="6" customFormat="1" x14ac:dyDescent="0.2">
      <c r="A103" s="66"/>
      <c r="B103" s="19"/>
      <c r="C103" s="13"/>
      <c r="D103" s="19"/>
      <c r="E103" s="13"/>
      <c r="F103" s="19"/>
      <c r="G103" s="13"/>
      <c r="H103" s="19"/>
      <c r="I103" s="13"/>
      <c r="J103" s="19"/>
      <c r="K103" s="13"/>
      <c r="L103" s="19"/>
      <c r="M103" s="13"/>
      <c r="N103" s="19"/>
      <c r="O103" s="13"/>
      <c r="P103" s="19"/>
      <c r="Q103" s="13"/>
      <c r="R103" s="13"/>
      <c r="S103" s="13"/>
      <c r="U103" s="24"/>
      <c r="V103" s="19"/>
      <c r="W103" s="13"/>
      <c r="X103" s="153">
        <f>SUM(X93:X102)</f>
        <v>49780.81</v>
      </c>
      <c r="Y103" s="13"/>
      <c r="Z103" s="13"/>
      <c r="AA103" s="13"/>
      <c r="AB103" s="19">
        <v>232</v>
      </c>
      <c r="AC103" s="13" t="s">
        <v>656</v>
      </c>
      <c r="AD103" s="13"/>
      <c r="AE103" s="13"/>
      <c r="AF103" s="19"/>
      <c r="AG103" s="13"/>
      <c r="AH103" s="19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53"/>
      <c r="AX103" s="19"/>
      <c r="AY103" s="13"/>
      <c r="AZ103" s="19"/>
      <c r="BA103" s="13"/>
      <c r="BB103" s="19"/>
      <c r="BC103" s="13"/>
      <c r="BD103" s="19"/>
      <c r="BE103" s="13"/>
      <c r="BF103" s="19"/>
      <c r="BG103" s="13"/>
      <c r="BH103" s="19"/>
      <c r="BI103" s="13"/>
      <c r="BL103" s="19"/>
      <c r="BM103" s="13"/>
      <c r="BN103" s="19"/>
      <c r="BO103" s="13"/>
      <c r="BP103" s="19"/>
      <c r="BQ103" s="13"/>
      <c r="BR103" s="19"/>
      <c r="BS103" s="13"/>
      <c r="BT103" s="19"/>
      <c r="BU103" s="13"/>
      <c r="BV103" s="19"/>
      <c r="BW103" s="13"/>
      <c r="BX103" s="19"/>
      <c r="BY103" s="13"/>
      <c r="BZ103" s="19"/>
      <c r="CA103" s="13"/>
      <c r="CB103" s="19"/>
      <c r="CC103" s="13"/>
      <c r="CD103" s="19"/>
      <c r="CE103" s="13"/>
      <c r="CF103" s="19"/>
      <c r="CG103" s="13"/>
      <c r="CH103" s="19"/>
      <c r="CI103" s="13"/>
      <c r="CJ103" s="19"/>
      <c r="CK103" s="13"/>
      <c r="CL103" s="19"/>
      <c r="CM103" s="13"/>
      <c r="CN103" s="19"/>
      <c r="CO103" s="13"/>
      <c r="CP103" s="19"/>
      <c r="CQ103" s="13"/>
      <c r="CR103" s="19"/>
    </row>
    <row r="104" spans="1:96" s="6" customFormat="1" x14ac:dyDescent="0.2">
      <c r="A104" s="66"/>
      <c r="B104" s="19"/>
      <c r="C104" s="13"/>
      <c r="D104" s="13"/>
      <c r="E104" s="13"/>
      <c r="F104" s="19"/>
      <c r="G104" s="13"/>
      <c r="H104" s="19"/>
      <c r="I104" s="13"/>
      <c r="J104" s="19"/>
      <c r="K104" s="13"/>
      <c r="L104" s="19"/>
      <c r="M104" s="13"/>
      <c r="N104" s="19"/>
      <c r="O104" s="13"/>
      <c r="P104" s="19"/>
      <c r="Q104" s="13"/>
      <c r="R104" s="13"/>
      <c r="S104" s="13"/>
      <c r="U104" s="24"/>
      <c r="V104" s="19"/>
      <c r="W104" s="13"/>
      <c r="X104" s="19"/>
      <c r="Y104" s="13"/>
      <c r="Z104" s="13"/>
      <c r="AA104" s="13"/>
      <c r="AB104" s="153">
        <f>SUM(AB101:AB103)</f>
        <v>4759.5999999999995</v>
      </c>
      <c r="AC104" s="13"/>
      <c r="AD104" s="19"/>
      <c r="AE104" s="13"/>
      <c r="AF104" s="19"/>
      <c r="AG104" s="13"/>
      <c r="AH104" s="19"/>
      <c r="AI104" s="13"/>
      <c r="AJ104" s="19"/>
      <c r="AK104" s="13"/>
      <c r="AL104" s="19"/>
      <c r="AM104" s="13"/>
      <c r="AN104" s="19"/>
      <c r="AO104" s="13"/>
      <c r="AP104" s="13"/>
      <c r="AQ104" s="13"/>
      <c r="AR104" s="19"/>
      <c r="AS104" s="13"/>
      <c r="AT104" s="19"/>
      <c r="AU104" s="13"/>
      <c r="AV104" s="19"/>
      <c r="AW104" s="53"/>
      <c r="AX104" s="19"/>
      <c r="AY104" s="13"/>
      <c r="AZ104" s="13"/>
      <c r="BA104" s="13"/>
      <c r="BB104" s="19"/>
      <c r="BC104" s="13"/>
      <c r="BD104" s="19"/>
      <c r="BE104" s="13"/>
      <c r="BF104" s="19"/>
      <c r="BG104" s="13"/>
      <c r="BH104" s="19"/>
      <c r="BI104" s="13"/>
      <c r="BL104" s="19"/>
      <c r="BM104" s="13"/>
      <c r="BN104" s="19"/>
      <c r="BO104" s="13"/>
      <c r="BP104" s="19"/>
      <c r="BQ104" s="13"/>
      <c r="BR104" s="19"/>
      <c r="BS104" s="13"/>
      <c r="BT104" s="19"/>
      <c r="BU104" s="13"/>
      <c r="BV104" s="19"/>
      <c r="BW104" s="13"/>
      <c r="BX104" s="19"/>
      <c r="BY104" s="13"/>
      <c r="BZ104" s="19"/>
      <c r="CA104" s="13"/>
      <c r="CB104" s="19"/>
      <c r="CC104" s="13"/>
      <c r="CD104" s="19"/>
      <c r="CE104" s="13"/>
      <c r="CF104" s="19"/>
      <c r="CG104" s="13"/>
      <c r="CH104" s="19"/>
      <c r="CI104" s="13"/>
      <c r="CJ104" s="19"/>
      <c r="CK104" s="13"/>
      <c r="CL104" s="19"/>
      <c r="CM104" s="13"/>
      <c r="CN104" s="19"/>
      <c r="CO104" s="13"/>
      <c r="CP104" s="19"/>
      <c r="CQ104" s="13"/>
      <c r="CR104" s="19"/>
    </row>
    <row r="105" spans="1:96" s="6" customFormat="1" x14ac:dyDescent="0.2">
      <c r="A105" s="66"/>
      <c r="B105" s="19"/>
      <c r="C105" s="13"/>
      <c r="D105" s="19"/>
      <c r="E105" s="13"/>
      <c r="F105" s="13"/>
      <c r="G105" s="13"/>
      <c r="H105" s="13"/>
      <c r="I105" s="13"/>
      <c r="J105" s="13"/>
      <c r="K105" s="13"/>
      <c r="L105" s="19"/>
      <c r="M105" s="13"/>
      <c r="N105" s="19"/>
      <c r="O105" s="13"/>
      <c r="P105" s="19"/>
      <c r="Q105" s="13"/>
      <c r="R105" s="19"/>
      <c r="S105" s="13"/>
      <c r="U105" s="24"/>
      <c r="V105" s="19"/>
      <c r="W105" s="13"/>
      <c r="X105" s="19"/>
      <c r="Y105" s="13"/>
      <c r="Z105" s="13"/>
      <c r="AA105" s="13"/>
      <c r="AB105" s="19"/>
      <c r="AC105" s="13"/>
      <c r="AD105" s="19"/>
      <c r="AE105" s="13"/>
      <c r="AF105" s="19"/>
      <c r="AG105" s="13"/>
      <c r="AH105" s="19"/>
      <c r="AI105" s="13"/>
      <c r="AJ105" s="19"/>
      <c r="AK105" s="13"/>
      <c r="AL105" s="19"/>
      <c r="AM105" s="13"/>
      <c r="AN105" s="13"/>
      <c r="AO105" s="13"/>
      <c r="AP105" s="13"/>
      <c r="AQ105" s="13"/>
      <c r="AR105" s="19"/>
      <c r="AS105" s="13"/>
      <c r="AT105" s="13"/>
      <c r="AU105" s="13"/>
      <c r="AV105" s="19"/>
      <c r="AW105" s="53"/>
      <c r="AX105" s="13"/>
      <c r="AY105" s="13"/>
      <c r="AZ105" s="19"/>
      <c r="BA105" s="13"/>
      <c r="BB105" s="19"/>
      <c r="BC105" s="13"/>
      <c r="BD105" s="19"/>
      <c r="BE105" s="13"/>
      <c r="BF105" s="19"/>
      <c r="BG105" s="13"/>
      <c r="BH105" s="19"/>
      <c r="BI105" s="13"/>
      <c r="BL105" s="19"/>
      <c r="BM105" s="13"/>
      <c r="BN105" s="19"/>
      <c r="BO105" s="13"/>
      <c r="BP105" s="19"/>
      <c r="BQ105" s="13"/>
      <c r="BR105" s="19"/>
      <c r="BS105" s="13"/>
      <c r="BT105" s="19"/>
      <c r="BU105" s="13"/>
      <c r="BV105" s="19"/>
      <c r="BW105" s="13"/>
      <c r="BX105" s="19"/>
      <c r="BY105" s="13"/>
      <c r="BZ105" s="19"/>
      <c r="CA105" s="13"/>
      <c r="CB105" s="19"/>
      <c r="CC105" s="13"/>
      <c r="CD105" s="19"/>
      <c r="CE105" s="13"/>
      <c r="CF105" s="19"/>
      <c r="CG105" s="13"/>
      <c r="CH105" s="19"/>
      <c r="CI105" s="13"/>
      <c r="CJ105" s="19"/>
      <c r="CK105" s="13"/>
      <c r="CL105" s="19"/>
      <c r="CM105" s="13"/>
      <c r="CN105" s="19"/>
      <c r="CO105" s="13"/>
      <c r="CP105" s="19"/>
      <c r="CQ105" s="13"/>
      <c r="CR105" s="19"/>
    </row>
    <row r="106" spans="1:96" s="6" customFormat="1" x14ac:dyDescent="0.2">
      <c r="A106" s="66"/>
      <c r="B106" s="19"/>
      <c r="C106" s="13"/>
      <c r="D106" s="19"/>
      <c r="E106" s="13"/>
      <c r="F106" s="19"/>
      <c r="G106" s="13"/>
      <c r="H106" s="19"/>
      <c r="I106" s="13"/>
      <c r="J106" s="19"/>
      <c r="K106" s="13"/>
      <c r="L106" s="19"/>
      <c r="M106" s="13"/>
      <c r="N106" s="13"/>
      <c r="O106" s="13"/>
      <c r="P106" s="19"/>
      <c r="Q106" s="13"/>
      <c r="R106" s="19"/>
      <c r="S106" s="13"/>
      <c r="U106" s="24"/>
      <c r="V106" s="19"/>
      <c r="W106" s="13"/>
      <c r="X106" s="19"/>
      <c r="Y106" s="13"/>
      <c r="Z106" s="13"/>
      <c r="AA106" s="13"/>
      <c r="AB106" s="19"/>
      <c r="AC106" s="13"/>
      <c r="AD106" s="19"/>
      <c r="AE106" s="13"/>
      <c r="AF106" s="19"/>
      <c r="AG106" s="13"/>
      <c r="AH106" s="13"/>
      <c r="AI106" s="13"/>
      <c r="AJ106" s="13"/>
      <c r="AK106" s="13"/>
      <c r="AL106" s="19"/>
      <c r="AM106" s="13"/>
      <c r="AN106" s="19"/>
      <c r="AO106" s="13"/>
      <c r="AP106" s="19"/>
      <c r="AQ106" s="13"/>
      <c r="AR106" s="13"/>
      <c r="AS106" s="13"/>
      <c r="AT106" s="13"/>
      <c r="AU106" s="13"/>
      <c r="AV106" s="13"/>
      <c r="AW106" s="53"/>
      <c r="AX106" s="19"/>
      <c r="AY106" s="13"/>
      <c r="AZ106" s="19"/>
      <c r="BA106" s="13"/>
      <c r="BB106" s="13"/>
      <c r="BC106" s="13"/>
      <c r="BD106" s="13"/>
      <c r="BE106" s="13"/>
      <c r="BF106" s="19"/>
      <c r="BG106" s="13"/>
      <c r="BH106" s="19"/>
      <c r="BI106" s="13"/>
      <c r="BJ106" s="13"/>
      <c r="BK106" s="13"/>
      <c r="BL106" s="19"/>
      <c r="BM106" s="13"/>
      <c r="BN106" s="19"/>
      <c r="BO106" s="13"/>
      <c r="BP106" s="19"/>
      <c r="BQ106" s="13"/>
      <c r="BR106" s="19"/>
      <c r="BS106" s="13"/>
      <c r="BT106" s="19"/>
      <c r="BU106" s="13"/>
      <c r="BV106" s="19"/>
      <c r="BW106" s="13"/>
      <c r="BX106" s="19"/>
      <c r="BY106" s="13"/>
      <c r="BZ106" s="19"/>
      <c r="CA106" s="13"/>
      <c r="CB106" s="19"/>
      <c r="CC106" s="13"/>
      <c r="CD106" s="19"/>
      <c r="CE106" s="13"/>
      <c r="CF106" s="19"/>
      <c r="CG106" s="13"/>
      <c r="CH106" s="19"/>
      <c r="CI106" s="13"/>
      <c r="CJ106" s="19"/>
      <c r="CK106" s="13"/>
      <c r="CL106" s="19"/>
      <c r="CM106" s="13"/>
      <c r="CN106" s="19"/>
      <c r="CO106" s="13"/>
      <c r="CP106" s="19"/>
      <c r="CQ106" s="13"/>
      <c r="CR106" s="19"/>
    </row>
    <row r="107" spans="1:96" s="6" customFormat="1" x14ac:dyDescent="0.2">
      <c r="A107" s="66"/>
      <c r="B107" s="19"/>
      <c r="C107" s="13"/>
      <c r="D107" s="13"/>
      <c r="E107" s="13"/>
      <c r="F107" s="19"/>
      <c r="G107" s="13"/>
      <c r="H107" s="19"/>
      <c r="I107" s="13"/>
      <c r="J107" s="19"/>
      <c r="K107" s="13"/>
      <c r="L107" s="13"/>
      <c r="M107" s="13"/>
      <c r="N107" s="19"/>
      <c r="O107" s="13"/>
      <c r="P107" s="19"/>
      <c r="Q107" s="13"/>
      <c r="R107" s="19"/>
      <c r="S107" s="13"/>
      <c r="U107" s="24"/>
      <c r="V107" s="19"/>
      <c r="W107" s="13"/>
      <c r="X107" s="19"/>
      <c r="Y107" s="13"/>
      <c r="Z107" s="13"/>
      <c r="AA107" s="13"/>
      <c r="AB107" s="19"/>
      <c r="AC107" s="13"/>
      <c r="AD107" s="19"/>
      <c r="AE107" s="13"/>
      <c r="AF107" s="19"/>
      <c r="AG107" s="13"/>
      <c r="AH107" s="19"/>
      <c r="AI107" s="13"/>
      <c r="AJ107" s="19"/>
      <c r="AK107" s="13"/>
      <c r="AL107" s="19"/>
      <c r="AM107" s="13"/>
      <c r="AN107" s="19"/>
      <c r="AO107" s="13"/>
      <c r="AP107" s="19"/>
      <c r="AQ107" s="13"/>
      <c r="AR107" s="19"/>
      <c r="AS107" s="13"/>
      <c r="AT107" s="19"/>
      <c r="AU107" s="13"/>
      <c r="AV107" s="13"/>
      <c r="AW107" s="53"/>
      <c r="AX107" s="19"/>
      <c r="AY107" s="13"/>
      <c r="AZ107" s="19"/>
      <c r="BA107" s="13"/>
      <c r="BB107" s="19"/>
      <c r="BC107" s="13"/>
      <c r="BD107" s="19"/>
      <c r="BE107" s="13"/>
      <c r="BF107" s="19"/>
      <c r="BG107" s="13"/>
      <c r="BH107" s="19"/>
      <c r="BI107" s="13"/>
      <c r="BJ107" s="13"/>
      <c r="BK107" s="13"/>
      <c r="BL107" s="19"/>
      <c r="BM107" s="13"/>
      <c r="BN107" s="19"/>
      <c r="BO107" s="13"/>
      <c r="BP107" s="19"/>
      <c r="BQ107" s="13"/>
      <c r="BR107" s="19"/>
      <c r="BS107" s="13"/>
      <c r="BT107" s="19"/>
      <c r="BU107" s="13"/>
      <c r="BV107" s="19"/>
      <c r="BW107" s="13"/>
      <c r="BX107" s="19"/>
      <c r="BY107" s="13"/>
      <c r="BZ107" s="19"/>
      <c r="CA107" s="13"/>
      <c r="CB107" s="19"/>
      <c r="CC107" s="13"/>
      <c r="CD107" s="19"/>
      <c r="CE107" s="13"/>
      <c r="CF107" s="19"/>
      <c r="CG107" s="13"/>
      <c r="CH107" s="19"/>
      <c r="CI107" s="13"/>
      <c r="CJ107" s="19"/>
      <c r="CK107" s="13"/>
      <c r="CL107" s="19"/>
      <c r="CM107" s="13"/>
      <c r="CN107" s="19"/>
      <c r="CO107" s="13"/>
      <c r="CP107" s="19"/>
      <c r="CQ107" s="13"/>
      <c r="CR107" s="19"/>
    </row>
    <row r="108" spans="1:96" s="6" customFormat="1" x14ac:dyDescent="0.2">
      <c r="A108" s="66"/>
      <c r="B108" s="19"/>
      <c r="C108" s="13"/>
      <c r="D108" s="19"/>
      <c r="E108" s="13"/>
      <c r="F108" s="19"/>
      <c r="G108" s="13"/>
      <c r="H108" s="19"/>
      <c r="I108" s="13"/>
      <c r="J108" s="19"/>
      <c r="K108" s="13"/>
      <c r="L108" s="19"/>
      <c r="M108" s="13"/>
      <c r="N108" s="19"/>
      <c r="O108" s="13"/>
      <c r="P108" s="19"/>
      <c r="Q108" s="13"/>
      <c r="R108" s="19"/>
      <c r="S108" s="13"/>
      <c r="U108" s="24"/>
      <c r="V108" s="19"/>
      <c r="W108" s="13"/>
      <c r="X108" s="19"/>
      <c r="Y108" s="13"/>
      <c r="Z108" s="13"/>
      <c r="AA108" s="13"/>
      <c r="AB108" s="19"/>
      <c r="AC108" s="13"/>
      <c r="AD108" s="19"/>
      <c r="AE108" s="13"/>
      <c r="AF108" s="19"/>
      <c r="AG108" s="13"/>
      <c r="AH108" s="19"/>
      <c r="AI108" s="13"/>
      <c r="AJ108" s="19"/>
      <c r="AK108" s="13"/>
      <c r="AL108" s="19"/>
      <c r="AM108" s="13"/>
      <c r="AN108" s="13"/>
      <c r="AO108" s="13"/>
      <c r="AP108" s="19"/>
      <c r="AQ108" s="13"/>
      <c r="AR108" s="19"/>
      <c r="AS108" s="13"/>
      <c r="AT108" s="19"/>
      <c r="AU108" s="13"/>
      <c r="AV108" s="19"/>
      <c r="AW108" s="53"/>
      <c r="AX108" s="19"/>
      <c r="AY108" s="13"/>
      <c r="AZ108" s="19"/>
      <c r="BA108" s="13"/>
      <c r="BB108" s="19"/>
      <c r="BC108" s="13"/>
      <c r="BD108" s="19"/>
      <c r="BE108" s="13"/>
      <c r="BF108" s="19"/>
      <c r="BG108" s="13"/>
      <c r="BH108" s="19"/>
      <c r="BI108" s="13"/>
      <c r="BJ108" s="19"/>
      <c r="BK108" s="13"/>
      <c r="BL108" s="19"/>
      <c r="BM108" s="13"/>
      <c r="BN108" s="19"/>
      <c r="BO108" s="13"/>
      <c r="BP108" s="19"/>
      <c r="BQ108" s="13"/>
      <c r="BR108" s="19"/>
      <c r="BS108" s="13"/>
      <c r="BT108" s="19"/>
      <c r="BU108" s="13"/>
      <c r="BV108" s="19"/>
      <c r="BW108" s="13"/>
      <c r="BX108" s="19"/>
      <c r="BY108" s="13"/>
      <c r="BZ108" s="19"/>
      <c r="CA108" s="13"/>
      <c r="CB108" s="19"/>
      <c r="CC108" s="13"/>
      <c r="CD108" s="19"/>
      <c r="CE108" s="13"/>
      <c r="CF108" s="19"/>
      <c r="CG108" s="13"/>
      <c r="CH108" s="19"/>
      <c r="CI108" s="13"/>
      <c r="CJ108" s="19"/>
      <c r="CK108" s="13"/>
      <c r="CL108" s="19"/>
      <c r="CM108" s="13"/>
      <c r="CN108" s="19"/>
      <c r="CO108" s="13"/>
      <c r="CP108" s="19"/>
      <c r="CQ108" s="13"/>
      <c r="CR108" s="19"/>
    </row>
    <row r="109" spans="1:96" s="6" customFormat="1" x14ac:dyDescent="0.2">
      <c r="A109" s="66"/>
      <c r="B109" s="19"/>
      <c r="C109" s="13"/>
      <c r="D109" s="19"/>
      <c r="E109" s="13"/>
      <c r="F109" s="13"/>
      <c r="G109" s="13"/>
      <c r="H109" s="19"/>
      <c r="I109" s="13"/>
      <c r="J109" s="19"/>
      <c r="K109" s="13"/>
      <c r="L109" s="19"/>
      <c r="M109" s="13"/>
      <c r="N109" s="19"/>
      <c r="O109" s="13"/>
      <c r="P109" s="19"/>
      <c r="Q109" s="13"/>
      <c r="R109" s="19"/>
      <c r="S109" s="13"/>
      <c r="T109" s="19"/>
      <c r="U109" s="13"/>
      <c r="V109" s="19"/>
      <c r="W109" s="13"/>
      <c r="X109" s="19"/>
      <c r="Y109" s="13"/>
      <c r="Z109" s="13"/>
      <c r="AA109" s="13"/>
      <c r="AB109" s="19"/>
      <c r="AC109" s="13"/>
      <c r="AD109" s="19"/>
      <c r="AE109" s="13"/>
      <c r="AF109" s="19"/>
      <c r="AG109" s="13"/>
      <c r="AH109" s="19"/>
      <c r="AI109" s="13"/>
      <c r="AJ109" s="19"/>
      <c r="AK109" s="13"/>
      <c r="AL109" s="19"/>
      <c r="AM109" s="13"/>
      <c r="AN109" s="19"/>
      <c r="AO109" s="13"/>
      <c r="AP109" s="19"/>
      <c r="AQ109" s="13"/>
      <c r="AR109" s="19"/>
      <c r="AS109" s="13"/>
      <c r="AT109" s="19"/>
      <c r="AU109" s="13"/>
      <c r="AV109" s="19"/>
      <c r="AW109" s="53"/>
      <c r="AX109" s="19"/>
      <c r="AY109" s="13"/>
      <c r="AZ109" s="19"/>
      <c r="BA109" s="13"/>
      <c r="BB109" s="19"/>
      <c r="BC109" s="13"/>
      <c r="BD109" s="19"/>
      <c r="BE109" s="13"/>
      <c r="BF109" s="19"/>
      <c r="BG109" s="13"/>
      <c r="BH109" s="19"/>
      <c r="BI109" s="13"/>
      <c r="BJ109" s="19"/>
      <c r="BK109" s="13"/>
      <c r="BL109" s="19"/>
      <c r="BM109" s="13"/>
      <c r="BN109" s="19"/>
      <c r="BO109" s="13"/>
      <c r="BP109" s="19"/>
      <c r="BQ109" s="13"/>
      <c r="BR109" s="19"/>
      <c r="BS109" s="13"/>
      <c r="BT109" s="19"/>
      <c r="BU109" s="13"/>
      <c r="BV109" s="19"/>
      <c r="BW109" s="13"/>
      <c r="BX109" s="19"/>
      <c r="BY109" s="13"/>
      <c r="BZ109" s="19"/>
      <c r="CA109" s="13"/>
      <c r="CB109" s="19"/>
      <c r="CC109" s="13"/>
      <c r="CD109" s="19"/>
      <c r="CE109" s="13"/>
      <c r="CF109" s="19"/>
      <c r="CG109" s="13"/>
      <c r="CH109" s="19"/>
      <c r="CI109" s="13"/>
      <c r="CJ109" s="19"/>
      <c r="CK109" s="13"/>
      <c r="CL109" s="19"/>
      <c r="CM109" s="13"/>
      <c r="CN109" s="19"/>
      <c r="CO109" s="13"/>
      <c r="CP109" s="19"/>
      <c r="CQ109" s="13"/>
      <c r="CR109" s="19"/>
    </row>
    <row r="110" spans="1:96" s="2" customFormat="1" x14ac:dyDescent="0.2">
      <c r="A110" s="102"/>
      <c r="B110" s="98"/>
      <c r="C110" s="7"/>
      <c r="D110" s="9"/>
      <c r="E110" s="7"/>
      <c r="F110" s="9"/>
      <c r="G110" s="7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  <c r="V110" s="9"/>
      <c r="W110" s="7"/>
      <c r="X110" s="9"/>
      <c r="Y110" s="7"/>
      <c r="Z110" s="7"/>
      <c r="AA110" s="7"/>
      <c r="AB110" s="9"/>
      <c r="AC110" s="7"/>
      <c r="AD110" s="9"/>
      <c r="AE110" s="7"/>
      <c r="AF110" s="98"/>
      <c r="AG110" s="7"/>
      <c r="AH110" s="9"/>
      <c r="AI110" s="7"/>
      <c r="AJ110" s="9"/>
      <c r="AK110" s="7"/>
      <c r="AL110" s="9"/>
      <c r="AM110" s="7"/>
      <c r="AN110" s="9"/>
      <c r="AO110" s="7"/>
      <c r="AP110" s="9"/>
      <c r="AQ110" s="7"/>
      <c r="AR110" s="9"/>
      <c r="AS110" s="7"/>
      <c r="AT110" s="9"/>
      <c r="AU110" s="7"/>
      <c r="AV110" s="9"/>
      <c r="AW110" s="100"/>
      <c r="AX110" s="9"/>
      <c r="AY110" s="7"/>
      <c r="AZ110" s="9"/>
      <c r="BA110" s="7"/>
      <c r="BB110" s="9"/>
      <c r="BC110" s="7"/>
      <c r="BD110" s="9"/>
      <c r="BE110" s="7"/>
      <c r="BF110" s="9"/>
      <c r="BG110" s="7"/>
      <c r="BH110" s="9"/>
      <c r="BI110" s="7"/>
      <c r="BJ110" s="9"/>
      <c r="BK110" s="7"/>
      <c r="BL110" s="9"/>
      <c r="BM110" s="7"/>
      <c r="BN110" s="9"/>
      <c r="BO110" s="7"/>
      <c r="BP110" s="9"/>
      <c r="BQ110" s="7"/>
      <c r="BR110" s="9"/>
      <c r="BS110" s="7"/>
      <c r="BT110" s="9"/>
      <c r="BU110" s="7"/>
      <c r="BV110" s="9"/>
      <c r="BW110" s="7"/>
      <c r="BX110" s="9"/>
      <c r="BY110" s="7"/>
      <c r="BZ110" s="9"/>
      <c r="CA110" s="7"/>
      <c r="CB110" s="9"/>
      <c r="CC110" s="7"/>
      <c r="CD110" s="9"/>
      <c r="CE110" s="7"/>
      <c r="CF110" s="9"/>
      <c r="CG110" s="7"/>
      <c r="CH110" s="9"/>
      <c r="CI110" s="7"/>
      <c r="CJ110" s="9"/>
      <c r="CK110" s="7"/>
      <c r="CL110" s="9"/>
      <c r="CM110" s="7"/>
      <c r="CN110" s="9"/>
      <c r="CO110" s="7"/>
      <c r="CP110" s="9"/>
      <c r="CQ110" s="7"/>
      <c r="CR110" s="9"/>
    </row>
    <row r="111" spans="1:96" s="2" customFormat="1" x14ac:dyDescent="0.2">
      <c r="A111" s="102"/>
      <c r="B111" s="98"/>
      <c r="C111" s="7"/>
      <c r="D111" s="9"/>
      <c r="E111" s="7"/>
      <c r="F111" s="9"/>
      <c r="G111" s="7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  <c r="V111" s="9"/>
      <c r="W111" s="7"/>
      <c r="X111" s="9"/>
      <c r="Y111" s="7"/>
      <c r="Z111" s="7"/>
      <c r="AA111" s="7"/>
      <c r="AB111" s="9"/>
      <c r="AC111" s="7"/>
      <c r="AD111" s="9"/>
      <c r="AE111" s="7"/>
      <c r="AF111" s="98"/>
      <c r="AG111" s="7"/>
      <c r="AH111" s="9"/>
      <c r="AI111" s="7"/>
      <c r="AJ111" s="9"/>
      <c r="AK111" s="7"/>
      <c r="AL111" s="9"/>
      <c r="AM111" s="7"/>
      <c r="AN111" s="9"/>
      <c r="AO111" s="7"/>
      <c r="AP111" s="9"/>
      <c r="AQ111" s="7"/>
      <c r="AR111" s="9"/>
      <c r="AS111" s="7"/>
      <c r="AT111" s="99"/>
      <c r="AU111" s="7"/>
      <c r="AV111" s="9"/>
      <c r="AW111" s="100"/>
      <c r="AX111" s="9"/>
      <c r="AY111" s="7"/>
      <c r="AZ111" s="9"/>
      <c r="BA111" s="7"/>
      <c r="BB111" s="9"/>
      <c r="BC111" s="7"/>
      <c r="BD111" s="9"/>
      <c r="BE111" s="7"/>
      <c r="BF111" s="9"/>
      <c r="BG111" s="7"/>
      <c r="BH111" s="9"/>
      <c r="BI111" s="7"/>
      <c r="BJ111" s="9"/>
      <c r="BK111" s="7"/>
      <c r="BL111" s="9"/>
      <c r="BM111" s="7"/>
      <c r="BN111" s="9"/>
      <c r="BO111" s="7"/>
      <c r="BP111" s="9"/>
      <c r="BQ111" s="7"/>
      <c r="BR111" s="9"/>
      <c r="BS111" s="7"/>
      <c r="BT111" s="9"/>
      <c r="BU111" s="7"/>
      <c r="BV111" s="9"/>
      <c r="BW111" s="7"/>
      <c r="BX111" s="9"/>
      <c r="BY111" s="7"/>
      <c r="BZ111" s="9"/>
      <c r="CA111" s="7"/>
      <c r="CB111" s="9"/>
      <c r="CC111" s="7"/>
      <c r="CD111" s="9"/>
      <c r="CE111" s="7"/>
      <c r="CF111" s="9"/>
      <c r="CG111" s="7"/>
      <c r="CH111" s="9"/>
      <c r="CI111" s="7"/>
      <c r="CJ111" s="9"/>
      <c r="CK111" s="7"/>
      <c r="CL111" s="9"/>
      <c r="CM111" s="7"/>
      <c r="CN111" s="9"/>
      <c r="CO111" s="7"/>
      <c r="CP111" s="9"/>
      <c r="CQ111" s="7"/>
      <c r="CR111" s="9"/>
    </row>
    <row r="112" spans="1:96" s="2" customFormat="1" x14ac:dyDescent="0.2">
      <c r="A112" s="102"/>
      <c r="B112" s="98"/>
      <c r="C112" s="7"/>
      <c r="D112" s="9"/>
      <c r="E112" s="7"/>
      <c r="F112" s="9"/>
      <c r="G112" s="7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  <c r="V112" s="9"/>
      <c r="W112" s="7"/>
      <c r="X112" s="9"/>
      <c r="Y112" s="7"/>
      <c r="Z112" s="7"/>
      <c r="AA112" s="7"/>
      <c r="AB112" s="9"/>
      <c r="AC112" s="7"/>
      <c r="AD112" s="98"/>
      <c r="AE112" s="99"/>
      <c r="AF112" s="98"/>
      <c r="AG112" s="7"/>
      <c r="AH112" s="9"/>
      <c r="AI112" s="7"/>
      <c r="AJ112" s="9"/>
      <c r="AK112" s="7"/>
      <c r="AL112" s="9"/>
      <c r="AM112" s="7"/>
      <c r="AN112" s="9"/>
      <c r="AO112" s="7"/>
      <c r="AP112" s="9"/>
      <c r="AQ112" s="7"/>
      <c r="AR112" s="9"/>
      <c r="AS112" s="7"/>
      <c r="AT112" s="7"/>
      <c r="AU112" s="7"/>
      <c r="AV112" s="9"/>
      <c r="AW112" s="100"/>
      <c r="AX112" s="9"/>
      <c r="AY112" s="7"/>
      <c r="AZ112" s="19"/>
      <c r="BA112" s="41"/>
      <c r="BB112" s="9"/>
      <c r="BC112" s="7"/>
      <c r="BD112" s="9"/>
      <c r="BE112" s="7"/>
      <c r="BF112" s="9"/>
      <c r="BG112" s="7"/>
      <c r="BH112" s="9"/>
      <c r="BI112" s="7"/>
      <c r="BJ112" s="9"/>
      <c r="BK112" s="7"/>
      <c r="BL112" s="9"/>
      <c r="BM112" s="7"/>
      <c r="BN112" s="9"/>
      <c r="BO112" s="7"/>
      <c r="BP112" s="9"/>
      <c r="BQ112" s="7"/>
      <c r="BR112" s="9"/>
      <c r="BS112" s="7"/>
      <c r="BT112" s="9"/>
      <c r="BU112" s="7"/>
      <c r="BV112" s="9"/>
      <c r="BW112" s="7"/>
      <c r="BX112" s="9"/>
      <c r="BY112" s="7"/>
      <c r="BZ112" s="9"/>
      <c r="CA112" s="7"/>
      <c r="CB112" s="9"/>
      <c r="CC112" s="7"/>
      <c r="CD112" s="9"/>
      <c r="CE112" s="7"/>
      <c r="CF112" s="9"/>
      <c r="CG112" s="7"/>
      <c r="CH112" s="9"/>
      <c r="CI112" s="7"/>
      <c r="CJ112" s="9"/>
      <c r="CK112" s="7"/>
      <c r="CL112" s="9"/>
      <c r="CM112" s="7"/>
      <c r="CN112" s="9"/>
      <c r="CO112" s="7"/>
      <c r="CP112" s="9"/>
      <c r="CQ112" s="7"/>
      <c r="CR112" s="9"/>
    </row>
    <row r="113" spans="1:99" s="103" customFormat="1" x14ac:dyDescent="0.2">
      <c r="A113" s="110"/>
      <c r="B113" s="109"/>
      <c r="C113" s="106"/>
      <c r="D113" s="105"/>
      <c r="E113" s="106"/>
      <c r="F113" s="105"/>
      <c r="G113" s="106"/>
      <c r="H113" s="105"/>
      <c r="I113" s="106"/>
      <c r="J113" s="105"/>
      <c r="K113" s="106"/>
      <c r="L113" s="105"/>
      <c r="M113" s="106"/>
      <c r="N113" s="105"/>
      <c r="O113" s="106"/>
      <c r="P113" s="105"/>
      <c r="Q113" s="106"/>
      <c r="R113" s="105"/>
      <c r="S113" s="106"/>
      <c r="T113" s="105"/>
      <c r="U113" s="106"/>
      <c r="V113" s="105"/>
      <c r="W113" s="106"/>
      <c r="X113" s="105"/>
      <c r="Y113" s="106"/>
      <c r="Z113" s="106"/>
      <c r="AA113" s="106"/>
      <c r="AB113" s="105"/>
      <c r="AC113" s="106"/>
      <c r="AD113" s="109"/>
      <c r="AE113" s="107"/>
      <c r="AF113" s="109"/>
      <c r="AG113" s="106"/>
      <c r="AH113" s="105"/>
      <c r="AI113" s="106"/>
      <c r="AJ113" s="105"/>
      <c r="AK113" s="106"/>
      <c r="AL113" s="105"/>
      <c r="AM113" s="106"/>
      <c r="AN113" s="105"/>
      <c r="AO113" s="106"/>
      <c r="AP113" s="105"/>
      <c r="AQ113" s="106"/>
      <c r="AR113" s="105"/>
      <c r="AS113" s="106"/>
      <c r="AT113" s="106"/>
      <c r="AU113" s="106"/>
      <c r="AV113" s="105"/>
      <c r="AW113" s="108"/>
      <c r="AX113" s="105"/>
      <c r="AY113" s="106"/>
      <c r="AZ113" s="107"/>
      <c r="BA113" s="106"/>
      <c r="BB113" s="105"/>
      <c r="BC113" s="106"/>
      <c r="BD113" s="105"/>
      <c r="BE113" s="106"/>
      <c r="BF113" s="105"/>
      <c r="BG113" s="106"/>
      <c r="BH113" s="105"/>
      <c r="BI113" s="106"/>
      <c r="BJ113" s="105"/>
      <c r="BK113" s="106"/>
      <c r="BL113" s="105"/>
      <c r="BM113" s="106"/>
      <c r="BN113" s="105"/>
      <c r="BO113" s="106"/>
      <c r="BP113" s="105"/>
      <c r="BQ113" s="106"/>
      <c r="BR113" s="105"/>
      <c r="BS113" s="106"/>
      <c r="BT113" s="105"/>
      <c r="BU113" s="106"/>
      <c r="BV113" s="105"/>
      <c r="BW113" s="106"/>
      <c r="BX113" s="105"/>
      <c r="BY113" s="106"/>
      <c r="BZ113" s="105"/>
      <c r="CA113" s="106"/>
      <c r="CB113" s="105"/>
      <c r="CC113" s="106"/>
      <c r="CD113" s="105"/>
      <c r="CE113" s="106"/>
      <c r="CF113" s="105"/>
      <c r="CG113" s="106"/>
      <c r="CH113" s="105"/>
      <c r="CI113" s="106"/>
      <c r="CJ113" s="105"/>
      <c r="CK113" s="106"/>
      <c r="CL113" s="105"/>
      <c r="CM113" s="106"/>
      <c r="CN113" s="105"/>
      <c r="CO113" s="106"/>
      <c r="CP113" s="105"/>
      <c r="CQ113" s="106"/>
      <c r="CR113" s="105"/>
      <c r="CS113" s="104"/>
      <c r="CT113" s="104"/>
      <c r="CU113" s="104"/>
    </row>
    <row r="114" spans="1:99" x14ac:dyDescent="0.2">
      <c r="A114" s="101" t="s">
        <v>3</v>
      </c>
      <c r="B114" s="99"/>
      <c r="C114" s="99"/>
      <c r="D114" s="98"/>
      <c r="E114" s="99"/>
      <c r="F114" s="19"/>
      <c r="G114" s="13"/>
      <c r="H114" s="99"/>
      <c r="I114" s="99"/>
      <c r="J114" s="98"/>
      <c r="K114" s="99"/>
      <c r="L114" s="99"/>
      <c r="M114" s="99"/>
      <c r="N114" s="99"/>
      <c r="O114" s="99"/>
      <c r="P114" s="98"/>
      <c r="Q114" s="99"/>
      <c r="R114" s="98"/>
      <c r="S114" s="99"/>
      <c r="T114" s="98"/>
      <c r="U114" s="99"/>
      <c r="V114" s="98"/>
      <c r="W114" s="99"/>
      <c r="X114" s="19"/>
      <c r="Y114" s="13"/>
      <c r="Z114" s="99"/>
      <c r="AA114" s="99"/>
      <c r="AB114" s="19"/>
      <c r="AC114" s="13"/>
      <c r="AD114" s="99"/>
      <c r="AE114" s="99"/>
      <c r="AF114" s="99"/>
      <c r="AG114" s="99"/>
      <c r="AH114" s="98"/>
      <c r="AI114" s="99"/>
      <c r="AJ114" s="98">
        <v>1566</v>
      </c>
      <c r="AK114" s="98" t="s">
        <v>825</v>
      </c>
      <c r="AL114" s="99"/>
      <c r="AM114" s="98"/>
      <c r="AN114" s="98"/>
      <c r="AO114" s="99"/>
      <c r="AP114" s="98"/>
      <c r="AQ114" s="99"/>
      <c r="AR114" s="99"/>
      <c r="AS114" s="99"/>
      <c r="AT114" s="98">
        <v>2864.01</v>
      </c>
      <c r="AU114" s="99" t="s">
        <v>1097</v>
      </c>
      <c r="AV114" s="98"/>
      <c r="AW114" s="100"/>
      <c r="AX114" s="98"/>
      <c r="AY114" s="99"/>
      <c r="AZ114" s="98"/>
      <c r="BA114" s="99"/>
      <c r="BB114" s="99">
        <v>7000</v>
      </c>
      <c r="BC114" s="99" t="s">
        <v>1220</v>
      </c>
      <c r="BD114" s="98"/>
      <c r="BE114" s="99"/>
      <c r="BF114" s="13"/>
      <c r="BG114" s="13"/>
      <c r="BH114" s="13"/>
      <c r="BI114" s="13"/>
      <c r="BJ114" s="98"/>
      <c r="BK114" s="99"/>
      <c r="BL114" s="98"/>
      <c r="BM114" s="99"/>
      <c r="BN114" s="98"/>
      <c r="BO114" s="99"/>
      <c r="BP114" s="98"/>
      <c r="BQ114" s="99"/>
      <c r="BR114" s="98"/>
      <c r="BS114" s="99"/>
      <c r="BT114" s="98"/>
      <c r="BU114" s="99"/>
      <c r="BV114" s="98"/>
      <c r="BW114" s="99"/>
      <c r="BX114" s="98"/>
      <c r="BY114" s="99"/>
      <c r="BZ114" s="98"/>
      <c r="CA114" s="99"/>
      <c r="CB114" s="98"/>
      <c r="CC114" s="99"/>
      <c r="CD114" s="98"/>
      <c r="CE114" s="99"/>
      <c r="CF114" s="98"/>
      <c r="CG114" s="99"/>
      <c r="CH114" s="98"/>
      <c r="CI114" s="99"/>
      <c r="CJ114" s="98"/>
      <c r="CK114" s="99"/>
      <c r="CL114" s="98"/>
      <c r="CM114" s="99"/>
      <c r="CN114" s="98"/>
      <c r="CO114" s="99"/>
      <c r="CP114" s="98"/>
      <c r="CQ114" s="99"/>
      <c r="CR114" s="98"/>
    </row>
    <row r="115" spans="1:99" x14ac:dyDescent="0.2">
      <c r="A115" s="101"/>
      <c r="B115" s="98"/>
      <c r="C115" s="99"/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O115" s="99"/>
      <c r="P115" s="98"/>
      <c r="Q115" s="99"/>
      <c r="R115" s="98"/>
      <c r="S115" s="99"/>
      <c r="T115" s="98"/>
      <c r="U115" s="99"/>
      <c r="V115" s="98"/>
      <c r="W115" s="99"/>
      <c r="X115" s="98"/>
      <c r="Y115" s="99"/>
      <c r="Z115" s="99"/>
      <c r="AA115" s="99"/>
      <c r="AB115" s="98"/>
      <c r="AC115" s="99"/>
      <c r="AD115" s="98"/>
      <c r="AE115" s="99"/>
      <c r="AF115" s="98"/>
      <c r="AG115" s="99"/>
      <c r="AH115" s="98"/>
      <c r="AI115" s="99"/>
      <c r="AJ115" s="1">
        <v>6037.2</v>
      </c>
      <c r="AK115" s="99" t="s">
        <v>827</v>
      </c>
      <c r="AL115" s="98"/>
      <c r="AM115" s="99"/>
      <c r="AN115" s="98"/>
      <c r="AP115" s="98"/>
      <c r="AQ115" s="99"/>
      <c r="AS115" s="99"/>
      <c r="AT115" s="98"/>
      <c r="AU115" s="99"/>
      <c r="AV115" s="98"/>
      <c r="AW115" s="100"/>
      <c r="AX115" s="98"/>
      <c r="AY115" s="99"/>
      <c r="AZ115" s="98"/>
      <c r="BA115" s="99"/>
      <c r="BB115" s="98"/>
      <c r="BC115" s="99"/>
      <c r="BD115" s="98"/>
      <c r="BE115" s="99"/>
      <c r="BF115" s="98"/>
      <c r="BG115" s="99"/>
      <c r="BH115" s="98"/>
      <c r="BI115" s="99"/>
      <c r="BJ115" s="98"/>
      <c r="BK115" s="99"/>
      <c r="BL115" s="98"/>
      <c r="BM115" s="99"/>
      <c r="BN115" s="98"/>
      <c r="BO115" s="99"/>
      <c r="BP115" s="98"/>
      <c r="BQ115" s="99"/>
      <c r="BR115" s="98"/>
      <c r="BS115" s="99"/>
      <c r="BT115" s="98"/>
      <c r="BU115" s="99"/>
      <c r="BV115" s="98"/>
      <c r="BW115" s="99"/>
      <c r="BX115" s="98"/>
      <c r="BY115" s="99"/>
      <c r="BZ115" s="98"/>
      <c r="CA115" s="99"/>
      <c r="CB115" s="98"/>
      <c r="CC115" s="99"/>
      <c r="CD115" s="98"/>
      <c r="CE115" s="99"/>
      <c r="CF115" s="98"/>
      <c r="CG115" s="99"/>
      <c r="CH115" s="98"/>
      <c r="CI115" s="99"/>
      <c r="CJ115" s="98"/>
      <c r="CK115" s="99"/>
      <c r="CL115" s="98"/>
      <c r="CM115" s="99"/>
      <c r="CN115" s="98"/>
      <c r="CO115" s="99"/>
      <c r="CP115" s="98"/>
      <c r="CQ115" s="99"/>
      <c r="CR115" s="98"/>
    </row>
    <row r="116" spans="1:99" x14ac:dyDescent="0.2">
      <c r="A116" s="101"/>
      <c r="B116" s="98"/>
      <c r="C116" s="99"/>
      <c r="D116" s="99"/>
      <c r="E116" s="99"/>
      <c r="F116" s="99"/>
      <c r="G116" s="99"/>
      <c r="H116" s="99"/>
      <c r="I116" s="99"/>
      <c r="J116" s="98"/>
      <c r="K116" s="99"/>
      <c r="L116" s="99"/>
      <c r="M116" s="99"/>
      <c r="N116" s="99"/>
      <c r="O116" s="99"/>
      <c r="P116" s="98"/>
      <c r="Q116" s="99"/>
      <c r="R116" s="98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8"/>
      <c r="AI116" s="99"/>
      <c r="AJ116" s="98">
        <v>907.36</v>
      </c>
      <c r="AK116" s="99" t="s">
        <v>860</v>
      </c>
      <c r="AL116" s="99"/>
      <c r="AM116" s="99"/>
      <c r="AN116" s="99"/>
      <c r="AO116" s="99"/>
      <c r="AP116" s="99"/>
      <c r="AQ116" s="99"/>
      <c r="AR116" s="99"/>
      <c r="AS116" s="99"/>
      <c r="AT116" s="98"/>
      <c r="AU116" s="99"/>
      <c r="AV116" s="98"/>
      <c r="AW116" s="100"/>
      <c r="AX116" s="99"/>
      <c r="AY116" s="99"/>
      <c r="AZ116" s="99"/>
      <c r="BA116" s="99"/>
      <c r="BB116" s="98"/>
      <c r="BC116" s="99"/>
      <c r="BD116" s="99"/>
      <c r="BE116" s="99"/>
      <c r="BF116" s="98"/>
      <c r="BG116" s="99"/>
      <c r="BH116" s="99"/>
      <c r="BI116" s="99"/>
      <c r="BJ116" s="24"/>
      <c r="BK116" s="6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</row>
    <row r="117" spans="1:99" x14ac:dyDescent="0.2">
      <c r="A117" s="102"/>
      <c r="B117" s="99"/>
      <c r="C117" s="7"/>
      <c r="D117" s="9"/>
      <c r="E117" s="7"/>
      <c r="F117" s="9"/>
      <c r="G117" s="7"/>
      <c r="H117" s="9"/>
      <c r="I117" s="7"/>
      <c r="J117" s="7"/>
      <c r="K117" s="7"/>
      <c r="L117" s="9"/>
      <c r="M117" s="7"/>
      <c r="N117" s="9"/>
      <c r="O117" s="7"/>
      <c r="P117" s="98"/>
      <c r="Q117" s="7"/>
      <c r="R117" s="98"/>
      <c r="S117" s="7"/>
      <c r="T117" s="9"/>
      <c r="U117" s="7"/>
      <c r="V117" s="9"/>
      <c r="W117" s="7"/>
      <c r="X117" s="9"/>
      <c r="Y117" s="7"/>
      <c r="Z117" s="7"/>
      <c r="AA117" s="7"/>
      <c r="AB117" s="9"/>
      <c r="AC117" s="7"/>
      <c r="AD117" s="9"/>
      <c r="AE117" s="7"/>
      <c r="AF117" s="98"/>
      <c r="AG117" s="7"/>
      <c r="AH117" s="13"/>
      <c r="AI117" s="7"/>
      <c r="AJ117" s="154">
        <f>+SUM(AJ114:AJ116)</f>
        <v>8510.56</v>
      </c>
      <c r="AK117" s="7"/>
      <c r="AL117" s="9"/>
      <c r="AM117" s="7"/>
      <c r="AN117" s="9"/>
      <c r="AO117" s="7"/>
      <c r="AP117" s="9"/>
      <c r="AQ117" s="7"/>
      <c r="AR117" s="9"/>
      <c r="AS117" s="7"/>
      <c r="AT117" s="99"/>
      <c r="AU117" s="7"/>
      <c r="AV117" s="9"/>
      <c r="AW117" s="100"/>
      <c r="AX117" s="9"/>
      <c r="AY117" s="7"/>
      <c r="AZ117" s="9"/>
      <c r="BA117" s="7"/>
      <c r="BB117" s="9"/>
      <c r="BC117" s="7"/>
      <c r="BD117" s="9"/>
      <c r="BE117" s="7"/>
      <c r="BF117" s="13"/>
      <c r="BG117" s="7"/>
      <c r="BH117" s="9"/>
      <c r="BI117" s="7"/>
      <c r="BJ117" s="9"/>
      <c r="BK117" s="7"/>
      <c r="BL117" s="9"/>
      <c r="BM117" s="7"/>
      <c r="BN117" s="9"/>
      <c r="BO117" s="7"/>
      <c r="BP117" s="9"/>
      <c r="BQ117" s="7"/>
      <c r="BR117" s="9"/>
      <c r="BS117" s="7"/>
      <c r="BT117" s="9"/>
      <c r="BU117" s="7"/>
      <c r="BV117" s="9"/>
      <c r="BW117" s="7"/>
      <c r="BX117" s="9"/>
      <c r="BY117" s="7"/>
      <c r="BZ117" s="9"/>
      <c r="CA117" s="7"/>
      <c r="CB117" s="9"/>
      <c r="CC117" s="7"/>
      <c r="CD117" s="9"/>
      <c r="CE117" s="7"/>
      <c r="CF117" s="9"/>
      <c r="CG117" s="7"/>
      <c r="CH117" s="9"/>
      <c r="CI117" s="7"/>
      <c r="CJ117" s="9"/>
      <c r="CK117" s="7"/>
      <c r="CL117" s="9"/>
      <c r="CM117" s="7"/>
      <c r="CN117" s="9"/>
      <c r="CO117" s="7"/>
      <c r="CP117" s="9"/>
      <c r="CQ117" s="7"/>
      <c r="CR117" s="9"/>
    </row>
    <row r="118" spans="1:99" x14ac:dyDescent="0.2">
      <c r="A118" s="102"/>
      <c r="B118" s="98"/>
      <c r="C118" s="7"/>
      <c r="D118" s="9"/>
      <c r="E118" s="7"/>
      <c r="F118" s="9"/>
      <c r="G118" s="7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9"/>
      <c r="S118" s="7"/>
      <c r="T118" s="9"/>
      <c r="U118" s="7"/>
      <c r="V118" s="9"/>
      <c r="W118" s="7"/>
      <c r="X118" s="9"/>
      <c r="Y118" s="7"/>
      <c r="Z118" s="7"/>
      <c r="AA118" s="7"/>
      <c r="AB118" s="9"/>
      <c r="AC118" s="7"/>
      <c r="AD118" s="9"/>
      <c r="AE118" s="7"/>
      <c r="AF118" s="98"/>
      <c r="AG118" s="7"/>
      <c r="AH118" s="9"/>
      <c r="AI118" s="7"/>
      <c r="AJ118" s="99"/>
      <c r="AK118" s="7"/>
      <c r="AL118" s="9"/>
      <c r="AM118" s="7"/>
      <c r="AN118" s="9"/>
      <c r="AO118" s="7"/>
      <c r="AP118" s="9"/>
      <c r="AQ118" s="7"/>
      <c r="AR118" s="9"/>
      <c r="AS118" s="7"/>
      <c r="AT118" s="9"/>
      <c r="AU118" s="7"/>
      <c r="AV118" s="9"/>
      <c r="AW118" s="100"/>
      <c r="AX118" s="9"/>
      <c r="AY118" s="7"/>
      <c r="AZ118" s="9"/>
      <c r="BA118" s="7"/>
      <c r="BB118" s="99"/>
      <c r="BC118" s="7"/>
      <c r="BD118" s="9"/>
      <c r="BE118" s="7"/>
      <c r="BF118" s="9"/>
      <c r="BG118" s="7"/>
      <c r="BH118" s="9"/>
      <c r="BI118" s="7"/>
      <c r="BJ118" s="9"/>
      <c r="BK118" s="7"/>
      <c r="BL118" s="9"/>
      <c r="BM118" s="7"/>
      <c r="BN118" s="9"/>
      <c r="BO118" s="7"/>
      <c r="BP118" s="9"/>
      <c r="BQ118" s="7"/>
      <c r="BR118" s="9"/>
      <c r="BS118" s="7"/>
      <c r="BT118" s="9"/>
      <c r="BU118" s="7"/>
      <c r="BV118" s="9"/>
      <c r="BW118" s="7"/>
      <c r="BX118" s="9"/>
      <c r="BY118" s="7"/>
      <c r="BZ118" s="9"/>
      <c r="CA118" s="7"/>
      <c r="CB118" s="9"/>
      <c r="CC118" s="7"/>
      <c r="CD118" s="9"/>
      <c r="CE118" s="7"/>
      <c r="CF118" s="9"/>
      <c r="CG118" s="7"/>
      <c r="CH118" s="9"/>
      <c r="CI118" s="7"/>
      <c r="CJ118" s="9"/>
      <c r="CK118" s="7"/>
      <c r="CL118" s="9"/>
      <c r="CM118" s="7"/>
      <c r="CN118" s="9"/>
      <c r="CO118" s="7"/>
      <c r="CP118" s="9"/>
      <c r="CQ118" s="7"/>
      <c r="CR118" s="9"/>
    </row>
    <row r="119" spans="1:99" x14ac:dyDescent="0.2">
      <c r="A119" s="102"/>
      <c r="B119" s="98"/>
      <c r="C119" s="7"/>
      <c r="D119" s="9"/>
      <c r="E119" s="7"/>
      <c r="F119" s="9"/>
      <c r="G119" s="7"/>
      <c r="H119" s="9"/>
      <c r="I119" s="7"/>
      <c r="J119" s="9"/>
      <c r="K119" s="7"/>
      <c r="L119" s="9"/>
      <c r="M119" s="7"/>
      <c r="N119" s="9"/>
      <c r="O119" s="7"/>
      <c r="P119" s="9"/>
      <c r="Q119" s="7"/>
      <c r="R119" s="9"/>
      <c r="S119" s="7"/>
      <c r="T119" s="9"/>
      <c r="U119" s="7"/>
      <c r="V119" s="9"/>
      <c r="W119" s="7"/>
      <c r="X119" s="9"/>
      <c r="Y119" s="7"/>
      <c r="Z119" s="7"/>
      <c r="AA119" s="7"/>
      <c r="AB119" s="9"/>
      <c r="AC119" s="7"/>
      <c r="AD119" s="9"/>
      <c r="AE119" s="7"/>
      <c r="AF119" s="98"/>
      <c r="AG119" s="7"/>
      <c r="AH119" s="9"/>
      <c r="AI119" s="7"/>
      <c r="AJ119" s="9"/>
      <c r="AK119" s="7"/>
      <c r="AL119" s="9"/>
      <c r="AM119" s="7"/>
      <c r="AN119" s="9"/>
      <c r="AO119" s="7"/>
      <c r="AP119" s="9"/>
      <c r="AQ119" s="7"/>
      <c r="AR119" s="9"/>
      <c r="AS119" s="7"/>
      <c r="AT119" s="9"/>
      <c r="AU119" s="7"/>
      <c r="AV119" s="9"/>
      <c r="AW119" s="100"/>
      <c r="AX119" s="9"/>
      <c r="AY119" s="7"/>
      <c r="AZ119" s="9"/>
      <c r="BA119" s="7"/>
      <c r="BB119" s="9"/>
      <c r="BC119" s="7"/>
      <c r="BD119" s="9"/>
      <c r="BE119" s="7"/>
      <c r="BF119" s="9"/>
      <c r="BG119" s="7"/>
      <c r="BH119" s="9"/>
      <c r="BI119" s="7"/>
      <c r="BJ119" s="9"/>
      <c r="BK119" s="7"/>
      <c r="BL119" s="9"/>
      <c r="BM119" s="7"/>
      <c r="BN119" s="9"/>
      <c r="BO119" s="7"/>
      <c r="BP119" s="9"/>
      <c r="BQ119" s="7"/>
      <c r="BR119" s="9"/>
      <c r="BS119" s="7"/>
      <c r="BT119" s="9"/>
      <c r="BU119" s="7"/>
      <c r="BV119" s="9"/>
      <c r="BW119" s="7"/>
      <c r="BX119" s="9"/>
      <c r="BY119" s="7"/>
      <c r="BZ119" s="9"/>
      <c r="CA119" s="7"/>
      <c r="CB119" s="9"/>
      <c r="CC119" s="7"/>
      <c r="CD119" s="9"/>
      <c r="CE119" s="7"/>
      <c r="CF119" s="9"/>
      <c r="CG119" s="7"/>
      <c r="CH119" s="9"/>
      <c r="CI119" s="7"/>
      <c r="CJ119" s="9"/>
      <c r="CK119" s="7"/>
      <c r="CL119" s="9"/>
      <c r="CM119" s="7"/>
      <c r="CN119" s="9"/>
      <c r="CO119" s="7"/>
      <c r="CP119" s="9"/>
      <c r="CQ119" s="7"/>
      <c r="CR119" s="9"/>
    </row>
    <row r="120" spans="1:99" x14ac:dyDescent="0.2">
      <c r="A120" s="102"/>
      <c r="B120" s="98"/>
      <c r="C120" s="7"/>
      <c r="D120" s="9"/>
      <c r="E120" s="7"/>
      <c r="F120" s="9"/>
      <c r="G120" s="7"/>
      <c r="H120" s="9"/>
      <c r="I120" s="7"/>
      <c r="J120" s="9"/>
      <c r="K120" s="7"/>
      <c r="L120" s="9"/>
      <c r="M120" s="7"/>
      <c r="N120" s="9"/>
      <c r="O120" s="7"/>
      <c r="P120" s="9"/>
      <c r="Q120" s="7"/>
      <c r="R120" s="9"/>
      <c r="S120" s="7"/>
      <c r="T120" s="9"/>
      <c r="U120" s="7"/>
      <c r="V120" s="9"/>
      <c r="W120" s="7"/>
      <c r="X120" s="9"/>
      <c r="Y120" s="7"/>
      <c r="Z120" s="7"/>
      <c r="AA120" s="7"/>
      <c r="AB120" s="9"/>
      <c r="AC120" s="7"/>
      <c r="AD120" s="9"/>
      <c r="AE120" s="7"/>
      <c r="AF120" s="98"/>
      <c r="AG120" s="7"/>
      <c r="AH120" s="9"/>
      <c r="AI120" s="7"/>
      <c r="AJ120" s="9"/>
      <c r="AK120" s="7"/>
      <c r="AL120" s="9"/>
      <c r="AM120" s="7"/>
      <c r="AN120" s="9"/>
      <c r="AO120" s="7"/>
      <c r="AP120" s="9"/>
      <c r="AQ120" s="7"/>
      <c r="AR120" s="9"/>
      <c r="AS120" s="7"/>
      <c r="AT120" s="9"/>
      <c r="AU120" s="7"/>
      <c r="AV120" s="9"/>
      <c r="AW120" s="100"/>
      <c r="AX120" s="9"/>
      <c r="AY120" s="7"/>
      <c r="AZ120" s="9"/>
      <c r="BA120" s="7"/>
      <c r="BB120" s="9"/>
      <c r="BC120" s="7"/>
      <c r="BD120" s="9"/>
      <c r="BE120" s="7"/>
      <c r="BF120" s="9"/>
      <c r="BG120" s="7"/>
      <c r="BH120" s="9"/>
      <c r="BI120" s="7"/>
      <c r="BJ120" s="9"/>
      <c r="BK120" s="7"/>
      <c r="BL120" s="9"/>
      <c r="BM120" s="7"/>
      <c r="BN120" s="9"/>
      <c r="BO120" s="7"/>
      <c r="BP120" s="9"/>
      <c r="BQ120" s="7"/>
      <c r="BR120" s="9"/>
      <c r="BS120" s="7"/>
      <c r="BT120" s="9"/>
      <c r="BU120" s="7"/>
      <c r="BV120" s="9"/>
      <c r="BW120" s="7"/>
      <c r="BX120" s="9"/>
      <c r="BY120" s="7"/>
      <c r="BZ120" s="9"/>
      <c r="CA120" s="7"/>
      <c r="CB120" s="9"/>
      <c r="CC120" s="7"/>
      <c r="CD120" s="9"/>
      <c r="CE120" s="7"/>
      <c r="CF120" s="9"/>
      <c r="CG120" s="7"/>
      <c r="CH120" s="9"/>
      <c r="CI120" s="7"/>
      <c r="CJ120" s="9"/>
      <c r="CK120" s="7"/>
      <c r="CL120" s="9"/>
      <c r="CM120" s="7"/>
      <c r="CN120" s="9"/>
      <c r="CO120" s="7"/>
      <c r="CP120" s="9"/>
      <c r="CQ120" s="7"/>
      <c r="CR120" s="9"/>
    </row>
    <row r="121" spans="1:99" x14ac:dyDescent="0.2">
      <c r="A121" s="102"/>
      <c r="B121" s="98"/>
      <c r="C121" s="7"/>
      <c r="D121" s="9"/>
      <c r="E121" s="7"/>
      <c r="F121" s="9"/>
      <c r="G121" s="7"/>
      <c r="H121" s="9"/>
      <c r="I121" s="7"/>
      <c r="J121" s="9"/>
      <c r="K121" s="7"/>
      <c r="L121" s="9"/>
      <c r="M121" s="7"/>
      <c r="N121" s="9"/>
      <c r="O121" s="7"/>
      <c r="P121" s="9"/>
      <c r="Q121" s="7"/>
      <c r="R121" s="9"/>
      <c r="S121" s="7"/>
      <c r="T121" s="9"/>
      <c r="U121" s="7"/>
      <c r="V121" s="9"/>
      <c r="W121" s="7"/>
      <c r="X121" s="9"/>
      <c r="Y121" s="7"/>
      <c r="Z121" s="7"/>
      <c r="AA121" s="7"/>
      <c r="AB121" s="9"/>
      <c r="AC121" s="7"/>
      <c r="AD121" s="9"/>
      <c r="AE121" s="7"/>
      <c r="AF121" s="98"/>
      <c r="AG121" s="7"/>
      <c r="AH121" s="9"/>
      <c r="AI121" s="7"/>
      <c r="AJ121" s="9"/>
      <c r="AK121" s="7"/>
      <c r="AL121" s="9"/>
      <c r="AM121" s="7"/>
      <c r="AN121" s="9"/>
      <c r="AO121" s="7"/>
      <c r="AP121" s="9"/>
      <c r="AQ121" s="7"/>
      <c r="AR121" s="9"/>
      <c r="AS121" s="7"/>
      <c r="AT121" s="9"/>
      <c r="AU121" s="7"/>
      <c r="AV121" s="9"/>
      <c r="AW121" s="100"/>
      <c r="AX121" s="9"/>
      <c r="AY121" s="7"/>
      <c r="AZ121" s="9"/>
      <c r="BA121" s="7"/>
      <c r="BB121" s="9"/>
      <c r="BC121" s="7"/>
      <c r="BD121" s="9"/>
      <c r="BE121" s="7"/>
      <c r="BF121" s="9"/>
      <c r="BG121" s="7"/>
      <c r="BH121" s="9"/>
      <c r="BI121" s="7"/>
      <c r="BJ121" s="9"/>
      <c r="BK121" s="7"/>
      <c r="BL121" s="9"/>
      <c r="BM121" s="7"/>
      <c r="BN121" s="9"/>
      <c r="BO121" s="7"/>
      <c r="BP121" s="9"/>
      <c r="BQ121" s="7"/>
      <c r="BR121" s="9"/>
      <c r="BS121" s="7"/>
      <c r="BT121" s="9"/>
      <c r="BU121" s="7"/>
      <c r="BV121" s="9"/>
      <c r="BW121" s="7"/>
      <c r="BX121" s="9"/>
      <c r="BY121" s="7"/>
      <c r="BZ121" s="9"/>
      <c r="CA121" s="7"/>
      <c r="CB121" s="9"/>
      <c r="CC121" s="7"/>
      <c r="CD121" s="9"/>
      <c r="CE121" s="7"/>
      <c r="CF121" s="9"/>
      <c r="CG121" s="7"/>
      <c r="CH121" s="9"/>
      <c r="CI121" s="7"/>
      <c r="CJ121" s="9"/>
      <c r="CK121" s="7"/>
      <c r="CL121" s="9"/>
      <c r="CM121" s="7"/>
      <c r="CN121" s="9"/>
      <c r="CO121" s="7"/>
      <c r="CP121" s="9"/>
      <c r="CQ121" s="7"/>
      <c r="CR121" s="9"/>
    </row>
    <row r="122" spans="1:99" x14ac:dyDescent="0.2">
      <c r="A122" s="101" t="s">
        <v>5</v>
      </c>
      <c r="B122" s="98">
        <f>+B68+B82</f>
        <v>81194.540000000008</v>
      </c>
      <c r="C122" s="99"/>
      <c r="D122" s="98">
        <f>+D76+D86</f>
        <v>55044.799999999996</v>
      </c>
      <c r="E122" s="99"/>
      <c r="F122" s="98">
        <f>+F73+F80</f>
        <v>69793.97</v>
      </c>
      <c r="G122" s="99"/>
      <c r="H122" s="98">
        <f>+H84+H90</f>
        <v>141687.54</v>
      </c>
      <c r="I122" s="99"/>
      <c r="J122" s="98">
        <f>+J68</f>
        <v>38192.46</v>
      </c>
      <c r="K122" s="99"/>
      <c r="L122" s="98">
        <f>+L64+L76</f>
        <v>0</v>
      </c>
      <c r="M122" s="99"/>
      <c r="N122" s="98">
        <f>+N65+N71</f>
        <v>33730.089999999997</v>
      </c>
      <c r="O122" s="99"/>
      <c r="P122" s="98">
        <f>P74+P83</f>
        <v>205970.63</v>
      </c>
      <c r="Q122" s="99"/>
      <c r="R122" s="98">
        <f>+R68+R74</f>
        <v>24108.54</v>
      </c>
      <c r="S122" s="99"/>
      <c r="T122" s="98">
        <f>+T70+T74</f>
        <v>66764.079999999987</v>
      </c>
      <c r="U122" s="99"/>
      <c r="V122" s="98">
        <f>+V63+V72</f>
        <v>29220.260000000002</v>
      </c>
      <c r="W122" s="99"/>
      <c r="X122" s="98">
        <f>+X76</f>
        <v>59077.909999999996</v>
      </c>
      <c r="Y122" s="99"/>
      <c r="Z122" s="99">
        <f>+Z60+Z70</f>
        <v>172691.82</v>
      </c>
      <c r="AA122" s="99"/>
      <c r="AB122" s="98">
        <f>+AB66+AB74</f>
        <v>33853.549999999996</v>
      </c>
      <c r="AC122" s="98"/>
      <c r="AD122" s="98">
        <f>+AD83</f>
        <v>121105.31</v>
      </c>
      <c r="AE122" s="98"/>
      <c r="AF122" s="98">
        <f>+AF72</f>
        <v>46073.380000000005</v>
      </c>
      <c r="AG122" s="98"/>
      <c r="AH122" s="98">
        <f>+AH62+AH75</f>
        <v>2600</v>
      </c>
      <c r="AI122" s="98"/>
      <c r="AJ122" s="98">
        <f>+AJ69</f>
        <v>31736.04</v>
      </c>
      <c r="AK122" s="98"/>
      <c r="AL122" s="98">
        <f>+AL63</f>
        <v>8247.8100000000013</v>
      </c>
      <c r="AM122" s="99"/>
      <c r="AN122" s="98">
        <f>+AN72</f>
        <v>43132.110000000008</v>
      </c>
      <c r="AO122" s="99"/>
      <c r="AP122" s="98">
        <f>+AP71</f>
        <v>58719.920000000006</v>
      </c>
      <c r="AQ122" s="99"/>
      <c r="AR122" s="98">
        <f>+AR70</f>
        <v>42484.47</v>
      </c>
      <c r="AS122" s="99"/>
      <c r="AT122" s="98">
        <f>+AT73</f>
        <v>414633.92</v>
      </c>
      <c r="AU122" s="99"/>
      <c r="AV122" s="98">
        <f>+AV73</f>
        <v>36297.65</v>
      </c>
      <c r="AW122" s="100"/>
      <c r="AX122" s="98">
        <f>+AX66+AX82</f>
        <v>0</v>
      </c>
      <c r="AY122" s="99"/>
      <c r="AZ122" s="98">
        <f>+AZ71</f>
        <v>148444.25</v>
      </c>
      <c r="BA122" s="99"/>
      <c r="BB122" s="98">
        <f>+BB80</f>
        <v>165088.21000000002</v>
      </c>
      <c r="BC122" s="99"/>
      <c r="BD122" s="98">
        <f>+BD73</f>
        <v>111231.99999999999</v>
      </c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+B93</f>
        <v>4603.3599999999997</v>
      </c>
      <c r="C123" s="99"/>
      <c r="D123" s="98">
        <f>+D96</f>
        <v>8591.17</v>
      </c>
      <c r="E123" s="99"/>
      <c r="F123" s="98">
        <f>+F96</f>
        <v>4996.93</v>
      </c>
      <c r="G123" s="99"/>
      <c r="H123" s="98">
        <f>+H98+H105</f>
        <v>0</v>
      </c>
      <c r="I123" s="99"/>
      <c r="J123" s="98">
        <f>+J102</f>
        <v>63085.399999999994</v>
      </c>
      <c r="K123" s="99"/>
      <c r="L123" s="98">
        <f>+L100</f>
        <v>0</v>
      </c>
      <c r="M123" s="99"/>
      <c r="N123" s="98">
        <f>+N96+N101</f>
        <v>35428.240000000005</v>
      </c>
      <c r="O123" s="99"/>
      <c r="P123" s="98">
        <f>+P96</f>
        <v>9278</v>
      </c>
      <c r="Q123" s="99"/>
      <c r="R123" s="98">
        <f>+R97</f>
        <v>7930.99</v>
      </c>
      <c r="S123" s="99"/>
      <c r="T123" s="98">
        <f>+T100</f>
        <v>21712.25</v>
      </c>
      <c r="U123" s="99"/>
      <c r="V123" s="98">
        <f>+V99</f>
        <v>67395.320000000007</v>
      </c>
      <c r="W123" s="99"/>
      <c r="X123" s="98">
        <f>+X103</f>
        <v>49780.81</v>
      </c>
      <c r="Y123" s="99"/>
      <c r="Z123" s="99">
        <f>+Z100+Z96</f>
        <v>17605.800000000003</v>
      </c>
      <c r="AA123" s="99"/>
      <c r="AB123" s="98">
        <f>+AB99+AB104</f>
        <v>14717.029999999999</v>
      </c>
      <c r="AC123" s="98"/>
      <c r="AD123" s="98">
        <f>+AD96</f>
        <v>23338</v>
      </c>
      <c r="AE123" s="98"/>
      <c r="AF123" s="98">
        <f>+AF98</f>
        <v>9008.99</v>
      </c>
      <c r="AG123" s="98"/>
      <c r="AH123" s="98">
        <f>+AH92+AH99</f>
        <v>4395</v>
      </c>
      <c r="AI123" s="98"/>
      <c r="AJ123" s="98">
        <f>+AJ96</f>
        <v>16542.989999999998</v>
      </c>
      <c r="AK123" s="98"/>
      <c r="AL123" s="98">
        <f>+AL96</f>
        <v>63335.509999999995</v>
      </c>
      <c r="AM123" s="99"/>
      <c r="AN123" s="98">
        <f>+AN98</f>
        <v>20352.36</v>
      </c>
      <c r="AO123" s="99"/>
      <c r="AP123" s="98">
        <f>+AP99</f>
        <v>15135.58</v>
      </c>
      <c r="AQ123" s="99"/>
      <c r="AR123" s="98">
        <f>+AR99</f>
        <v>17095.949999999997</v>
      </c>
      <c r="AS123" s="99"/>
      <c r="AT123" s="98">
        <f>+AT99</f>
        <v>33101.19</v>
      </c>
      <c r="AU123" s="99"/>
      <c r="AV123" s="98">
        <f>+AV92</f>
        <v>2138.9899999999998</v>
      </c>
      <c r="AW123" s="100"/>
      <c r="AX123" s="98">
        <f>+AX94+AX101</f>
        <v>0</v>
      </c>
      <c r="AY123" s="99"/>
      <c r="AZ123" s="98">
        <f>+AZ100</f>
        <v>22885.9</v>
      </c>
      <c r="BA123" s="99"/>
      <c r="BB123" s="98">
        <f>+BB95</f>
        <v>10838.8</v>
      </c>
      <c r="BC123" s="99"/>
      <c r="BD123" s="98">
        <f>+BD98</f>
        <v>80859.55</v>
      </c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+AJ117</f>
        <v>8510.56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>
        <f>+AT114</f>
        <v>2864.01</v>
      </c>
      <c r="AU124" s="99"/>
      <c r="AV124" s="98"/>
      <c r="AW124" s="100"/>
      <c r="AX124" s="98"/>
      <c r="AY124" s="99"/>
      <c r="AZ124" s="98"/>
      <c r="BA124" s="99"/>
      <c r="BB124" s="98">
        <f>+BB114</f>
        <v>7000</v>
      </c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159">
        <f>+B123+B122+B124</f>
        <v>85797.900000000009</v>
      </c>
      <c r="C125" s="8"/>
      <c r="D125" s="8">
        <f>+D123+D122+D124</f>
        <v>63635.969999999994</v>
      </c>
      <c r="E125" s="8"/>
      <c r="F125" s="8">
        <f t="shared" ref="F125" si="0">+F123+F122+F124</f>
        <v>74790.899999999994</v>
      </c>
      <c r="G125" s="8"/>
      <c r="H125" s="8">
        <f>+H123+H122+H124</f>
        <v>141687.54</v>
      </c>
      <c r="I125" s="8"/>
      <c r="J125" s="8">
        <f>+J123+J122+J124</f>
        <v>101277.85999999999</v>
      </c>
      <c r="K125" s="8"/>
      <c r="L125" s="8">
        <f>+L123+L122+L124</f>
        <v>0</v>
      </c>
      <c r="M125" s="8"/>
      <c r="N125" s="8">
        <f>+N123+N122+N124</f>
        <v>69158.33</v>
      </c>
      <c r="O125" s="8"/>
      <c r="P125" s="8">
        <f>+P123+P122+P124</f>
        <v>215248.63</v>
      </c>
      <c r="Q125" s="8"/>
      <c r="R125" s="8">
        <f>+R123+R122+R124</f>
        <v>32039.53</v>
      </c>
      <c r="S125" s="97"/>
      <c r="T125" s="8">
        <f>+T123+T122+T124</f>
        <v>88476.329999999987</v>
      </c>
      <c r="U125" s="97"/>
      <c r="V125" s="8">
        <f>+V123+V122+V124</f>
        <v>96615.580000000016</v>
      </c>
      <c r="W125" s="97"/>
      <c r="X125" s="8">
        <f>+X123+X122+X124</f>
        <v>108858.72</v>
      </c>
      <c r="Y125" s="8"/>
      <c r="Z125" s="8">
        <f>+Z123+Z122+Z124</f>
        <v>190297.62</v>
      </c>
      <c r="AA125" s="97"/>
      <c r="AB125" s="8">
        <f>+AB123+AB122+AB124</f>
        <v>48570.579999999994</v>
      </c>
      <c r="AC125" s="8"/>
      <c r="AD125" s="8">
        <f>+AD123+AD122+AD124</f>
        <v>144443.31</v>
      </c>
      <c r="AE125" s="8"/>
      <c r="AF125" s="159">
        <f>+AF123+AF122+AF124</f>
        <v>55082.37</v>
      </c>
      <c r="AG125" s="8"/>
      <c r="AH125" s="8">
        <f>+AH123+AH122+AH124</f>
        <v>6995</v>
      </c>
      <c r="AI125" s="8"/>
      <c r="AJ125" s="8">
        <f>+AJ123+AJ122+AJ124</f>
        <v>56789.59</v>
      </c>
      <c r="AK125" s="8"/>
      <c r="AL125" s="8">
        <f>+AL123+AL122+AL124</f>
        <v>71583.319999999992</v>
      </c>
      <c r="AM125" s="8"/>
      <c r="AN125" s="8">
        <f>+AN123+AN122+AN124</f>
        <v>63484.470000000008</v>
      </c>
      <c r="AO125" s="8"/>
      <c r="AP125" s="8">
        <f>+AP123+AP122+AP124</f>
        <v>73855.5</v>
      </c>
      <c r="AQ125" s="8"/>
      <c r="AR125" s="8">
        <f>+AR123+AR122+AR124</f>
        <v>59580.42</v>
      </c>
      <c r="AS125" s="8"/>
      <c r="AT125" s="8">
        <f>+AT123+AT122+AT124</f>
        <v>450599.12</v>
      </c>
      <c r="AU125" s="8"/>
      <c r="AV125" s="8">
        <f>+AV123+AV122+AV124</f>
        <v>38436.639999999999</v>
      </c>
      <c r="AW125" s="43"/>
      <c r="AX125" s="8">
        <f>+AX123+AX122+AX124</f>
        <v>0</v>
      </c>
      <c r="AY125" s="8"/>
      <c r="AZ125" s="8">
        <f>+AZ123+AZ122+AZ124</f>
        <v>171330.15</v>
      </c>
      <c r="BA125" s="8"/>
      <c r="BB125" s="8">
        <f>+BB123+BB122+BB124</f>
        <v>182927.01</v>
      </c>
      <c r="BC125" s="8"/>
      <c r="BD125" s="8">
        <f>+BD123+BD122+BD124</f>
        <v>192091.55</v>
      </c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159">
        <f>19981.88+4603.36+61212.66</f>
        <v>85797.900000000009</v>
      </c>
      <c r="C126" s="8"/>
      <c r="D126" s="8">
        <f>20897.43+8591.17+34147.37</f>
        <v>63635.97</v>
      </c>
      <c r="E126" s="8"/>
      <c r="F126" s="8">
        <f>59319.83+10474.14+4996.93</f>
        <v>74790.899999999994</v>
      </c>
      <c r="G126" s="8"/>
      <c r="H126" s="8">
        <f>104235.97+37451.57</f>
        <v>141687.54</v>
      </c>
      <c r="I126" s="8"/>
      <c r="J126" s="8">
        <f>38192.46+63085.4</f>
        <v>101277.86</v>
      </c>
      <c r="K126" s="8"/>
      <c r="L126" s="8"/>
      <c r="M126" s="8"/>
      <c r="N126" s="8">
        <f>15220.07+22338+18510.02+13090.24</f>
        <v>69158.33</v>
      </c>
      <c r="O126" s="8"/>
      <c r="P126" s="8">
        <f>191445.24+9278+14525.39</f>
        <v>215248.63</v>
      </c>
      <c r="Q126" s="8"/>
      <c r="R126" s="8">
        <f>16392.44+7930.99+7716.1</f>
        <v>32039.53</v>
      </c>
      <c r="S126" s="97"/>
      <c r="T126" s="8">
        <f>43234.08+21712.25+23530</f>
        <v>88476.33</v>
      </c>
      <c r="U126" s="97"/>
      <c r="V126" s="8">
        <f>5928+67395.32+23292.26</f>
        <v>96615.58</v>
      </c>
      <c r="W126" s="97"/>
      <c r="X126" s="98">
        <f>59077.91+49780.81</f>
        <v>108858.72</v>
      </c>
      <c r="Y126" s="97"/>
      <c r="Z126" s="8">
        <f>167.55+8210.79+172524.27+9395.01</f>
        <v>190297.62</v>
      </c>
      <c r="AA126" s="97"/>
      <c r="AB126" s="8">
        <f>16251.56+9957.43</f>
        <v>26208.989999999998</v>
      </c>
      <c r="AC126" s="8"/>
      <c r="AD126" s="8">
        <f>121105.31+23338</f>
        <v>144443.31</v>
      </c>
      <c r="AE126" s="8"/>
      <c r="AF126" s="159">
        <f>46073.38+9008.99</f>
        <v>55082.369999999995</v>
      </c>
      <c r="AG126" s="8"/>
      <c r="AH126" s="8"/>
      <c r="AI126" s="8"/>
      <c r="AJ126" s="8">
        <f>31736.04+16542.99+8510.56</f>
        <v>56789.59</v>
      </c>
      <c r="AK126" s="8"/>
      <c r="AL126" s="8">
        <f>8247.81+63335.51</f>
        <v>71583.320000000007</v>
      </c>
      <c r="AM126" s="97"/>
      <c r="AN126" s="8">
        <f>43132.1+20352.36</f>
        <v>63484.46</v>
      </c>
      <c r="AO126" s="8"/>
      <c r="AP126" s="8">
        <f>58719.92+15135.58</f>
        <v>73855.5</v>
      </c>
      <c r="AQ126" s="8"/>
      <c r="AR126" s="8">
        <f>42484.47+17095.95</f>
        <v>59580.42</v>
      </c>
      <c r="AS126" s="8"/>
      <c r="AT126" s="8">
        <f>414633.92+33101.19+2864.01</f>
        <v>450599.12</v>
      </c>
      <c r="AU126" s="8"/>
      <c r="AV126" s="8">
        <f>36296.66+2138.99</f>
        <v>38435.65</v>
      </c>
      <c r="AW126" s="43"/>
      <c r="AX126" s="8"/>
      <c r="AY126" s="8"/>
      <c r="AZ126" s="8">
        <f>148444.25+22885.9</f>
        <v>171330.15</v>
      </c>
      <c r="BA126" s="8"/>
      <c r="BB126" s="8">
        <f>165088.21+10838.81+7000</f>
        <v>182927.02</v>
      </c>
      <c r="BC126" s="8"/>
      <c r="BD126" s="8">
        <f>111232+80859.46</f>
        <v>192091.46000000002</v>
      </c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s="157" customFormat="1" x14ac:dyDescent="0.2">
      <c r="A127" s="175" t="s">
        <v>1</v>
      </c>
      <c r="B127" s="156">
        <f>+B125-B126</f>
        <v>0</v>
      </c>
      <c r="C127" s="156"/>
      <c r="D127" s="156">
        <f>+D125-D126</f>
        <v>0</v>
      </c>
      <c r="E127" s="156"/>
      <c r="F127" s="156">
        <f t="shared" ref="F127" si="1">+F125-F126</f>
        <v>0</v>
      </c>
      <c r="G127" s="156"/>
      <c r="H127" s="156">
        <f>+H125-H126</f>
        <v>0</v>
      </c>
      <c r="I127" s="156"/>
      <c r="J127" s="156">
        <f>+J125-J126</f>
        <v>0</v>
      </c>
      <c r="K127" s="156"/>
      <c r="L127" s="156">
        <f>+L125-L126</f>
        <v>0</v>
      </c>
      <c r="M127" s="156"/>
      <c r="N127" s="156">
        <f>+N125-N126</f>
        <v>0</v>
      </c>
      <c r="O127" s="156"/>
      <c r="P127" s="156">
        <f>+P125-P126</f>
        <v>0</v>
      </c>
      <c r="Q127" s="156"/>
      <c r="R127" s="156">
        <f>+R125-R126</f>
        <v>0</v>
      </c>
      <c r="S127" s="176"/>
      <c r="T127" s="156">
        <f>+T125-T126</f>
        <v>0</v>
      </c>
      <c r="U127" s="176"/>
      <c r="V127" s="156">
        <f>+V125-V126</f>
        <v>0</v>
      </c>
      <c r="W127" s="176"/>
      <c r="X127" s="156">
        <f>+X125-X126</f>
        <v>0</v>
      </c>
      <c r="Y127" s="156"/>
      <c r="Z127" s="156">
        <f>+Z125-Z126</f>
        <v>0</v>
      </c>
      <c r="AA127" s="176"/>
      <c r="AB127" s="156">
        <f>+AB125-AB126</f>
        <v>22361.589999999997</v>
      </c>
      <c r="AC127" s="156"/>
      <c r="AD127" s="156">
        <f>+AD125-AD126</f>
        <v>0</v>
      </c>
      <c r="AE127" s="156"/>
      <c r="AF127" s="222">
        <f>+AF125-AF126</f>
        <v>0</v>
      </c>
      <c r="AG127" s="156"/>
      <c r="AH127" s="156">
        <f>+AH125-AH126</f>
        <v>6995</v>
      </c>
      <c r="AI127" s="156"/>
      <c r="AJ127" s="156">
        <f>+AJ125-AJ126</f>
        <v>0</v>
      </c>
      <c r="AK127" s="156"/>
      <c r="AL127" s="156">
        <f>+AL125-AL126</f>
        <v>0</v>
      </c>
      <c r="AM127" s="156"/>
      <c r="AN127" s="156">
        <f>+AN125-AN126</f>
        <v>1.0000000009313226E-2</v>
      </c>
      <c r="AO127" s="156"/>
      <c r="AP127" s="156">
        <f>+AP125-AP126</f>
        <v>0</v>
      </c>
      <c r="AQ127" s="156"/>
      <c r="AR127" s="156">
        <f>+AR125-AR126</f>
        <v>0</v>
      </c>
      <c r="AS127" s="156"/>
      <c r="AT127" s="156">
        <f>+AT125-AT126</f>
        <v>0</v>
      </c>
      <c r="AU127" s="156"/>
      <c r="AV127" s="156">
        <f>+AV125-AV126</f>
        <v>0.98999999999796273</v>
      </c>
      <c r="AW127" s="156"/>
      <c r="AX127" s="156">
        <f>+AX125-AX126</f>
        <v>0</v>
      </c>
      <c r="AY127" s="156"/>
      <c r="AZ127" s="156">
        <f>+AZ125-AZ126</f>
        <v>0</v>
      </c>
      <c r="BA127" s="156"/>
      <c r="BB127" s="156">
        <f>+BB125-BB126</f>
        <v>-9.9999999802093953E-3</v>
      </c>
      <c r="BC127" s="156"/>
      <c r="BD127" s="156">
        <f>+BD125-BD126</f>
        <v>8.999999996740371E-2</v>
      </c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77"/>
      <c r="CI127" s="177"/>
      <c r="CJ127" s="177"/>
      <c r="CK127" s="177"/>
      <c r="CL127" s="177"/>
      <c r="CM127" s="177"/>
      <c r="CN127" s="177"/>
      <c r="CO127" s="177"/>
      <c r="CP127" s="177"/>
      <c r="CQ127" s="177"/>
      <c r="CR127" s="177"/>
      <c r="CS127" s="169"/>
      <c r="CT127" s="169"/>
      <c r="CU127" s="169"/>
    </row>
    <row r="128" spans="1:99" x14ac:dyDescent="0.2">
      <c r="A128" s="90"/>
      <c r="B128" s="111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111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111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111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13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13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41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41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34">
        <v>80000</v>
      </c>
      <c r="C132" s="70" t="s">
        <v>11</v>
      </c>
      <c r="D132" s="58">
        <v>95343.58</v>
      </c>
      <c r="E132" s="8" t="s">
        <v>84</v>
      </c>
      <c r="F132" s="58">
        <v>3544</v>
      </c>
      <c r="G132" s="8" t="s">
        <v>139</v>
      </c>
      <c r="H132" s="58">
        <v>7271</v>
      </c>
      <c r="I132" s="8" t="s">
        <v>177</v>
      </c>
      <c r="J132" s="58">
        <v>2136.0100000000002</v>
      </c>
      <c r="K132" s="8" t="s">
        <v>183</v>
      </c>
      <c r="L132" s="58">
        <v>110000</v>
      </c>
      <c r="M132" s="8" t="s">
        <v>185</v>
      </c>
      <c r="N132" s="30">
        <v>559900</v>
      </c>
      <c r="O132" s="13" t="s">
        <v>250</v>
      </c>
      <c r="P132" s="58">
        <v>1994.76</v>
      </c>
      <c r="Q132" s="8" t="s">
        <v>280</v>
      </c>
      <c r="R132" s="58">
        <v>6091</v>
      </c>
      <c r="S132" s="8" t="s">
        <v>289</v>
      </c>
      <c r="T132" s="26">
        <v>515909</v>
      </c>
      <c r="U132" s="8" t="s">
        <v>375</v>
      </c>
      <c r="V132" s="58">
        <v>5500</v>
      </c>
      <c r="W132" s="8" t="s">
        <v>319</v>
      </c>
      <c r="X132" s="58">
        <v>175000</v>
      </c>
      <c r="Y132" s="13" t="s">
        <v>420</v>
      </c>
      <c r="Z132" s="76"/>
      <c r="AA132" s="41"/>
      <c r="AB132" s="58">
        <v>648400</v>
      </c>
      <c r="AC132" s="8" t="s">
        <v>465</v>
      </c>
      <c r="AD132" s="58">
        <v>150000</v>
      </c>
      <c r="AE132" s="8" t="s">
        <v>720</v>
      </c>
      <c r="AF132" s="161">
        <v>1199</v>
      </c>
      <c r="AG132" s="43" t="s">
        <v>766</v>
      </c>
      <c r="AH132" s="58">
        <v>2464.5100000000002</v>
      </c>
      <c r="AI132" s="13" t="s">
        <v>812</v>
      </c>
      <c r="AJ132" s="58">
        <v>5200</v>
      </c>
      <c r="AK132" s="8" t="s">
        <v>833</v>
      </c>
      <c r="AL132" s="58">
        <v>60000</v>
      </c>
      <c r="AM132" s="43" t="s">
        <v>879</v>
      </c>
      <c r="AN132" s="58">
        <v>379790</v>
      </c>
      <c r="AO132" s="8" t="s">
        <v>905</v>
      </c>
      <c r="AP132" s="58">
        <v>200</v>
      </c>
      <c r="AQ132" s="8" t="s">
        <v>959</v>
      </c>
      <c r="AR132" s="58">
        <v>1000</v>
      </c>
      <c r="AS132" s="51" t="s">
        <v>1015</v>
      </c>
      <c r="AT132" s="58">
        <v>50000</v>
      </c>
      <c r="AU132" s="8" t="s">
        <v>1067</v>
      </c>
      <c r="AV132" s="26">
        <v>245500</v>
      </c>
      <c r="AW132" s="43" t="s">
        <v>1126</v>
      </c>
      <c r="AX132" s="58"/>
      <c r="AY132" s="8"/>
      <c r="AZ132" s="58">
        <v>5000</v>
      </c>
      <c r="BA132" s="8" t="s">
        <v>1158</v>
      </c>
      <c r="BB132" s="58">
        <v>375900</v>
      </c>
      <c r="BC132" s="8" t="s">
        <v>1206</v>
      </c>
      <c r="BD132" s="26">
        <v>1652</v>
      </c>
      <c r="BE132" s="8" t="s">
        <v>1266</v>
      </c>
      <c r="BF132" s="14"/>
      <c r="BG132" s="8"/>
      <c r="BH132" s="14"/>
      <c r="BI132" s="8"/>
      <c r="BJ132" s="19"/>
      <c r="BK132" s="13"/>
      <c r="BL132" s="14"/>
      <c r="BM132" s="8"/>
      <c r="BN132" s="14"/>
      <c r="BO132" s="8"/>
      <c r="BP132" s="14"/>
      <c r="BQ132" s="8"/>
      <c r="BR132" s="14"/>
      <c r="BS132" s="8"/>
      <c r="BT132" s="14"/>
      <c r="BU132" s="8"/>
      <c r="BV132" s="14"/>
      <c r="BW132" s="8"/>
      <c r="BX132" s="14"/>
      <c r="BY132" s="8"/>
      <c r="BZ132" s="14"/>
      <c r="CA132" s="8"/>
      <c r="CB132" s="14"/>
      <c r="CC132" s="8"/>
      <c r="CD132" s="14"/>
      <c r="CE132" s="8"/>
      <c r="CF132" s="14"/>
      <c r="CG132" s="8"/>
      <c r="CH132" s="14"/>
      <c r="CI132" s="8"/>
      <c r="CJ132" s="14"/>
      <c r="CK132" s="8"/>
      <c r="CL132" s="14"/>
      <c r="CM132" s="8"/>
      <c r="CN132" s="14"/>
      <c r="CO132" s="8"/>
      <c r="CP132" s="14"/>
      <c r="CQ132" s="8"/>
      <c r="CR132" s="14"/>
    </row>
    <row r="133" spans="1:96" s="6" customFormat="1" x14ac:dyDescent="0.2">
      <c r="A133" s="71"/>
      <c r="B133" s="34">
        <v>2800</v>
      </c>
      <c r="C133" s="70" t="s">
        <v>12</v>
      </c>
      <c r="D133" s="58">
        <v>7251</v>
      </c>
      <c r="E133" s="8" t="s">
        <v>85</v>
      </c>
      <c r="F133" s="58">
        <v>44700</v>
      </c>
      <c r="G133" s="8" t="s">
        <v>140</v>
      </c>
      <c r="H133" s="58">
        <v>4226</v>
      </c>
      <c r="I133" s="8" t="s">
        <v>178</v>
      </c>
      <c r="J133" s="58"/>
      <c r="K133" s="8"/>
      <c r="L133" s="58"/>
      <c r="M133" s="8"/>
      <c r="N133" s="58">
        <v>100000</v>
      </c>
      <c r="O133" s="8" t="s">
        <v>251</v>
      </c>
      <c r="P133" s="58">
        <v>5500</v>
      </c>
      <c r="Q133" s="8" t="s">
        <v>281</v>
      </c>
      <c r="R133" s="58">
        <v>25000</v>
      </c>
      <c r="S133" s="8" t="s">
        <v>290</v>
      </c>
      <c r="T133" s="42">
        <v>609609</v>
      </c>
      <c r="U133" s="13" t="s">
        <v>376</v>
      </c>
      <c r="V133" s="58">
        <v>94549.19</v>
      </c>
      <c r="W133" s="8" t="s">
        <v>320</v>
      </c>
      <c r="X133" s="58">
        <v>46500</v>
      </c>
      <c r="Y133" s="8" t="s">
        <v>421</v>
      </c>
      <c r="Z133" s="26">
        <v>8360</v>
      </c>
      <c r="AA133" s="8" t="s">
        <v>638</v>
      </c>
      <c r="AB133" s="39">
        <v>6960</v>
      </c>
      <c r="AC133" s="13" t="s">
        <v>466</v>
      </c>
      <c r="AD133" s="58">
        <v>10000</v>
      </c>
      <c r="AE133" s="8" t="s">
        <v>721</v>
      </c>
      <c r="AF133" s="161">
        <v>1189</v>
      </c>
      <c r="AG133" s="43" t="s">
        <v>767</v>
      </c>
      <c r="AH133" s="58">
        <v>30000</v>
      </c>
      <c r="AI133" s="43" t="s">
        <v>813</v>
      </c>
      <c r="AJ133" s="30">
        <v>3530</v>
      </c>
      <c r="AK133" s="13" t="s">
        <v>834</v>
      </c>
      <c r="AL133" s="58">
        <v>1679</v>
      </c>
      <c r="AM133" s="43" t="s">
        <v>885</v>
      </c>
      <c r="AN133" s="58">
        <v>1509.89</v>
      </c>
      <c r="AO133" s="8" t="s">
        <v>906</v>
      </c>
      <c r="AP133" s="58">
        <v>231135</v>
      </c>
      <c r="AQ133" s="8" t="s">
        <v>963</v>
      </c>
      <c r="AR133" s="58">
        <v>377300</v>
      </c>
      <c r="AS133" s="51" t="s">
        <v>1019</v>
      </c>
      <c r="AT133" s="58">
        <v>244400</v>
      </c>
      <c r="AU133" s="8" t="s">
        <v>1070</v>
      </c>
      <c r="AV133" s="26">
        <v>2139</v>
      </c>
      <c r="AW133" s="43" t="s">
        <v>1130</v>
      </c>
      <c r="AX133" s="58"/>
      <c r="AY133" s="8"/>
      <c r="AZ133" s="58">
        <v>243100</v>
      </c>
      <c r="BA133" s="8" t="s">
        <v>1163</v>
      </c>
      <c r="BB133" s="58">
        <v>150000</v>
      </c>
      <c r="BC133" s="8" t="s">
        <v>1207</v>
      </c>
      <c r="BD133" s="26">
        <v>200000</v>
      </c>
      <c r="BE133" s="8" t="s">
        <v>1268</v>
      </c>
      <c r="BF133" s="14"/>
      <c r="BG133" s="8"/>
      <c r="BH133" s="19"/>
      <c r="BI133" s="13"/>
      <c r="BJ133" s="19"/>
      <c r="BK133" s="13"/>
      <c r="BL133" s="14"/>
      <c r="BM133" s="8"/>
      <c r="BN133" s="14"/>
      <c r="BO133" s="8"/>
      <c r="BP133" s="14"/>
      <c r="BQ133" s="8"/>
      <c r="BR133" s="14"/>
      <c r="BS133" s="8"/>
      <c r="BT133" s="14"/>
      <c r="BU133" s="8"/>
      <c r="BV133" s="14"/>
      <c r="BW133" s="8"/>
      <c r="BX133" s="14"/>
      <c r="BY133" s="8"/>
      <c r="BZ133" s="14"/>
      <c r="CA133" s="8"/>
      <c r="CB133" s="14"/>
      <c r="CC133" s="8"/>
      <c r="CD133" s="14"/>
      <c r="CE133" s="8"/>
      <c r="CF133" s="14"/>
      <c r="CG133" s="8"/>
      <c r="CH133" s="14"/>
      <c r="CI133" s="8"/>
      <c r="CJ133" s="14"/>
      <c r="CK133" s="8"/>
      <c r="CL133" s="14"/>
      <c r="CM133" s="8"/>
      <c r="CN133" s="14"/>
      <c r="CO133" s="8"/>
      <c r="CP133" s="14"/>
      <c r="CQ133" s="8"/>
      <c r="CR133" s="14"/>
    </row>
    <row r="134" spans="1:96" s="6" customFormat="1" x14ac:dyDescent="0.2">
      <c r="A134" s="71"/>
      <c r="B134" s="20">
        <v>3250</v>
      </c>
      <c r="C134" s="70" t="s">
        <v>13</v>
      </c>
      <c r="D134" s="42">
        <v>242400</v>
      </c>
      <c r="E134" s="13" t="s">
        <v>86</v>
      </c>
      <c r="F134" s="58">
        <v>1199</v>
      </c>
      <c r="G134" s="8" t="s">
        <v>141</v>
      </c>
      <c r="H134" s="58">
        <v>2139</v>
      </c>
      <c r="I134" s="8" t="s">
        <v>179</v>
      </c>
      <c r="J134" s="58"/>
      <c r="K134" s="8"/>
      <c r="L134" s="58"/>
      <c r="M134" s="8"/>
      <c r="N134" s="155">
        <f>SUM(N132:N133)</f>
        <v>659900</v>
      </c>
      <c r="O134" s="8"/>
      <c r="P134" s="58">
        <v>300137.24</v>
      </c>
      <c r="Q134" s="8" t="s">
        <v>282</v>
      </c>
      <c r="R134" s="155">
        <f>SUM(R132:R133)</f>
        <v>31091</v>
      </c>
      <c r="S134" s="8"/>
      <c r="T134" s="63">
        <v>609609</v>
      </c>
      <c r="U134" s="54" t="s">
        <v>377</v>
      </c>
      <c r="V134" s="57">
        <v>2132</v>
      </c>
      <c r="W134" s="8" t="s">
        <v>321</v>
      </c>
      <c r="X134" s="58">
        <v>1199</v>
      </c>
      <c r="Y134" s="8" t="s">
        <v>426</v>
      </c>
      <c r="Z134" s="26">
        <v>245000</v>
      </c>
      <c r="AA134" s="8" t="s">
        <v>639</v>
      </c>
      <c r="AB134" s="60">
        <v>1199</v>
      </c>
      <c r="AC134" s="54" t="s">
        <v>467</v>
      </c>
      <c r="AD134" s="58">
        <v>2549</v>
      </c>
      <c r="AE134" s="8" t="s">
        <v>722</v>
      </c>
      <c r="AF134" s="34">
        <v>3846.98</v>
      </c>
      <c r="AG134" s="4" t="s">
        <v>768</v>
      </c>
      <c r="AH134" s="58">
        <v>4395</v>
      </c>
      <c r="AI134" s="43" t="s">
        <v>814</v>
      </c>
      <c r="AJ134" s="58">
        <v>4395</v>
      </c>
      <c r="AK134" s="8" t="s">
        <v>835</v>
      </c>
      <c r="AL134" s="58">
        <v>2139</v>
      </c>
      <c r="AM134" s="43" t="s">
        <v>887</v>
      </c>
      <c r="AN134" s="58">
        <v>20000</v>
      </c>
      <c r="AO134" s="8" t="s">
        <v>914</v>
      </c>
      <c r="AP134" s="58">
        <v>47494.87</v>
      </c>
      <c r="AQ134" s="8" t="s">
        <v>964</v>
      </c>
      <c r="AR134" s="58">
        <v>166500</v>
      </c>
      <c r="AS134" s="51" t="s">
        <v>1022</v>
      </c>
      <c r="AT134" s="75">
        <v>398000</v>
      </c>
      <c r="AU134" s="8" t="s">
        <v>1077</v>
      </c>
      <c r="AV134" s="58">
        <v>3315</v>
      </c>
      <c r="AW134" s="43" t="s">
        <v>1142</v>
      </c>
      <c r="AX134" s="58"/>
      <c r="AY134" s="8"/>
      <c r="AZ134" s="30">
        <v>368200</v>
      </c>
      <c r="BA134" s="13" t="s">
        <v>1166</v>
      </c>
      <c r="BB134" s="68">
        <v>579000</v>
      </c>
      <c r="BC134" s="8" t="s">
        <v>1212</v>
      </c>
      <c r="BD134" s="26">
        <v>739945.05</v>
      </c>
      <c r="BE134" s="8" t="s">
        <v>1270</v>
      </c>
      <c r="BF134" s="14"/>
      <c r="BG134" s="8"/>
      <c r="BH134" s="55"/>
      <c r="BI134" s="54"/>
      <c r="BJ134" s="14"/>
      <c r="BK134" s="8"/>
      <c r="BL134" s="14"/>
      <c r="BM134" s="8"/>
      <c r="BN134" s="14"/>
      <c r="BO134" s="8"/>
      <c r="BP134" s="14"/>
      <c r="BQ134" s="8"/>
      <c r="BR134" s="14"/>
      <c r="BS134" s="8"/>
      <c r="BT134" s="14"/>
      <c r="BU134" s="8"/>
      <c r="BV134" s="14"/>
      <c r="BW134" s="8"/>
      <c r="BX134" s="14"/>
      <c r="BY134" s="8"/>
      <c r="BZ134" s="14"/>
      <c r="CA134" s="8"/>
      <c r="CB134" s="14"/>
      <c r="CC134" s="8"/>
      <c r="CD134" s="14"/>
      <c r="CE134" s="8"/>
      <c r="CF134" s="14"/>
      <c r="CG134" s="8"/>
      <c r="CH134" s="14"/>
      <c r="CI134" s="8"/>
      <c r="CJ134" s="14"/>
      <c r="CK134" s="8"/>
      <c r="CL134" s="14"/>
      <c r="CM134" s="8"/>
      <c r="CN134" s="14"/>
      <c r="CO134" s="8"/>
      <c r="CP134" s="14"/>
      <c r="CQ134" s="8"/>
      <c r="CR134" s="14"/>
    </row>
    <row r="135" spans="1:96" s="6" customFormat="1" x14ac:dyDescent="0.2">
      <c r="A135" s="71"/>
      <c r="B135" s="160">
        <f>SUM(B132:B134)</f>
        <v>86050</v>
      </c>
      <c r="C135" s="8"/>
      <c r="D135" s="58">
        <v>410391.56</v>
      </c>
      <c r="E135" s="8" t="s">
        <v>87</v>
      </c>
      <c r="F135" s="68">
        <v>2835</v>
      </c>
      <c r="G135" s="8" t="s">
        <v>142</v>
      </c>
      <c r="H135" s="58">
        <v>20000</v>
      </c>
      <c r="I135" s="8" t="s">
        <v>180</v>
      </c>
      <c r="J135" s="58"/>
      <c r="K135" s="8"/>
      <c r="L135" s="58"/>
      <c r="M135" s="8"/>
      <c r="N135" s="58"/>
      <c r="O135" s="8"/>
      <c r="P135" s="58">
        <v>8700</v>
      </c>
      <c r="Q135" s="8" t="s">
        <v>283</v>
      </c>
      <c r="R135" s="58"/>
      <c r="S135" s="8"/>
      <c r="T135" s="33">
        <v>4508.9399999999996</v>
      </c>
      <c r="U135" s="8" t="s">
        <v>378</v>
      </c>
      <c r="V135" s="58">
        <v>1199</v>
      </c>
      <c r="W135" s="8" t="s">
        <v>322</v>
      </c>
      <c r="X135" s="58">
        <v>54000</v>
      </c>
      <c r="Y135" s="8" t="s">
        <v>422</v>
      </c>
      <c r="Z135" s="26">
        <v>368200</v>
      </c>
      <c r="AA135" s="8" t="s">
        <v>640</v>
      </c>
      <c r="AB135" s="35">
        <v>1199</v>
      </c>
      <c r="AC135" s="8" t="s">
        <v>468</v>
      </c>
      <c r="AD135" s="58">
        <v>2139</v>
      </c>
      <c r="AE135" s="8" t="s">
        <v>723</v>
      </c>
      <c r="AF135" s="34">
        <v>140000</v>
      </c>
      <c r="AG135" s="43" t="s">
        <v>769</v>
      </c>
      <c r="AH135" s="58">
        <v>110000</v>
      </c>
      <c r="AI135" s="43" t="s">
        <v>815</v>
      </c>
      <c r="AJ135" s="58">
        <v>4395</v>
      </c>
      <c r="AK135" s="8" t="s">
        <v>847</v>
      </c>
      <c r="AL135" s="58">
        <v>4395</v>
      </c>
      <c r="AM135" s="43" t="s">
        <v>342</v>
      </c>
      <c r="AN135" s="58">
        <v>152500</v>
      </c>
      <c r="AO135" s="8" t="s">
        <v>917</v>
      </c>
      <c r="AP135" s="58">
        <v>127323.12</v>
      </c>
      <c r="AQ135" s="8" t="s">
        <v>965</v>
      </c>
      <c r="AR135" s="58">
        <v>65700</v>
      </c>
      <c r="AS135" s="51" t="s">
        <v>1023</v>
      </c>
      <c r="AT135" s="39">
        <v>6000</v>
      </c>
      <c r="AU135" s="13" t="s">
        <v>1078</v>
      </c>
      <c r="AV135" s="58">
        <v>11965.91</v>
      </c>
      <c r="AW135" s="43" t="s">
        <v>1145</v>
      </c>
      <c r="AX135" s="30"/>
      <c r="AY135" s="13"/>
      <c r="AZ135" s="30">
        <v>558900</v>
      </c>
      <c r="BA135" s="13" t="s">
        <v>1175</v>
      </c>
      <c r="BB135" s="30">
        <v>62500</v>
      </c>
      <c r="BC135" s="13" t="s">
        <v>1214</v>
      </c>
      <c r="BD135" s="26">
        <v>200000</v>
      </c>
      <c r="BE135" s="8" t="s">
        <v>1272</v>
      </c>
      <c r="BF135" s="14"/>
      <c r="BG135" s="8"/>
      <c r="BH135" s="14"/>
      <c r="BI135" s="8"/>
      <c r="BJ135" s="14"/>
      <c r="BK135" s="8"/>
      <c r="BL135" s="8"/>
      <c r="BM135" s="8"/>
      <c r="BN135" s="14"/>
      <c r="BO135" s="8"/>
      <c r="BP135" s="14"/>
      <c r="BQ135" s="8"/>
      <c r="BR135" s="14"/>
      <c r="BS135" s="8"/>
      <c r="BT135" s="14"/>
      <c r="BU135" s="8"/>
      <c r="BV135" s="14"/>
      <c r="BW135" s="8"/>
      <c r="BX135" s="14"/>
      <c r="BY135" s="8"/>
      <c r="BZ135" s="14"/>
      <c r="CA135" s="8"/>
      <c r="CB135" s="14"/>
      <c r="CC135" s="8"/>
      <c r="CD135" s="14"/>
      <c r="CE135" s="8"/>
      <c r="CF135" s="14"/>
      <c r="CG135" s="8"/>
      <c r="CH135" s="14"/>
      <c r="CI135" s="8"/>
      <c r="CJ135" s="14"/>
      <c r="CK135" s="8"/>
      <c r="CL135" s="14"/>
      <c r="CM135" s="8"/>
      <c r="CN135" s="14"/>
      <c r="CO135" s="8"/>
      <c r="CP135" s="14"/>
      <c r="CQ135" s="8"/>
      <c r="CR135" s="14"/>
    </row>
    <row r="136" spans="1:96" s="6" customFormat="1" x14ac:dyDescent="0.2">
      <c r="A136" s="71"/>
      <c r="B136" s="161"/>
      <c r="C136" s="8"/>
      <c r="D136" s="58">
        <v>70000</v>
      </c>
      <c r="E136" s="8" t="s">
        <v>88</v>
      </c>
      <c r="F136" s="68">
        <v>2139</v>
      </c>
      <c r="G136" s="8" t="s">
        <v>143</v>
      </c>
      <c r="H136" s="30">
        <v>230431.15</v>
      </c>
      <c r="I136" s="13" t="s">
        <v>180</v>
      </c>
      <c r="J136" s="58"/>
      <c r="K136" s="8"/>
      <c r="L136" s="58"/>
      <c r="M136" s="8"/>
      <c r="N136" s="35">
        <v>1199</v>
      </c>
      <c r="O136" s="8" t="s">
        <v>513</v>
      </c>
      <c r="P136" s="58">
        <v>3530</v>
      </c>
      <c r="Q136" s="8" t="s">
        <v>284</v>
      </c>
      <c r="R136" s="58">
        <v>2139</v>
      </c>
      <c r="S136" s="8" t="s">
        <v>566</v>
      </c>
      <c r="T136" s="30">
        <v>648400</v>
      </c>
      <c r="U136" s="13" t="s">
        <v>379</v>
      </c>
      <c r="V136" s="58">
        <v>2139.0100000000002</v>
      </c>
      <c r="W136" s="8" t="s">
        <v>323</v>
      </c>
      <c r="X136" s="58">
        <v>1199</v>
      </c>
      <c r="Y136" s="8" t="s">
        <v>423</v>
      </c>
      <c r="Z136" s="33">
        <v>290600</v>
      </c>
      <c r="AA136" s="8" t="s">
        <v>641</v>
      </c>
      <c r="AB136" s="35">
        <v>49990</v>
      </c>
      <c r="AC136" s="8" t="s">
        <v>469</v>
      </c>
      <c r="AD136" s="57">
        <v>2139.0100000000002</v>
      </c>
      <c r="AE136" s="8" t="s">
        <v>724</v>
      </c>
      <c r="AF136" s="34">
        <v>2139</v>
      </c>
      <c r="AG136" s="43" t="s">
        <v>770</v>
      </c>
      <c r="AH136" s="57">
        <v>5500</v>
      </c>
      <c r="AI136" s="43" t="s">
        <v>816</v>
      </c>
      <c r="AJ136" s="58">
        <v>2139</v>
      </c>
      <c r="AK136" s="14" t="s">
        <v>857</v>
      </c>
      <c r="AL136" s="58">
        <v>3530</v>
      </c>
      <c r="AM136" s="43" t="s">
        <v>891</v>
      </c>
      <c r="AN136" s="58">
        <v>3559</v>
      </c>
      <c r="AO136" s="8" t="s">
        <v>919</v>
      </c>
      <c r="AP136" s="30">
        <v>4570.8900000000003</v>
      </c>
      <c r="AQ136" s="13" t="s">
        <v>971</v>
      </c>
      <c r="AR136" s="58">
        <v>403400</v>
      </c>
      <c r="AS136" s="51" t="s">
        <v>1024</v>
      </c>
      <c r="AT136" s="39">
        <v>26980</v>
      </c>
      <c r="AU136" s="13" t="s">
        <v>1079</v>
      </c>
      <c r="AV136" s="58">
        <v>7273.38</v>
      </c>
      <c r="AW136" s="43" t="s">
        <v>1147</v>
      </c>
      <c r="AX136" s="30"/>
      <c r="AY136" s="13"/>
      <c r="AZ136" s="58">
        <v>692</v>
      </c>
      <c r="BA136" s="8" t="s">
        <v>1201</v>
      </c>
      <c r="BB136" s="58">
        <v>12500</v>
      </c>
      <c r="BC136" s="8" t="s">
        <v>1215</v>
      </c>
      <c r="BD136" s="26">
        <f>350000+82000+11000</f>
        <v>443000</v>
      </c>
      <c r="BE136" s="8" t="s">
        <v>1273</v>
      </c>
      <c r="BF136" s="14"/>
      <c r="BG136" s="8"/>
      <c r="BH136" s="14"/>
      <c r="BI136" s="8"/>
      <c r="BL136" s="8"/>
      <c r="BM136" s="8"/>
      <c r="BN136" s="14"/>
      <c r="BO136" s="8"/>
      <c r="BP136" s="8"/>
      <c r="BQ136" s="8"/>
      <c r="BR136" s="14"/>
      <c r="BS136" s="8"/>
      <c r="BT136" s="14"/>
      <c r="BU136" s="8"/>
      <c r="BV136" s="14"/>
      <c r="BW136" s="8"/>
      <c r="BX136" s="14"/>
      <c r="BY136" s="8"/>
      <c r="BZ136" s="14"/>
      <c r="CA136" s="8"/>
      <c r="CB136" s="14"/>
      <c r="CC136" s="8"/>
      <c r="CD136" s="14"/>
      <c r="CE136" s="8"/>
      <c r="CF136" s="14"/>
      <c r="CG136" s="8"/>
      <c r="CH136" s="14"/>
      <c r="CI136" s="8"/>
      <c r="CJ136" s="14"/>
      <c r="CK136" s="8"/>
      <c r="CL136" s="14"/>
      <c r="CM136" s="8"/>
      <c r="CN136" s="14"/>
      <c r="CO136" s="8"/>
      <c r="CP136" s="14"/>
      <c r="CQ136" s="8"/>
      <c r="CR136" s="14"/>
    </row>
    <row r="137" spans="1:96" s="6" customFormat="1" x14ac:dyDescent="0.2">
      <c r="A137" s="71"/>
      <c r="B137" s="34">
        <v>5000</v>
      </c>
      <c r="C137" s="70" t="s">
        <v>26</v>
      </c>
      <c r="D137" s="58">
        <v>58000</v>
      </c>
      <c r="E137" s="8" t="s">
        <v>89</v>
      </c>
      <c r="F137" s="68">
        <v>1895</v>
      </c>
      <c r="G137" s="8" t="s">
        <v>144</v>
      </c>
      <c r="H137" s="58">
        <v>11344.75</v>
      </c>
      <c r="I137" s="8" t="s">
        <v>181</v>
      </c>
      <c r="J137" s="75"/>
      <c r="K137" s="8"/>
      <c r="L137" s="58"/>
      <c r="M137" s="8"/>
      <c r="N137" s="39">
        <v>1099</v>
      </c>
      <c r="O137" s="13" t="s">
        <v>514</v>
      </c>
      <c r="P137" s="58">
        <v>9500</v>
      </c>
      <c r="Q137" s="8" t="s">
        <v>288</v>
      </c>
      <c r="R137" s="58">
        <v>11193.25</v>
      </c>
      <c r="S137" s="8" t="s">
        <v>567</v>
      </c>
      <c r="T137" s="29">
        <v>40000</v>
      </c>
      <c r="U137" s="8" t="s">
        <v>380</v>
      </c>
      <c r="V137" s="39">
        <v>3035</v>
      </c>
      <c r="W137" s="13" t="s">
        <v>324</v>
      </c>
      <c r="X137" s="57">
        <v>4395</v>
      </c>
      <c r="Y137" s="8" t="s">
        <v>424</v>
      </c>
      <c r="Z137" s="179">
        <f>SUM(Z133:Z136)</f>
        <v>912160</v>
      </c>
      <c r="AA137" s="8"/>
      <c r="AB137" s="25">
        <v>5867.58</v>
      </c>
      <c r="AC137" s="8" t="s">
        <v>470</v>
      </c>
      <c r="AD137" s="58">
        <v>369.99</v>
      </c>
      <c r="AE137" s="8" t="s">
        <v>724</v>
      </c>
      <c r="AF137" s="34">
        <v>1199</v>
      </c>
      <c r="AG137" s="43" t="s">
        <v>771</v>
      </c>
      <c r="AH137" s="58">
        <v>50000</v>
      </c>
      <c r="AI137" s="43" t="s">
        <v>817</v>
      </c>
      <c r="AJ137" s="25">
        <v>1896</v>
      </c>
      <c r="AK137" s="4" t="s">
        <v>858</v>
      </c>
      <c r="AL137" s="58">
        <v>1199</v>
      </c>
      <c r="AM137" s="43" t="s">
        <v>900</v>
      </c>
      <c r="AN137" s="39">
        <v>1199</v>
      </c>
      <c r="AO137" s="8" t="s">
        <v>935</v>
      </c>
      <c r="AP137" s="58">
        <v>213445.87</v>
      </c>
      <c r="AQ137" s="8" t="s">
        <v>972</v>
      </c>
      <c r="AR137" s="68">
        <v>63554.64</v>
      </c>
      <c r="AS137" s="51" t="s">
        <v>1027</v>
      </c>
      <c r="AT137" s="58">
        <v>20000</v>
      </c>
      <c r="AU137" s="8" t="s">
        <v>1081</v>
      </c>
      <c r="AV137" s="68">
        <v>3530</v>
      </c>
      <c r="AW137" s="43" t="s">
        <v>1148</v>
      </c>
      <c r="AX137" s="57"/>
      <c r="AY137" s="8"/>
      <c r="AZ137" s="58">
        <v>10763</v>
      </c>
      <c r="BA137" s="8" t="s">
        <v>1202</v>
      </c>
      <c r="BB137" s="58">
        <v>20000</v>
      </c>
      <c r="BC137" s="8" t="s">
        <v>1216</v>
      </c>
      <c r="BD137" s="26">
        <v>278000</v>
      </c>
      <c r="BE137" s="8" t="s">
        <v>1274</v>
      </c>
      <c r="BF137" s="14"/>
      <c r="BG137" s="8"/>
      <c r="BH137" s="12"/>
      <c r="BI137" s="8"/>
      <c r="BL137" s="14"/>
      <c r="BM137" s="8"/>
      <c r="BN137" s="14"/>
      <c r="BO137" s="8"/>
      <c r="BP137" s="14"/>
      <c r="BQ137" s="8"/>
      <c r="BR137" s="14"/>
      <c r="BS137" s="8"/>
      <c r="BT137" s="14"/>
      <c r="BU137" s="8"/>
      <c r="BV137" s="14"/>
      <c r="BW137" s="8"/>
      <c r="BX137" s="14"/>
      <c r="BY137" s="8"/>
      <c r="BZ137" s="14"/>
      <c r="CA137" s="8"/>
      <c r="CB137" s="14"/>
      <c r="CC137" s="8"/>
      <c r="CD137" s="14"/>
      <c r="CE137" s="8"/>
      <c r="CF137" s="14"/>
      <c r="CG137" s="8"/>
      <c r="CH137" s="14"/>
      <c r="CI137" s="8"/>
      <c r="CJ137" s="14"/>
      <c r="CK137" s="8"/>
      <c r="CL137" s="14"/>
      <c r="CM137" s="8"/>
      <c r="CN137" s="14"/>
      <c r="CO137" s="8"/>
      <c r="CP137" s="14"/>
      <c r="CQ137" s="8"/>
      <c r="CR137" s="14"/>
    </row>
    <row r="138" spans="1:96" s="6" customFormat="1" x14ac:dyDescent="0.2">
      <c r="A138" s="71"/>
      <c r="B138" s="34">
        <v>6000.07</v>
      </c>
      <c r="C138" s="70" t="s">
        <v>27</v>
      </c>
      <c r="D138" s="57">
        <v>256700</v>
      </c>
      <c r="E138" s="8" t="s">
        <v>90</v>
      </c>
      <c r="F138" s="68">
        <v>3780</v>
      </c>
      <c r="G138" s="8" t="s">
        <v>145</v>
      </c>
      <c r="H138" s="58">
        <v>4426</v>
      </c>
      <c r="I138" s="8" t="s">
        <v>182</v>
      </c>
      <c r="J138" s="30"/>
      <c r="K138" s="13"/>
      <c r="L138" s="58"/>
      <c r="M138" s="8"/>
      <c r="N138" s="60">
        <v>2179</v>
      </c>
      <c r="O138" s="54" t="s">
        <v>515</v>
      </c>
      <c r="P138" s="58">
        <v>27500</v>
      </c>
      <c r="Q138" s="8" t="s">
        <v>284</v>
      </c>
      <c r="R138" s="58">
        <v>4338</v>
      </c>
      <c r="S138" s="8" t="s">
        <v>568</v>
      </c>
      <c r="T138" s="22">
        <v>1199</v>
      </c>
      <c r="U138" s="8" t="s">
        <v>381</v>
      </c>
      <c r="V138" s="58">
        <v>2139.0100000000002</v>
      </c>
      <c r="W138" s="8" t="s">
        <v>325</v>
      </c>
      <c r="X138" s="69">
        <v>5581.16</v>
      </c>
      <c r="Y138" s="8" t="s">
        <v>425</v>
      </c>
      <c r="Z138" s="26"/>
      <c r="AA138" s="8"/>
      <c r="AB138" s="213">
        <f>SUM(AB132:AB137)</f>
        <v>713615.58</v>
      </c>
      <c r="AC138" s="8"/>
      <c r="AD138" s="155">
        <f>SUM(AD132:AD137)</f>
        <v>167197</v>
      </c>
      <c r="AE138" s="8"/>
      <c r="AF138" s="34">
        <v>46749.23</v>
      </c>
      <c r="AG138" s="43" t="s">
        <v>772</v>
      </c>
      <c r="AH138" s="58">
        <v>1207.68</v>
      </c>
      <c r="AI138" s="43" t="s">
        <v>818</v>
      </c>
      <c r="AJ138" s="58">
        <v>1500</v>
      </c>
      <c r="AK138" s="14" t="s">
        <v>862</v>
      </c>
      <c r="AL138" s="224">
        <f>+SUM(AL132:AL137)</f>
        <v>72942</v>
      </c>
      <c r="AM138" s="13"/>
      <c r="AN138" s="58">
        <v>1199</v>
      </c>
      <c r="AO138" s="8" t="s">
        <v>945</v>
      </c>
      <c r="AP138" s="30">
        <v>122400</v>
      </c>
      <c r="AQ138" s="13" t="s">
        <v>973</v>
      </c>
      <c r="AR138" s="34">
        <v>10000</v>
      </c>
      <c r="AS138" s="51" t="s">
        <v>1030</v>
      </c>
      <c r="AT138" s="58">
        <v>8261.08</v>
      </c>
      <c r="AU138" s="8" t="s">
        <v>1088</v>
      </c>
      <c r="AV138" s="173">
        <f>+SUM(AV132:AV137)</f>
        <v>273723.28999999998</v>
      </c>
      <c r="AW138" s="46"/>
      <c r="AX138" s="30"/>
      <c r="AY138" s="13"/>
      <c r="AZ138" s="30">
        <v>629.04</v>
      </c>
      <c r="BA138" s="13" t="s">
        <v>1204</v>
      </c>
      <c r="BB138" s="58">
        <v>50000</v>
      </c>
      <c r="BC138" s="8" t="s">
        <v>1217</v>
      </c>
      <c r="BD138" s="30">
        <v>105000</v>
      </c>
      <c r="BE138" s="13" t="s">
        <v>1275</v>
      </c>
      <c r="BF138" s="14"/>
      <c r="BG138" s="8"/>
      <c r="BH138" s="19"/>
      <c r="BI138" s="8"/>
      <c r="BJ138" s="23"/>
      <c r="BL138" s="14"/>
      <c r="BM138" s="8"/>
      <c r="BN138" s="8"/>
      <c r="BO138" s="8"/>
      <c r="BP138" s="14"/>
      <c r="BQ138" s="8"/>
      <c r="BR138" s="14"/>
      <c r="BS138" s="8"/>
      <c r="BT138" s="14"/>
      <c r="BU138" s="8"/>
      <c r="BV138" s="14"/>
      <c r="BW138" s="8"/>
      <c r="BX138" s="14"/>
      <c r="BY138" s="8"/>
      <c r="BZ138" s="14"/>
      <c r="CA138" s="8"/>
      <c r="CB138" s="14"/>
      <c r="CC138" s="8"/>
      <c r="CD138" s="14"/>
      <c r="CE138" s="8"/>
      <c r="CF138" s="14"/>
      <c r="CG138" s="8"/>
      <c r="CH138" s="14"/>
      <c r="CI138" s="8"/>
      <c r="CJ138" s="14"/>
      <c r="CK138" s="8"/>
      <c r="CL138" s="14"/>
      <c r="CM138" s="8"/>
      <c r="CN138" s="14"/>
      <c r="CO138" s="8"/>
      <c r="CP138" s="14"/>
      <c r="CQ138" s="8"/>
      <c r="CR138" s="14"/>
    </row>
    <row r="139" spans="1:96" s="6" customFormat="1" x14ac:dyDescent="0.2">
      <c r="A139" s="71"/>
      <c r="B139" s="34">
        <v>150000</v>
      </c>
      <c r="C139" s="70" t="s">
        <v>28</v>
      </c>
      <c r="D139" s="33">
        <v>6065</v>
      </c>
      <c r="E139" s="8" t="s">
        <v>91</v>
      </c>
      <c r="F139" s="68">
        <v>1895</v>
      </c>
      <c r="G139" s="8" t="s">
        <v>146</v>
      </c>
      <c r="H139" s="155">
        <f>SUM(H132:H138)</f>
        <v>279837.90000000002</v>
      </c>
      <c r="I139" s="8"/>
      <c r="J139" s="68"/>
      <c r="K139" s="8"/>
      <c r="L139" s="58"/>
      <c r="M139" s="8"/>
      <c r="N139" s="35">
        <v>6815</v>
      </c>
      <c r="O139" s="8" t="s">
        <v>516</v>
      </c>
      <c r="P139" s="58">
        <v>2135</v>
      </c>
      <c r="Q139" s="8" t="s">
        <v>270</v>
      </c>
      <c r="R139" s="58">
        <v>460200</v>
      </c>
      <c r="S139" s="8" t="s">
        <v>559</v>
      </c>
      <c r="T139" s="211">
        <f>SUM(T132:T138)</f>
        <v>2429234.94</v>
      </c>
      <c r="U139" s="8"/>
      <c r="V139" s="58">
        <v>3530</v>
      </c>
      <c r="W139" s="8" t="s">
        <v>326</v>
      </c>
      <c r="X139" s="174">
        <f>SUM(X132:X138)</f>
        <v>287874.15999999997</v>
      </c>
      <c r="Y139" s="8"/>
      <c r="Z139" s="26"/>
      <c r="AA139" s="8"/>
      <c r="AB139" s="28"/>
      <c r="AC139" s="8"/>
      <c r="AD139" s="57"/>
      <c r="AE139" s="8"/>
      <c r="AF139" s="34">
        <v>2139</v>
      </c>
      <c r="AG139" s="43" t="s">
        <v>773</v>
      </c>
      <c r="AH139" s="58">
        <v>259.31</v>
      </c>
      <c r="AI139" s="43" t="s">
        <v>819</v>
      </c>
      <c r="AJ139" s="58">
        <v>5364</v>
      </c>
      <c r="AK139" s="8" t="s">
        <v>863</v>
      </c>
      <c r="AL139" s="58"/>
      <c r="AM139" s="43"/>
      <c r="AN139" s="58">
        <v>2482.1999999999998</v>
      </c>
      <c r="AO139" s="8" t="s">
        <v>950</v>
      </c>
      <c r="AP139" s="30">
        <v>5000</v>
      </c>
      <c r="AQ139" s="13" t="s">
        <v>976</v>
      </c>
      <c r="AR139" s="34">
        <v>2139</v>
      </c>
      <c r="AS139" s="51" t="s">
        <v>1033</v>
      </c>
      <c r="AT139" s="58">
        <v>2139</v>
      </c>
      <c r="AU139" s="8" t="s">
        <v>1094</v>
      </c>
      <c r="AV139" s="30"/>
      <c r="AW139" s="46"/>
      <c r="AX139" s="72"/>
      <c r="AY139" s="16"/>
      <c r="AZ139" s="173">
        <f>+SUM(AZ132:AZ138)</f>
        <v>1187284.04</v>
      </c>
      <c r="BA139" s="13"/>
      <c r="BB139" s="58">
        <v>50000</v>
      </c>
      <c r="BC139" s="8" t="s">
        <v>1218</v>
      </c>
      <c r="BD139" s="30">
        <v>7810</v>
      </c>
      <c r="BE139" s="8" t="s">
        <v>1277</v>
      </c>
      <c r="BF139" s="14"/>
      <c r="BG139" s="8"/>
      <c r="BH139" s="19"/>
      <c r="BI139" s="8"/>
      <c r="BL139" s="14"/>
      <c r="BM139" s="8"/>
      <c r="BN139" s="14"/>
      <c r="BO139" s="8"/>
      <c r="BP139" s="14"/>
      <c r="BQ139" s="8"/>
      <c r="BR139" s="14"/>
      <c r="BS139" s="8"/>
      <c r="BT139" s="14"/>
      <c r="BU139" s="8"/>
      <c r="BV139" s="14"/>
      <c r="BW139" s="8"/>
      <c r="BX139" s="14"/>
      <c r="BY139" s="8"/>
      <c r="BZ139" s="14"/>
      <c r="CA139" s="8"/>
      <c r="CB139" s="14"/>
      <c r="CC139" s="8"/>
      <c r="CD139" s="14"/>
      <c r="CE139" s="8"/>
      <c r="CF139" s="14"/>
      <c r="CG139" s="8"/>
      <c r="CH139" s="14"/>
      <c r="CI139" s="8"/>
      <c r="CJ139" s="14"/>
      <c r="CK139" s="8"/>
      <c r="CL139" s="14"/>
      <c r="CM139" s="8"/>
      <c r="CN139" s="14"/>
      <c r="CO139" s="8"/>
      <c r="CP139" s="14"/>
      <c r="CQ139" s="8"/>
      <c r="CR139" s="14"/>
    </row>
    <row r="140" spans="1:96" s="6" customFormat="1" x14ac:dyDescent="0.2">
      <c r="A140" s="66"/>
      <c r="B140" s="34">
        <v>50000</v>
      </c>
      <c r="C140" s="70"/>
      <c r="D140" s="171">
        <f>SUM(D132:D139)</f>
        <v>1146151.1400000001</v>
      </c>
      <c r="E140" s="13"/>
      <c r="F140" s="174">
        <f>SUM(F132:F139)</f>
        <v>61987</v>
      </c>
      <c r="G140" s="8"/>
      <c r="H140" s="39"/>
      <c r="I140" s="13"/>
      <c r="J140" s="58"/>
      <c r="K140" s="8"/>
      <c r="L140" s="39"/>
      <c r="M140" s="13"/>
      <c r="N140" s="26">
        <v>2202.4</v>
      </c>
      <c r="O140" s="8" t="s">
        <v>517</v>
      </c>
      <c r="P140" s="39">
        <v>1000</v>
      </c>
      <c r="Q140" s="13" t="s">
        <v>285</v>
      </c>
      <c r="R140" s="58">
        <v>1970</v>
      </c>
      <c r="S140" s="13" t="s">
        <v>569</v>
      </c>
      <c r="T140" s="59"/>
      <c r="U140" s="13"/>
      <c r="V140" s="59">
        <v>411.25</v>
      </c>
      <c r="W140" s="13" t="s">
        <v>327</v>
      </c>
      <c r="X140" s="58"/>
      <c r="Y140" s="8"/>
      <c r="Z140" s="26"/>
      <c r="AA140" s="8"/>
      <c r="AB140" s="28">
        <v>20000</v>
      </c>
      <c r="AC140" s="8" t="s">
        <v>657</v>
      </c>
      <c r="AD140" s="39"/>
      <c r="AE140" s="13"/>
      <c r="AF140" s="34">
        <v>116000</v>
      </c>
      <c r="AG140" s="43" t="s">
        <v>774</v>
      </c>
      <c r="AH140" s="58">
        <v>4160</v>
      </c>
      <c r="AI140" s="43" t="s">
        <v>820</v>
      </c>
      <c r="AJ140" s="58">
        <v>514</v>
      </c>
      <c r="AK140" s="8" t="s">
        <v>864</v>
      </c>
      <c r="AL140" s="59"/>
      <c r="AM140" s="53"/>
      <c r="AN140" s="39">
        <v>391.99</v>
      </c>
      <c r="AO140" s="13" t="s">
        <v>951</v>
      </c>
      <c r="AP140" s="39">
        <v>14037.09</v>
      </c>
      <c r="AQ140" s="13" t="s">
        <v>978</v>
      </c>
      <c r="AR140" s="34">
        <v>1895</v>
      </c>
      <c r="AS140" s="51" t="s">
        <v>1055</v>
      </c>
      <c r="AT140" s="39">
        <v>1663</v>
      </c>
      <c r="AU140" s="13" t="s">
        <v>1095</v>
      </c>
      <c r="AV140" s="30"/>
      <c r="AW140" s="46"/>
      <c r="AX140" s="30"/>
      <c r="AY140" s="13"/>
      <c r="AZ140" s="30"/>
      <c r="BA140" s="13"/>
      <c r="BB140" s="39">
        <v>128200</v>
      </c>
      <c r="BC140" s="13" t="s">
        <v>1219</v>
      </c>
      <c r="BD140" s="26">
        <v>130000</v>
      </c>
      <c r="BE140" s="13" t="s">
        <v>1280</v>
      </c>
      <c r="BF140" s="19"/>
      <c r="BG140" s="13"/>
      <c r="BH140" s="19"/>
      <c r="BI140" s="13"/>
      <c r="BL140" s="19"/>
      <c r="BM140" s="13"/>
      <c r="BN140" s="19"/>
      <c r="BO140" s="13"/>
      <c r="BP140" s="19"/>
      <c r="BQ140" s="13"/>
      <c r="BR140" s="19"/>
      <c r="BS140" s="13"/>
      <c r="BT140" s="19"/>
      <c r="BU140" s="13"/>
      <c r="BV140" s="19"/>
      <c r="BW140" s="13"/>
      <c r="BX140" s="19"/>
      <c r="BY140" s="13"/>
      <c r="BZ140" s="19"/>
      <c r="CA140" s="13"/>
      <c r="CB140" s="19"/>
      <c r="CC140" s="13"/>
      <c r="CD140" s="19"/>
      <c r="CE140" s="13"/>
      <c r="CF140" s="19"/>
      <c r="CG140" s="13"/>
      <c r="CH140" s="19"/>
      <c r="CI140" s="13"/>
      <c r="CJ140" s="19"/>
      <c r="CK140" s="13"/>
      <c r="CL140" s="19"/>
      <c r="CM140" s="13"/>
      <c r="CN140" s="19"/>
      <c r="CO140" s="13"/>
      <c r="CP140" s="19"/>
      <c r="CQ140" s="13"/>
      <c r="CR140" s="19"/>
    </row>
    <row r="141" spans="1:96" s="6" customFormat="1" x14ac:dyDescent="0.2">
      <c r="A141" s="71"/>
      <c r="B141" s="34">
        <v>50000</v>
      </c>
      <c r="C141" s="70"/>
      <c r="D141" s="58"/>
      <c r="E141" s="8"/>
      <c r="F141" s="30"/>
      <c r="G141" s="13"/>
      <c r="H141" s="58">
        <v>225000</v>
      </c>
      <c r="I141" s="8" t="s">
        <v>209</v>
      </c>
      <c r="J141" s="57"/>
      <c r="K141" s="8"/>
      <c r="L141" s="39"/>
      <c r="M141" s="8"/>
      <c r="N141" s="28">
        <v>2380</v>
      </c>
      <c r="O141" s="8" t="s">
        <v>518</v>
      </c>
      <c r="P141" s="30">
        <v>139000</v>
      </c>
      <c r="Q141" s="13" t="s">
        <v>286</v>
      </c>
      <c r="R141" s="58">
        <v>3250</v>
      </c>
      <c r="S141" s="13" t="s">
        <v>570</v>
      </c>
      <c r="T141" s="58">
        <v>105000</v>
      </c>
      <c r="U141" s="8" t="s">
        <v>588</v>
      </c>
      <c r="V141" s="58">
        <v>1895</v>
      </c>
      <c r="W141" s="8" t="s">
        <v>328</v>
      </c>
      <c r="X141" s="58"/>
      <c r="Y141" s="8"/>
      <c r="Z141" s="26"/>
      <c r="AA141" s="8"/>
      <c r="AB141" s="30">
        <v>3530</v>
      </c>
      <c r="AC141" s="13" t="s">
        <v>658</v>
      </c>
      <c r="AD141" s="58"/>
      <c r="AE141" s="8"/>
      <c r="AF141" s="34">
        <v>3470.22</v>
      </c>
      <c r="AG141" s="43" t="s">
        <v>775</v>
      </c>
      <c r="AH141" s="35">
        <v>1199</v>
      </c>
      <c r="AI141" s="43" t="s">
        <v>821</v>
      </c>
      <c r="AJ141" s="39">
        <v>1430.25</v>
      </c>
      <c r="AK141" s="13" t="s">
        <v>865</v>
      </c>
      <c r="AL141" s="58"/>
      <c r="AM141" s="43"/>
      <c r="AN141" s="58">
        <v>1199</v>
      </c>
      <c r="AO141" s="8" t="s">
        <v>952</v>
      </c>
      <c r="AP141" s="68">
        <v>25947.67</v>
      </c>
      <c r="AQ141" s="8" t="s">
        <v>979</v>
      </c>
      <c r="AR141" s="68">
        <v>2299.9299999999998</v>
      </c>
      <c r="AS141" s="51" t="s">
        <v>1057</v>
      </c>
      <c r="AT141" s="39">
        <v>1199</v>
      </c>
      <c r="AU141" s="8" t="s">
        <v>1101</v>
      </c>
      <c r="AV141" s="42"/>
      <c r="AW141" s="53"/>
      <c r="AX141" s="42"/>
      <c r="AY141" s="13"/>
      <c r="AZ141" s="30"/>
      <c r="BA141" s="13"/>
      <c r="BB141" s="58">
        <v>461900</v>
      </c>
      <c r="BC141" s="8" t="s">
        <v>1228</v>
      </c>
      <c r="BD141" s="26">
        <v>167000</v>
      </c>
      <c r="BE141" s="8" t="s">
        <v>1281</v>
      </c>
      <c r="BF141" s="14"/>
      <c r="BG141" s="8"/>
      <c r="BH141" s="19"/>
      <c r="BI141" s="13"/>
      <c r="BL141" s="14"/>
      <c r="BM141" s="8"/>
      <c r="BN141" s="14"/>
      <c r="BO141" s="8"/>
      <c r="BP141" s="14"/>
      <c r="BQ141" s="8"/>
      <c r="BR141" s="14"/>
      <c r="BS141" s="8"/>
      <c r="BT141" s="14"/>
      <c r="BU141" s="8"/>
      <c r="BV141" s="14"/>
      <c r="BW141" s="8"/>
      <c r="BX141" s="14"/>
      <c r="BY141" s="8"/>
      <c r="BZ141" s="14"/>
      <c r="CA141" s="8"/>
      <c r="CB141" s="14"/>
      <c r="CC141" s="8"/>
      <c r="CD141" s="14"/>
      <c r="CE141" s="8"/>
      <c r="CF141" s="14"/>
      <c r="CG141" s="8"/>
      <c r="CH141" s="14"/>
      <c r="CI141" s="8"/>
      <c r="CJ141" s="14"/>
      <c r="CK141" s="8"/>
      <c r="CL141" s="14"/>
      <c r="CM141" s="8"/>
      <c r="CN141" s="14"/>
      <c r="CO141" s="8"/>
      <c r="CP141" s="14"/>
      <c r="CQ141" s="8"/>
      <c r="CR141" s="14"/>
    </row>
    <row r="142" spans="1:96" s="6" customFormat="1" x14ac:dyDescent="0.2">
      <c r="A142" s="71"/>
      <c r="B142" s="34">
        <v>195000</v>
      </c>
      <c r="C142" s="70" t="s">
        <v>29</v>
      </c>
      <c r="D142" s="58">
        <v>40000</v>
      </c>
      <c r="E142" s="8" t="s">
        <v>92</v>
      </c>
      <c r="F142" s="68">
        <v>20000</v>
      </c>
      <c r="G142" s="8" t="s">
        <v>186</v>
      </c>
      <c r="H142" s="58">
        <v>225000</v>
      </c>
      <c r="I142" s="8" t="s">
        <v>214</v>
      </c>
      <c r="J142" s="74"/>
      <c r="K142" s="8"/>
      <c r="L142" s="39"/>
      <c r="M142" s="8"/>
      <c r="N142" s="213">
        <f>SUM(N136:N141)</f>
        <v>15874.4</v>
      </c>
      <c r="O142" s="8"/>
      <c r="P142" s="58">
        <v>20000</v>
      </c>
      <c r="Q142" s="8" t="s">
        <v>287</v>
      </c>
      <c r="R142" s="58">
        <v>3679.39</v>
      </c>
      <c r="S142" s="8" t="s">
        <v>571</v>
      </c>
      <c r="T142" s="30">
        <v>6000</v>
      </c>
      <c r="U142" s="13" t="s">
        <v>589</v>
      </c>
      <c r="V142" s="30">
        <v>3628.38</v>
      </c>
      <c r="W142" s="13" t="s">
        <v>329</v>
      </c>
      <c r="X142" s="58"/>
      <c r="Y142" s="8"/>
      <c r="Z142" s="26"/>
      <c r="AA142" s="8"/>
      <c r="AB142" s="68">
        <v>3101.56</v>
      </c>
      <c r="AC142" s="8" t="s">
        <v>659</v>
      </c>
      <c r="AD142" s="58"/>
      <c r="AE142" s="8"/>
      <c r="AF142" s="34">
        <v>3001.8</v>
      </c>
      <c r="AG142" s="43" t="s">
        <v>776</v>
      </c>
      <c r="AH142" s="35">
        <v>3227</v>
      </c>
      <c r="AI142" s="43" t="s">
        <v>822</v>
      </c>
      <c r="AJ142" s="58">
        <v>571</v>
      </c>
      <c r="AK142" s="8" t="s">
        <v>866</v>
      </c>
      <c r="AL142" s="58"/>
      <c r="AM142" s="43"/>
      <c r="AN142" s="58">
        <v>1199</v>
      </c>
      <c r="AO142" s="8" t="s">
        <v>953</v>
      </c>
      <c r="AP142" s="58">
        <v>18142.439999999999</v>
      </c>
      <c r="AQ142" s="8" t="s">
        <v>980</v>
      </c>
      <c r="AR142" s="155">
        <f>+SUM(AR132:AR141)</f>
        <v>1093788.5699999998</v>
      </c>
      <c r="AS142" s="51"/>
      <c r="AT142" s="58">
        <v>1199</v>
      </c>
      <c r="AU142" s="8" t="s">
        <v>1106</v>
      </c>
      <c r="AV142" s="30"/>
      <c r="AW142" s="53"/>
      <c r="AX142" s="72"/>
      <c r="AY142" s="16"/>
      <c r="AZ142" s="73"/>
      <c r="BA142" s="16"/>
      <c r="BB142" s="58">
        <v>230000</v>
      </c>
      <c r="BC142" s="8" t="s">
        <v>1230</v>
      </c>
      <c r="BD142" s="26">
        <v>250000</v>
      </c>
      <c r="BE142" s="8" t="s">
        <v>1284</v>
      </c>
      <c r="BF142" s="14"/>
      <c r="BG142" s="8"/>
      <c r="BH142" s="14"/>
      <c r="BI142" s="8"/>
      <c r="BL142" s="14"/>
      <c r="BM142" s="8"/>
      <c r="BN142" s="14"/>
      <c r="BO142" s="8"/>
      <c r="BP142" s="14"/>
      <c r="BQ142" s="8"/>
      <c r="BR142" s="14"/>
      <c r="BS142" s="8"/>
      <c r="BT142" s="14"/>
      <c r="BU142" s="8"/>
      <c r="BV142" s="14"/>
      <c r="BW142" s="8"/>
      <c r="BX142" s="14"/>
      <c r="BY142" s="8"/>
      <c r="BZ142" s="14"/>
      <c r="CA142" s="8"/>
      <c r="CB142" s="14"/>
      <c r="CC142" s="8"/>
      <c r="CD142" s="14"/>
      <c r="CE142" s="8"/>
      <c r="CF142" s="14"/>
      <c r="CG142" s="8"/>
      <c r="CH142" s="14"/>
      <c r="CI142" s="8"/>
      <c r="CJ142" s="14"/>
      <c r="CK142" s="8"/>
      <c r="CL142" s="14"/>
      <c r="CM142" s="8"/>
      <c r="CN142" s="14"/>
      <c r="CO142" s="8"/>
      <c r="CP142" s="14"/>
      <c r="CQ142" s="8"/>
      <c r="CR142" s="14"/>
    </row>
    <row r="143" spans="1:96" s="6" customFormat="1" x14ac:dyDescent="0.2">
      <c r="A143" s="71"/>
      <c r="B143" s="34">
        <v>85000</v>
      </c>
      <c r="C143" s="70" t="s">
        <v>30</v>
      </c>
      <c r="D143" s="58">
        <v>150000</v>
      </c>
      <c r="E143" s="8" t="s">
        <v>92</v>
      </c>
      <c r="F143" s="68">
        <v>3168.99</v>
      </c>
      <c r="G143" s="8" t="s">
        <v>187</v>
      </c>
      <c r="H143" s="58">
        <v>225000</v>
      </c>
      <c r="I143" s="8" t="s">
        <v>215</v>
      </c>
      <c r="J143" s="58"/>
      <c r="K143" s="8"/>
      <c r="L143" s="39"/>
      <c r="M143" s="8"/>
      <c r="N143" s="20"/>
      <c r="O143" s="8"/>
      <c r="P143" s="155">
        <f>SUM(P132:P142)</f>
        <v>518997</v>
      </c>
      <c r="Q143" s="8"/>
      <c r="R143" s="155">
        <f>SUM(R136:R142)</f>
        <v>486769.64</v>
      </c>
      <c r="S143" s="13"/>
      <c r="T143" s="173">
        <v>2545.0100000000002</v>
      </c>
      <c r="U143" s="8" t="s">
        <v>590</v>
      </c>
      <c r="V143" s="173">
        <f>SUM(V132:V142)</f>
        <v>120157.84</v>
      </c>
      <c r="W143" s="8"/>
      <c r="X143" s="35"/>
      <c r="Y143" s="8"/>
      <c r="Z143" s="26"/>
      <c r="AA143" s="8"/>
      <c r="AB143" s="68">
        <v>1199</v>
      </c>
      <c r="AC143" s="8" t="s">
        <v>663</v>
      </c>
      <c r="AD143" s="35"/>
      <c r="AE143" s="8"/>
      <c r="AF143" s="34">
        <v>13776</v>
      </c>
      <c r="AG143" s="43" t="s">
        <v>777</v>
      </c>
      <c r="AH143" s="35">
        <v>3285</v>
      </c>
      <c r="AI143" s="43" t="s">
        <v>823</v>
      </c>
      <c r="AJ143" s="30">
        <v>3519.99</v>
      </c>
      <c r="AK143" s="41" t="s">
        <v>867</v>
      </c>
      <c r="AL143" s="58"/>
      <c r="AM143" s="43"/>
      <c r="AN143" s="58">
        <v>10415.07</v>
      </c>
      <c r="AO143" s="8" t="s">
        <v>955</v>
      </c>
      <c r="AP143" s="58">
        <v>7106</v>
      </c>
      <c r="AQ143" s="8" t="s">
        <v>986</v>
      </c>
      <c r="AR143" s="58"/>
      <c r="AS143" s="51"/>
      <c r="AT143" s="58">
        <v>17181.48</v>
      </c>
      <c r="AU143" s="8" t="s">
        <v>1113</v>
      </c>
      <c r="AV143" s="57"/>
      <c r="AW143" s="43"/>
      <c r="AX143" s="57"/>
      <c r="AY143" s="56"/>
      <c r="AZ143" s="72"/>
      <c r="BA143" s="16"/>
      <c r="BB143" s="58">
        <v>296500</v>
      </c>
      <c r="BC143" s="8" t="s">
        <v>1230</v>
      </c>
      <c r="BD143" s="26">
        <v>648400</v>
      </c>
      <c r="BE143" s="8" t="s">
        <v>1285</v>
      </c>
      <c r="BF143" s="8"/>
      <c r="BG143" s="8"/>
      <c r="BH143" s="14"/>
      <c r="BI143" s="8"/>
      <c r="BL143" s="14"/>
      <c r="BM143" s="8"/>
      <c r="BN143" s="14"/>
      <c r="BO143" s="8"/>
      <c r="BP143" s="14"/>
      <c r="BQ143" s="8"/>
      <c r="BR143" s="14"/>
      <c r="BS143" s="8"/>
      <c r="BT143" s="14"/>
      <c r="BU143" s="8"/>
      <c r="BV143" s="14"/>
      <c r="BW143" s="8"/>
      <c r="BX143" s="14"/>
      <c r="BY143" s="8"/>
      <c r="BZ143" s="14"/>
      <c r="CA143" s="8"/>
      <c r="CB143" s="14"/>
      <c r="CC143" s="8"/>
      <c r="CD143" s="14"/>
      <c r="CE143" s="8"/>
      <c r="CF143" s="14"/>
      <c r="CG143" s="8"/>
      <c r="CH143" s="14"/>
      <c r="CI143" s="8"/>
      <c r="CJ143" s="14"/>
      <c r="CK143" s="8"/>
      <c r="CL143" s="14"/>
      <c r="CM143" s="8"/>
      <c r="CN143" s="14"/>
      <c r="CO143" s="8"/>
      <c r="CP143" s="14"/>
      <c r="CQ143" s="8"/>
      <c r="CR143" s="14"/>
    </row>
    <row r="144" spans="1:96" s="6" customFormat="1" x14ac:dyDescent="0.2">
      <c r="A144" s="71"/>
      <c r="B144" s="20">
        <v>3946</v>
      </c>
      <c r="C144" s="70" t="s">
        <v>31</v>
      </c>
      <c r="D144" s="58">
        <v>30000</v>
      </c>
      <c r="E144" s="8" t="s">
        <v>93</v>
      </c>
      <c r="F144" s="68">
        <v>326500</v>
      </c>
      <c r="G144" s="8" t="s">
        <v>188</v>
      </c>
      <c r="H144" s="58">
        <v>225000</v>
      </c>
      <c r="I144" s="8" t="s">
        <v>210</v>
      </c>
      <c r="J144" s="35"/>
      <c r="K144" s="13"/>
      <c r="L144" s="39"/>
      <c r="M144" s="8"/>
      <c r="N144" s="58"/>
      <c r="O144" s="8"/>
      <c r="P144" s="58"/>
      <c r="Q144" s="8"/>
      <c r="R144" s="58"/>
      <c r="S144" s="8"/>
      <c r="T144" s="68">
        <v>7058.39</v>
      </c>
      <c r="U144" s="8" t="s">
        <v>591</v>
      </c>
      <c r="V144" s="35"/>
      <c r="W144" s="8"/>
      <c r="X144" s="49"/>
      <c r="Y144" s="8"/>
      <c r="Z144" s="30"/>
      <c r="AA144" s="13"/>
      <c r="AB144" s="68">
        <v>3035</v>
      </c>
      <c r="AC144" s="8" t="s">
        <v>660</v>
      </c>
      <c r="AD144" s="57"/>
      <c r="AE144" s="8"/>
      <c r="AF144" s="223">
        <f>SUM(AF132:AF143)</f>
        <v>334709.23</v>
      </c>
      <c r="AG144" s="43"/>
      <c r="AH144" s="35">
        <v>3442</v>
      </c>
      <c r="AI144" s="53" t="s">
        <v>824</v>
      </c>
      <c r="AJ144" s="30">
        <v>3002.43</v>
      </c>
      <c r="AK144" s="13" t="s">
        <v>868</v>
      </c>
      <c r="AL144" s="57"/>
      <c r="AM144" s="43"/>
      <c r="AN144" s="155">
        <f>+SUM(AN132:AN143)</f>
        <v>575444.14999999991</v>
      </c>
      <c r="AO144" s="8"/>
      <c r="AP144" s="58">
        <v>3530</v>
      </c>
      <c r="AQ144" s="8" t="s">
        <v>993</v>
      </c>
      <c r="AR144" s="58"/>
      <c r="AS144" s="51"/>
      <c r="AT144" s="58">
        <v>37175.699999999997</v>
      </c>
      <c r="AU144" s="8" t="s">
        <v>1114</v>
      </c>
      <c r="AV144" s="30"/>
      <c r="AW144" s="53"/>
      <c r="AX144" s="39"/>
      <c r="AY144" s="16"/>
      <c r="AZ144" s="72"/>
      <c r="BA144" s="16"/>
      <c r="BB144" s="58">
        <v>51514</v>
      </c>
      <c r="BC144" s="8" t="s">
        <v>1231</v>
      </c>
      <c r="BD144" s="26">
        <v>345400</v>
      </c>
      <c r="BE144" s="8" t="s">
        <v>1290</v>
      </c>
      <c r="BF144" s="14"/>
      <c r="BG144" s="8"/>
      <c r="BH144" s="14"/>
      <c r="BI144" s="8"/>
      <c r="BJ144" s="19"/>
      <c r="BK144" s="13"/>
      <c r="BL144" s="14"/>
      <c r="BM144" s="8"/>
      <c r="BN144" s="14"/>
      <c r="BO144" s="8"/>
      <c r="BP144" s="14"/>
      <c r="BQ144" s="8"/>
      <c r="BR144" s="14"/>
      <c r="BS144" s="8"/>
      <c r="BT144" s="14"/>
      <c r="BU144" s="8"/>
      <c r="BV144" s="14"/>
      <c r="BW144" s="8"/>
      <c r="BX144" s="14"/>
      <c r="BY144" s="8"/>
      <c r="BZ144" s="14"/>
      <c r="CA144" s="8"/>
      <c r="CB144" s="14"/>
      <c r="CC144" s="8"/>
      <c r="CD144" s="14"/>
      <c r="CE144" s="8"/>
      <c r="CF144" s="14"/>
      <c r="CG144" s="8"/>
      <c r="CH144" s="14"/>
      <c r="CI144" s="8"/>
      <c r="CJ144" s="14"/>
      <c r="CK144" s="8"/>
      <c r="CL144" s="14"/>
      <c r="CM144" s="8"/>
      <c r="CN144" s="14"/>
      <c r="CO144" s="8"/>
      <c r="CP144" s="14"/>
      <c r="CQ144" s="8"/>
      <c r="CR144" s="14"/>
    </row>
    <row r="145" spans="1:96" s="6" customFormat="1" x14ac:dyDescent="0.2">
      <c r="A145" s="71"/>
      <c r="B145" s="20">
        <v>2830.01</v>
      </c>
      <c r="C145" s="70" t="s">
        <v>32</v>
      </c>
      <c r="D145" s="58">
        <v>5085.6499999999996</v>
      </c>
      <c r="E145" s="8" t="s">
        <v>94</v>
      </c>
      <c r="F145" s="69">
        <v>13700</v>
      </c>
      <c r="G145" s="8" t="s">
        <v>189</v>
      </c>
      <c r="H145" s="35">
        <v>225000</v>
      </c>
      <c r="I145" s="13" t="s">
        <v>211</v>
      </c>
      <c r="J145" s="62"/>
      <c r="K145" s="54"/>
      <c r="L145" s="57"/>
      <c r="M145" s="8"/>
      <c r="N145" s="58"/>
      <c r="O145" s="8"/>
      <c r="P145" s="35">
        <v>1199</v>
      </c>
      <c r="Q145" s="8" t="s">
        <v>519</v>
      </c>
      <c r="R145" s="35"/>
      <c r="S145" s="8"/>
      <c r="T145" s="26">
        <v>3500</v>
      </c>
      <c r="U145" s="8" t="s">
        <v>592</v>
      </c>
      <c r="V145" s="68">
        <v>3442</v>
      </c>
      <c r="W145" s="8" t="s">
        <v>608</v>
      </c>
      <c r="X145" s="58"/>
      <c r="Y145" s="8"/>
      <c r="Z145" s="30"/>
      <c r="AA145" s="13"/>
      <c r="AB145" s="57">
        <v>170000</v>
      </c>
      <c r="AC145" s="8" t="s">
        <v>661</v>
      </c>
      <c r="AD145" s="58"/>
      <c r="AE145" s="8"/>
      <c r="AF145" s="20"/>
      <c r="AG145" s="4"/>
      <c r="AH145" s="180">
        <f>SUM(AH132:AH144)</f>
        <v>219139.5</v>
      </c>
      <c r="AI145" s="53"/>
      <c r="AJ145" s="30">
        <v>1405.69</v>
      </c>
      <c r="AK145" s="13" t="s">
        <v>869</v>
      </c>
      <c r="AL145" s="58"/>
      <c r="AM145" s="43"/>
      <c r="AN145" s="67"/>
      <c r="AO145" s="8"/>
      <c r="AP145" s="58">
        <v>1199</v>
      </c>
      <c r="AQ145" s="8" t="s">
        <v>1000</v>
      </c>
      <c r="AR145" s="58"/>
      <c r="AS145" s="51"/>
      <c r="AT145" s="58">
        <v>5814.97</v>
      </c>
      <c r="AU145" s="8" t="s">
        <v>1115</v>
      </c>
      <c r="AV145" s="42"/>
      <c r="AW145" s="53"/>
      <c r="AX145" s="58"/>
      <c r="AY145" s="56"/>
      <c r="AZ145" s="58"/>
      <c r="BA145" s="56"/>
      <c r="BB145" s="39">
        <v>322200</v>
      </c>
      <c r="BC145" s="8" t="s">
        <v>1233</v>
      </c>
      <c r="BD145" s="26">
        <v>345400</v>
      </c>
      <c r="BE145" s="8" t="s">
        <v>1291</v>
      </c>
      <c r="BF145" s="14"/>
      <c r="BG145" s="8"/>
      <c r="BH145" s="14"/>
      <c r="BI145" s="8"/>
      <c r="BJ145" s="19"/>
      <c r="BK145" s="13"/>
      <c r="BL145" s="14"/>
      <c r="BM145" s="8"/>
      <c r="BN145" s="14"/>
      <c r="BO145" s="8"/>
      <c r="BP145" s="14"/>
      <c r="BQ145" s="8"/>
      <c r="BR145" s="8"/>
      <c r="BS145" s="8"/>
      <c r="BT145" s="14"/>
      <c r="BU145" s="8"/>
      <c r="BV145" s="14"/>
      <c r="BW145" s="8"/>
      <c r="BX145" s="14"/>
      <c r="BY145" s="8"/>
      <c r="BZ145" s="14"/>
      <c r="CA145" s="8"/>
      <c r="CB145" s="14"/>
      <c r="CC145" s="8"/>
      <c r="CD145" s="14"/>
      <c r="CE145" s="8"/>
      <c r="CF145" s="14"/>
      <c r="CG145" s="8"/>
      <c r="CH145" s="14"/>
      <c r="CI145" s="8"/>
      <c r="CJ145" s="14"/>
      <c r="CK145" s="8"/>
      <c r="CL145" s="14"/>
      <c r="CM145" s="8"/>
      <c r="CN145" s="14"/>
      <c r="CO145" s="8"/>
      <c r="CP145" s="14"/>
      <c r="CQ145" s="8"/>
      <c r="CR145" s="14"/>
    </row>
    <row r="146" spans="1:96" s="6" customFormat="1" x14ac:dyDescent="0.2">
      <c r="A146" s="66"/>
      <c r="B146" s="165">
        <f>SUM(B137:B145)</f>
        <v>547776.08000000007</v>
      </c>
      <c r="C146" s="8"/>
      <c r="D146" s="173">
        <f>SUM(D142:D145)</f>
        <v>225085.65</v>
      </c>
      <c r="E146" s="41"/>
      <c r="F146" s="33">
        <v>250000</v>
      </c>
      <c r="G146" s="13" t="s">
        <v>190</v>
      </c>
      <c r="H146" s="30">
        <v>225000</v>
      </c>
      <c r="I146" s="13" t="s">
        <v>212</v>
      </c>
      <c r="J146" s="35"/>
      <c r="K146" s="8"/>
      <c r="L146" s="39"/>
      <c r="M146" s="13"/>
      <c r="N146" s="39"/>
      <c r="O146" s="13"/>
      <c r="P146" s="39">
        <v>2603</v>
      </c>
      <c r="Q146" s="13" t="s">
        <v>520</v>
      </c>
      <c r="R146" s="35"/>
      <c r="S146" s="13"/>
      <c r="T146" s="173">
        <f>SUM(T141:T145)</f>
        <v>124103.4</v>
      </c>
      <c r="U146" s="13"/>
      <c r="V146" s="39">
        <v>363200</v>
      </c>
      <c r="W146" s="13" t="s">
        <v>609</v>
      </c>
      <c r="X146" s="39"/>
      <c r="Y146" s="13"/>
      <c r="Z146" s="30"/>
      <c r="AA146" s="13"/>
      <c r="AB146" s="39">
        <v>10000</v>
      </c>
      <c r="AC146" s="13" t="s">
        <v>662</v>
      </c>
      <c r="AD146" s="39"/>
      <c r="AE146" s="13"/>
      <c r="AF146" s="34"/>
      <c r="AG146" s="4"/>
      <c r="AH146" s="26"/>
      <c r="AI146" s="43"/>
      <c r="AJ146" s="58">
        <v>1290</v>
      </c>
      <c r="AK146" s="8" t="s">
        <v>870</v>
      </c>
      <c r="AL146" s="39"/>
      <c r="AM146" s="13"/>
      <c r="AN146" s="52"/>
      <c r="AO146" s="13"/>
      <c r="AP146" s="39">
        <v>1199</v>
      </c>
      <c r="AQ146" s="8" t="s">
        <v>1001</v>
      </c>
      <c r="AR146" s="59"/>
      <c r="AS146" s="47"/>
      <c r="AT146" s="39">
        <v>1199</v>
      </c>
      <c r="AU146" s="226" t="s">
        <v>1116</v>
      </c>
      <c r="AV146" s="57"/>
      <c r="AW146" s="43"/>
      <c r="AX146" s="39"/>
      <c r="AY146" s="56"/>
      <c r="AZ146" s="59"/>
      <c r="BA146" s="16"/>
      <c r="BB146" s="35">
        <v>102400</v>
      </c>
      <c r="BC146" s="13" t="s">
        <v>1235</v>
      </c>
      <c r="BD146" s="26">
        <v>345400</v>
      </c>
      <c r="BE146" s="13" t="s">
        <v>1292</v>
      </c>
      <c r="BF146" s="19"/>
      <c r="BG146" s="13"/>
      <c r="BH146" s="19"/>
      <c r="BI146" s="13"/>
      <c r="BL146" s="14"/>
      <c r="BM146" s="13"/>
      <c r="BN146" s="19"/>
      <c r="BO146" s="13"/>
      <c r="BP146" s="19"/>
      <c r="BQ146" s="13"/>
      <c r="BR146" s="19"/>
      <c r="BS146" s="13"/>
      <c r="BT146" s="19"/>
      <c r="BU146" s="13"/>
      <c r="BV146" s="19"/>
      <c r="BW146" s="13"/>
      <c r="BX146" s="19"/>
      <c r="BY146" s="13"/>
      <c r="BZ146" s="19"/>
      <c r="CA146" s="13"/>
      <c r="CB146" s="19"/>
      <c r="CC146" s="13"/>
      <c r="CD146" s="19"/>
      <c r="CE146" s="13"/>
      <c r="CF146" s="19"/>
      <c r="CG146" s="13"/>
      <c r="CH146" s="19"/>
      <c r="CI146" s="13"/>
      <c r="CJ146" s="19"/>
      <c r="CK146" s="13"/>
      <c r="CL146" s="19"/>
      <c r="CM146" s="13"/>
      <c r="CN146" s="19"/>
      <c r="CO146" s="13"/>
      <c r="CP146" s="19"/>
      <c r="CQ146" s="13"/>
      <c r="CR146" s="19"/>
    </row>
    <row r="147" spans="1:96" s="6" customFormat="1" x14ac:dyDescent="0.2">
      <c r="A147" s="65"/>
      <c r="B147" s="162"/>
      <c r="C147" s="8"/>
      <c r="D147" s="49"/>
      <c r="E147" s="54"/>
      <c r="F147" s="63">
        <v>8000</v>
      </c>
      <c r="G147" s="54" t="s">
        <v>191</v>
      </c>
      <c r="H147" s="35">
        <v>225000</v>
      </c>
      <c r="I147" s="8" t="s">
        <v>213</v>
      </c>
      <c r="J147" s="64"/>
      <c r="K147" s="8"/>
      <c r="L147" s="26"/>
      <c r="M147" s="54"/>
      <c r="N147" s="58"/>
      <c r="O147" s="54"/>
      <c r="P147" s="60">
        <v>2139</v>
      </c>
      <c r="Q147" s="54" t="s">
        <v>522</v>
      </c>
      <c r="R147" s="60"/>
      <c r="S147" s="54"/>
      <c r="T147" s="63"/>
      <c r="U147" s="54"/>
      <c r="V147" s="60">
        <v>5500</v>
      </c>
      <c r="W147" s="54" t="s">
        <v>610</v>
      </c>
      <c r="X147" s="62"/>
      <c r="Y147" s="54"/>
      <c r="Z147" s="63"/>
      <c r="AA147" s="54"/>
      <c r="AB147" s="60">
        <v>242000</v>
      </c>
      <c r="AC147" s="54" t="s">
        <v>663</v>
      </c>
      <c r="AD147" s="60"/>
      <c r="AE147" s="54"/>
      <c r="AF147" s="34"/>
      <c r="AG147" s="43"/>
      <c r="AH147" s="26"/>
      <c r="AI147" s="8"/>
      <c r="AJ147" s="39">
        <v>120</v>
      </c>
      <c r="AK147" s="13" t="s">
        <v>871</v>
      </c>
      <c r="AL147" s="62"/>
      <c r="AM147" s="54"/>
      <c r="AN147" s="52"/>
      <c r="AO147" s="54"/>
      <c r="AP147" s="58">
        <v>2127</v>
      </c>
      <c r="AQ147" s="54" t="s">
        <v>1002</v>
      </c>
      <c r="AR147" s="62"/>
      <c r="AS147" s="61"/>
      <c r="AT147" s="60">
        <v>3712</v>
      </c>
      <c r="AU147" s="225" t="s">
        <v>1117</v>
      </c>
      <c r="AV147" s="59"/>
      <c r="AW147" s="53"/>
      <c r="AX147" s="58"/>
      <c r="AY147" s="56"/>
      <c r="AZ147" s="57"/>
      <c r="BA147" s="56"/>
      <c r="BB147" s="35">
        <v>150000</v>
      </c>
      <c r="BC147" s="41" t="s">
        <v>1237</v>
      </c>
      <c r="BD147" s="63">
        <v>345400</v>
      </c>
      <c r="BE147" s="54" t="s">
        <v>1293</v>
      </c>
      <c r="BF147" s="55"/>
      <c r="BG147" s="54"/>
      <c r="BH147" s="55"/>
      <c r="BI147" s="54"/>
      <c r="BL147" s="55"/>
      <c r="BM147" s="54"/>
      <c r="BN147" s="55"/>
      <c r="BO147" s="54"/>
      <c r="BP147" s="54"/>
      <c r="BQ147" s="54"/>
      <c r="BR147" s="55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</row>
    <row r="148" spans="1:96" s="6" customFormat="1" x14ac:dyDescent="0.2">
      <c r="A148" s="50"/>
      <c r="B148" s="163"/>
      <c r="C148" s="7"/>
      <c r="D148" s="35"/>
      <c r="E148" s="8"/>
      <c r="F148" s="179">
        <f>SUM(F142:F147)</f>
        <v>621368.99</v>
      </c>
      <c r="G148" s="8"/>
      <c r="H148" s="180">
        <f>SUM(H141:H147)</f>
        <v>1575000</v>
      </c>
      <c r="I148" s="8"/>
      <c r="J148" s="35"/>
      <c r="K148" s="8"/>
      <c r="L148" s="26"/>
      <c r="M148" s="8"/>
      <c r="N148" s="35"/>
      <c r="O148" s="8"/>
      <c r="P148" s="35">
        <v>1199</v>
      </c>
      <c r="Q148" s="8" t="s">
        <v>521</v>
      </c>
      <c r="R148" s="35"/>
      <c r="S148" s="8"/>
      <c r="T148" s="33"/>
      <c r="U148" s="8"/>
      <c r="V148" s="35">
        <v>14765.86</v>
      </c>
      <c r="W148" s="8" t="s">
        <v>611</v>
      </c>
      <c r="X148" s="26"/>
      <c r="Y148" s="8"/>
      <c r="Z148" s="33"/>
      <c r="AA148" s="8"/>
      <c r="AB148" s="35">
        <v>3035</v>
      </c>
      <c r="AC148" s="8" t="s">
        <v>664</v>
      </c>
      <c r="AD148" s="35"/>
      <c r="AE148" s="8"/>
      <c r="AF148" s="34"/>
      <c r="AG148" s="43"/>
      <c r="AH148" s="38"/>
      <c r="AI148" s="53"/>
      <c r="AJ148" s="35">
        <v>2586</v>
      </c>
      <c r="AK148" s="8" t="s">
        <v>872</v>
      </c>
      <c r="AL148" s="35"/>
      <c r="AM148" s="8"/>
      <c r="AN148" s="52"/>
      <c r="AO148" s="8"/>
      <c r="AP148" s="35">
        <v>4395.01</v>
      </c>
      <c r="AQ148" s="8" t="s">
        <v>1005</v>
      </c>
      <c r="AR148" s="35"/>
      <c r="AS148" s="51"/>
      <c r="AT148" s="35">
        <v>3500</v>
      </c>
      <c r="AU148" s="8" t="s">
        <v>1121</v>
      </c>
      <c r="AV148" s="39"/>
      <c r="AW148" s="43"/>
      <c r="AX148" s="44"/>
      <c r="AY148" s="16"/>
      <c r="AZ148" s="44"/>
      <c r="BA148" s="16"/>
      <c r="BB148" s="35">
        <v>20000</v>
      </c>
      <c r="BC148" s="8" t="s">
        <v>1238</v>
      </c>
      <c r="BD148" s="26">
        <v>2833</v>
      </c>
      <c r="BE148" s="8" t="s">
        <v>1294</v>
      </c>
      <c r="BF148" s="14"/>
      <c r="BG148" s="8"/>
      <c r="BH148" s="14"/>
      <c r="BI148" s="8"/>
      <c r="BL148" s="14"/>
      <c r="BM148" s="8"/>
      <c r="BN148" s="14"/>
      <c r="BO148" s="8"/>
      <c r="BP148" s="14"/>
      <c r="BQ148" s="8"/>
      <c r="BR148" s="14"/>
      <c r="BS148" s="8"/>
      <c r="BT148" s="14"/>
      <c r="BU148" s="8"/>
      <c r="BV148" s="14"/>
      <c r="BW148" s="8"/>
      <c r="BX148" s="14"/>
      <c r="BY148" s="8"/>
      <c r="BZ148" s="14"/>
      <c r="CA148" s="8"/>
      <c r="CB148" s="14"/>
      <c r="CC148" s="8"/>
      <c r="CD148" s="14"/>
      <c r="CE148" s="8"/>
      <c r="CF148" s="14"/>
      <c r="CG148" s="8"/>
      <c r="CH148" s="14"/>
      <c r="CI148" s="8"/>
      <c r="CJ148" s="14"/>
      <c r="CK148" s="8"/>
      <c r="CL148" s="14"/>
      <c r="CM148" s="8"/>
      <c r="CN148" s="14"/>
      <c r="CO148" s="8"/>
      <c r="CP148" s="14"/>
      <c r="CQ148" s="8"/>
      <c r="CR148" s="14"/>
    </row>
    <row r="149" spans="1:96" s="6" customFormat="1" x14ac:dyDescent="0.2">
      <c r="A149" s="50"/>
      <c r="B149" s="30"/>
      <c r="C149" s="13"/>
      <c r="D149" s="26"/>
      <c r="E149" s="8"/>
      <c r="F149" s="26"/>
      <c r="G149" s="8"/>
      <c r="H149" s="33"/>
      <c r="I149" s="8"/>
      <c r="J149" s="26"/>
      <c r="K149" s="8"/>
      <c r="L149" s="26"/>
      <c r="M149" s="8"/>
      <c r="N149" s="33"/>
      <c r="O149" s="8"/>
      <c r="P149" s="26">
        <v>6120.97</v>
      </c>
      <c r="Q149" s="8" t="s">
        <v>523</v>
      </c>
      <c r="R149" s="35"/>
      <c r="S149" s="8"/>
      <c r="T149" s="30"/>
      <c r="U149" s="13"/>
      <c r="V149" s="35">
        <v>579900</v>
      </c>
      <c r="W149" s="8" t="s">
        <v>612</v>
      </c>
      <c r="X149" s="26"/>
      <c r="Y149" s="8"/>
      <c r="Z149" s="33"/>
      <c r="AA149" s="8"/>
      <c r="AB149" s="35">
        <v>2895</v>
      </c>
      <c r="AC149" s="8" t="s">
        <v>665</v>
      </c>
      <c r="AD149" s="26"/>
      <c r="AE149" s="8"/>
      <c r="AF149" s="34"/>
      <c r="AG149" s="43"/>
      <c r="AH149" s="26"/>
      <c r="AJ149" s="180">
        <f>+SUM(AJ132:AJ148)</f>
        <v>42858.36</v>
      </c>
      <c r="AK149" s="8"/>
      <c r="AL149" s="33"/>
      <c r="AM149" s="8"/>
      <c r="AN149" s="48"/>
      <c r="AO149" s="8"/>
      <c r="AP149" s="35">
        <v>3601</v>
      </c>
      <c r="AQ149" s="8" t="s">
        <v>1011</v>
      </c>
      <c r="AR149" s="26"/>
      <c r="AS149" s="47"/>
      <c r="AT149" s="180">
        <f>+SUM(AT132:AT148)</f>
        <v>828424.22999999986</v>
      </c>
      <c r="AU149" s="8"/>
      <c r="AV149" s="26"/>
      <c r="AW149" s="46"/>
      <c r="AX149" s="45"/>
      <c r="AY149" s="16"/>
      <c r="AZ149" s="44"/>
      <c r="BA149" s="16"/>
      <c r="BB149" s="30">
        <v>80000</v>
      </c>
      <c r="BC149" s="8" t="s">
        <v>1239</v>
      </c>
      <c r="BD149" s="26">
        <v>20000</v>
      </c>
      <c r="BE149" s="8" t="s">
        <v>1296</v>
      </c>
      <c r="BF149" s="14"/>
      <c r="BG149" s="8"/>
      <c r="BH149" s="8"/>
      <c r="BI149" s="8"/>
      <c r="BL149" s="14"/>
      <c r="BM149" s="8"/>
      <c r="BN149" s="14"/>
      <c r="BO149" s="8"/>
      <c r="BP149" s="14"/>
      <c r="BQ149" s="8"/>
      <c r="BR149" s="14"/>
      <c r="BS149" s="8"/>
      <c r="BT149" s="14"/>
      <c r="BU149" s="8"/>
      <c r="BV149" s="14"/>
      <c r="BW149" s="8"/>
      <c r="BX149" s="14"/>
      <c r="BY149" s="8"/>
      <c r="BZ149" s="14"/>
      <c r="CA149" s="8"/>
      <c r="CB149" s="14"/>
      <c r="CC149" s="8"/>
      <c r="CD149" s="14"/>
      <c r="CE149" s="8"/>
      <c r="CF149" s="14"/>
      <c r="CG149" s="8"/>
      <c r="CH149" s="14"/>
      <c r="CI149" s="8"/>
      <c r="CJ149" s="14"/>
      <c r="CK149" s="8"/>
      <c r="CL149" s="14"/>
      <c r="CM149" s="8"/>
      <c r="CN149" s="14"/>
      <c r="CO149" s="8"/>
      <c r="CP149" s="14"/>
      <c r="CQ149" s="8"/>
      <c r="CR149" s="14"/>
    </row>
    <row r="150" spans="1:96" s="6" customFormat="1" x14ac:dyDescent="0.2">
      <c r="A150" s="181"/>
      <c r="B150" s="183"/>
      <c r="C150" s="8"/>
      <c r="D150" s="25"/>
      <c r="F150" s="21"/>
      <c r="G150" s="8"/>
      <c r="H150" s="25"/>
      <c r="J150" s="21"/>
      <c r="K150" s="8"/>
      <c r="L150" s="28"/>
      <c r="M150" s="8"/>
      <c r="N150" s="28"/>
      <c r="O150" s="8"/>
      <c r="P150" s="28">
        <v>1970</v>
      </c>
      <c r="Q150" s="8" t="s">
        <v>524</v>
      </c>
      <c r="R150" s="28"/>
      <c r="S150" s="8"/>
      <c r="T150" s="29"/>
      <c r="U150" s="8"/>
      <c r="V150" s="25">
        <v>30000</v>
      </c>
      <c r="W150" s="8" t="s">
        <v>613</v>
      </c>
      <c r="X150" s="25"/>
      <c r="Y150" s="4"/>
      <c r="Z150" s="28"/>
      <c r="AA150" s="4"/>
      <c r="AB150" s="25">
        <v>2139</v>
      </c>
      <c r="AC150" s="8" t="s">
        <v>666</v>
      </c>
      <c r="AD150" s="26"/>
      <c r="AE150" s="8"/>
      <c r="AF150" s="34"/>
      <c r="AG150" s="43"/>
      <c r="AH150" s="22"/>
      <c r="AI150" s="8"/>
      <c r="AJ150" s="30"/>
      <c r="AL150" s="25"/>
      <c r="AM150" s="4"/>
      <c r="AN150" s="36"/>
      <c r="AO150" s="8"/>
      <c r="AP150" s="28">
        <v>11409.02</v>
      </c>
      <c r="AQ150" s="8" t="s">
        <v>1012</v>
      </c>
      <c r="AR150" s="42"/>
      <c r="AS150" s="31"/>
      <c r="AT150" s="39"/>
      <c r="AU150" s="8"/>
      <c r="AV150" s="30"/>
      <c r="AW150" s="5"/>
      <c r="AX150" s="28"/>
      <c r="AY150" s="16"/>
      <c r="AZ150" s="34"/>
      <c r="BA150" s="16"/>
      <c r="BB150" s="30">
        <v>240000</v>
      </c>
      <c r="BC150" s="41" t="s">
        <v>1240</v>
      </c>
      <c r="BD150" s="25">
        <v>165023.20000000001</v>
      </c>
      <c r="BE150" s="8" t="s">
        <v>1297</v>
      </c>
      <c r="BF150" s="11"/>
      <c r="BG150" s="8"/>
      <c r="BH150" s="15"/>
      <c r="BI150" s="8"/>
      <c r="BM150" s="8"/>
      <c r="BO150" s="8"/>
      <c r="BR150" s="12"/>
    </row>
    <row r="151" spans="1:96" s="6" customFormat="1" x14ac:dyDescent="0.2">
      <c r="A151" s="181"/>
      <c r="B151" s="183"/>
      <c r="C151" s="8"/>
      <c r="D151" s="25"/>
      <c r="F151" s="21"/>
      <c r="H151" s="25"/>
      <c r="I151" s="11"/>
      <c r="J151" s="30"/>
      <c r="K151" s="13"/>
      <c r="L151" s="25"/>
      <c r="M151" s="8"/>
      <c r="N151" s="25"/>
      <c r="O151" s="8"/>
      <c r="P151" s="28">
        <v>4006</v>
      </c>
      <c r="Q151" s="8" t="s">
        <v>525</v>
      </c>
      <c r="R151" s="25"/>
      <c r="S151" s="8"/>
      <c r="T151" s="22"/>
      <c r="U151" s="8"/>
      <c r="V151" s="213">
        <f>SUM(V145:V150)</f>
        <v>996807.86</v>
      </c>
      <c r="W151" s="8"/>
      <c r="X151" s="25"/>
      <c r="Y151" s="4"/>
      <c r="Z151" s="25"/>
      <c r="AA151" s="4"/>
      <c r="AB151" s="25">
        <v>3839.57</v>
      </c>
      <c r="AC151" s="8" t="s">
        <v>667</v>
      </c>
      <c r="AD151" s="26"/>
      <c r="AE151" s="8"/>
      <c r="AF151" s="20"/>
      <c r="AG151" s="4"/>
      <c r="AH151" s="22"/>
      <c r="AI151" s="8"/>
      <c r="AJ151" s="40"/>
      <c r="AL151" s="25"/>
      <c r="AM151" s="4"/>
      <c r="AN151" s="36"/>
      <c r="AO151" s="8"/>
      <c r="AP151" s="22">
        <v>20000</v>
      </c>
      <c r="AQ151" s="7" t="s">
        <v>969</v>
      </c>
      <c r="AR151" s="25"/>
      <c r="AS151" s="31"/>
      <c r="AT151" s="39"/>
      <c r="AU151" s="8"/>
      <c r="AV151" s="20"/>
      <c r="AW151" s="5"/>
      <c r="AX151" s="21"/>
      <c r="AY151" s="16"/>
      <c r="AZ151" s="25"/>
      <c r="BA151" s="16"/>
      <c r="BB151" s="28">
        <v>1199</v>
      </c>
      <c r="BC151" s="13" t="s">
        <v>1257</v>
      </c>
      <c r="BD151" s="25">
        <v>250000</v>
      </c>
      <c r="BE151" s="8" t="s">
        <v>1299</v>
      </c>
      <c r="BG151" s="8"/>
      <c r="BH151" s="23"/>
      <c r="BI151" s="8"/>
      <c r="BL151" s="19"/>
      <c r="BM151" s="13"/>
      <c r="BO151" s="8"/>
    </row>
    <row r="152" spans="1:96" s="6" customFormat="1" x14ac:dyDescent="0.2">
      <c r="A152" s="181"/>
      <c r="B152" s="183"/>
      <c r="C152" s="8"/>
      <c r="D152" s="25"/>
      <c r="F152" s="25"/>
      <c r="H152" s="25"/>
      <c r="J152" s="21"/>
      <c r="L152" s="25"/>
      <c r="M152" s="8"/>
      <c r="N152" s="25"/>
      <c r="O152" s="8"/>
      <c r="P152" s="34">
        <v>3530</v>
      </c>
      <c r="Q152" s="8" t="s">
        <v>526</v>
      </c>
      <c r="R152" s="28"/>
      <c r="S152" s="8"/>
      <c r="T152" s="211"/>
      <c r="U152" s="8"/>
      <c r="V152" s="21"/>
      <c r="W152" s="8"/>
      <c r="X152" s="25"/>
      <c r="Y152" s="4"/>
      <c r="Z152" s="25"/>
      <c r="AA152" s="4"/>
      <c r="AB152" s="37">
        <v>1199</v>
      </c>
      <c r="AC152" s="8" t="s">
        <v>668</v>
      </c>
      <c r="AD152" s="30"/>
      <c r="AE152" s="13"/>
      <c r="AF152" s="34"/>
      <c r="AH152" s="22"/>
      <c r="AI152" s="8"/>
      <c r="AJ152" s="25"/>
      <c r="AK152" s="4"/>
      <c r="AL152" s="25"/>
      <c r="AM152" s="4"/>
      <c r="AN152" s="36"/>
      <c r="AO152" s="8"/>
      <c r="AP152" s="213">
        <f>+SUM(AP132:AP151)</f>
        <v>864262.98</v>
      </c>
      <c r="AQ152" s="8"/>
      <c r="AR152" s="25"/>
      <c r="AS152" s="31"/>
      <c r="AT152" s="35"/>
      <c r="AU152" s="24"/>
      <c r="AV152" s="34"/>
      <c r="AW152" s="5"/>
      <c r="AX152" s="28"/>
      <c r="AY152" s="16"/>
      <c r="AZ152" s="21"/>
      <c r="BA152" s="4"/>
      <c r="BB152" s="30">
        <v>3961.99</v>
      </c>
      <c r="BC152" s="13" t="s">
        <v>1259</v>
      </c>
      <c r="BD152" s="25">
        <v>399000</v>
      </c>
      <c r="BE152" s="8" t="s">
        <v>1300</v>
      </c>
      <c r="BG152" s="8"/>
      <c r="BI152" s="8"/>
      <c r="BK152" s="24"/>
      <c r="BL152" s="12"/>
      <c r="BO152" s="8"/>
    </row>
    <row r="153" spans="1:96" s="6" customFormat="1" x14ac:dyDescent="0.2">
      <c r="A153" s="181"/>
      <c r="B153" s="183"/>
      <c r="C153" s="8"/>
      <c r="D153" s="25"/>
      <c r="F153" s="25"/>
      <c r="H153" s="25"/>
      <c r="J153" s="25"/>
      <c r="L153" s="21"/>
      <c r="N153" s="25"/>
      <c r="O153" s="8"/>
      <c r="P153" s="25">
        <v>2139</v>
      </c>
      <c r="Q153" s="8" t="s">
        <v>527</v>
      </c>
      <c r="R153" s="30"/>
      <c r="S153" s="13"/>
      <c r="T153" s="22"/>
      <c r="U153" s="8"/>
      <c r="V153" s="21"/>
      <c r="W153" s="8"/>
      <c r="X153" s="25"/>
      <c r="Y153" s="4"/>
      <c r="Z153" s="25"/>
      <c r="AA153" s="4"/>
      <c r="AB153" s="28">
        <v>7925</v>
      </c>
      <c r="AC153" s="8" t="s">
        <v>669</v>
      </c>
      <c r="AD153" s="33"/>
      <c r="AE153" s="8"/>
      <c r="AF153" s="34"/>
      <c r="AH153" s="22"/>
      <c r="AI153" s="8"/>
      <c r="AJ153" s="25"/>
      <c r="AL153" s="25"/>
      <c r="AM153" s="4"/>
      <c r="AN153" s="32"/>
      <c r="AO153" s="8"/>
      <c r="AP153" s="28"/>
      <c r="AQ153" s="8"/>
      <c r="AR153" s="21"/>
      <c r="AS153" s="31"/>
      <c r="AT153" s="25"/>
      <c r="AU153" s="24"/>
      <c r="AV153" s="21"/>
      <c r="AW153" s="5"/>
      <c r="AX153" s="25"/>
      <c r="AY153" s="16"/>
      <c r="AZ153" s="25"/>
      <c r="BA153" s="4"/>
      <c r="BB153" s="30">
        <v>2414.9899999999998</v>
      </c>
      <c r="BC153" s="13" t="s">
        <v>1260</v>
      </c>
      <c r="BD153" s="28">
        <v>50298.99</v>
      </c>
      <c r="BE153" s="11" t="s">
        <v>1302</v>
      </c>
      <c r="BG153" s="8"/>
      <c r="BI153" s="8"/>
      <c r="BJ153" s="11"/>
      <c r="BO153" s="8"/>
    </row>
    <row r="154" spans="1:96" s="6" customFormat="1" x14ac:dyDescent="0.2">
      <c r="A154" s="181"/>
      <c r="B154" s="162"/>
      <c r="C154" s="8"/>
      <c r="D154" s="25"/>
      <c r="F154" s="25"/>
      <c r="H154" s="25"/>
      <c r="J154" s="25"/>
      <c r="L154" s="25"/>
      <c r="N154" s="25"/>
      <c r="O154" s="8"/>
      <c r="P154" s="213">
        <f>SUM(P145:P153)</f>
        <v>24905.97</v>
      </c>
      <c r="Q154" s="8"/>
      <c r="R154" s="28"/>
      <c r="S154" s="4"/>
      <c r="T154" s="29"/>
      <c r="U154" s="70"/>
      <c r="V154" s="25"/>
      <c r="W154" s="8"/>
      <c r="X154" s="25"/>
      <c r="Y154" s="4"/>
      <c r="Z154" s="25"/>
      <c r="AA154" s="4"/>
      <c r="AB154" s="25">
        <v>2020.59</v>
      </c>
      <c r="AC154" s="8" t="s">
        <v>670</v>
      </c>
      <c r="AD154" s="26"/>
      <c r="AE154" s="8"/>
      <c r="AF154" s="34"/>
      <c r="AH154" s="22"/>
      <c r="AI154" s="8"/>
      <c r="AJ154" s="21"/>
      <c r="AK154" s="4"/>
      <c r="AL154" s="25"/>
      <c r="AM154" s="4"/>
      <c r="AN154" s="25"/>
      <c r="AO154" s="8"/>
      <c r="AP154" s="21"/>
      <c r="AQ154" s="8"/>
      <c r="AR154" s="21"/>
      <c r="AT154" s="25"/>
      <c r="AU154" s="24"/>
      <c r="AV154" s="25"/>
      <c r="AW154" s="5"/>
      <c r="AX154" s="21"/>
      <c r="AY154" s="16"/>
      <c r="AZ154" s="25"/>
      <c r="BA154" s="4"/>
      <c r="BB154" s="28">
        <v>3530</v>
      </c>
      <c r="BC154" s="13" t="s">
        <v>1261</v>
      </c>
      <c r="BD154" s="25">
        <v>6895.01</v>
      </c>
      <c r="BE154" s="8" t="s">
        <v>1308</v>
      </c>
      <c r="BG154" s="8"/>
      <c r="BI154" s="8"/>
      <c r="BN154" s="19"/>
      <c r="BO154" s="13"/>
    </row>
    <row r="155" spans="1:96" s="6" customFormat="1" x14ac:dyDescent="0.2">
      <c r="A155" s="181"/>
      <c r="B155" s="184"/>
      <c r="C155" s="27"/>
      <c r="D155" s="25"/>
      <c r="F155" s="25"/>
      <c r="H155" s="25"/>
      <c r="J155" s="25"/>
      <c r="L155" s="25"/>
      <c r="N155" s="25"/>
      <c r="O155" s="8"/>
      <c r="P155" s="25"/>
      <c r="Q155" s="8"/>
      <c r="R155" s="25"/>
      <c r="S155" s="4"/>
      <c r="T155" s="25"/>
      <c r="U155" s="70"/>
      <c r="V155" s="25"/>
      <c r="W155" s="4"/>
      <c r="X155" s="25"/>
      <c r="Y155" s="4"/>
      <c r="Z155" s="25"/>
      <c r="AA155" s="4"/>
      <c r="AB155" s="173">
        <f>SUM(AB140:AB154)</f>
        <v>475918.72000000003</v>
      </c>
      <c r="AC155" s="13"/>
      <c r="AD155" s="26"/>
      <c r="AE155" s="8"/>
      <c r="AF155" s="34"/>
      <c r="AH155" s="22"/>
      <c r="AI155" s="8"/>
      <c r="AJ155" s="25"/>
      <c r="AK155" s="4"/>
      <c r="AL155" s="25"/>
      <c r="AM155" s="4"/>
      <c r="AN155" s="25"/>
      <c r="AO155" s="8"/>
      <c r="AP155" s="25"/>
      <c r="AQ155" s="8"/>
      <c r="AR155" s="25"/>
      <c r="AS155" s="4"/>
      <c r="AT155" s="25"/>
      <c r="AU155" s="24"/>
      <c r="AV155" s="25"/>
      <c r="AW155" s="5"/>
      <c r="AX155" s="25"/>
      <c r="AY155" s="16"/>
      <c r="AZ155" s="25"/>
      <c r="BA155" s="4"/>
      <c r="BB155" s="213">
        <f>+SUM(BB132:BB154)</f>
        <v>3393719.9800000004</v>
      </c>
      <c r="BC155" s="13"/>
      <c r="BD155" s="25">
        <v>1199</v>
      </c>
      <c r="BE155" s="8" t="s">
        <v>1309</v>
      </c>
      <c r="BG155" s="8"/>
      <c r="BH155" s="11"/>
      <c r="BJ155" s="24"/>
      <c r="BN155" s="23"/>
    </row>
    <row r="156" spans="1:96" s="6" customFormat="1" x14ac:dyDescent="0.2">
      <c r="A156" s="181"/>
      <c r="B156" s="162"/>
      <c r="C156" s="8"/>
      <c r="D156" s="25"/>
      <c r="F156" s="25"/>
      <c r="H156" s="25"/>
      <c r="J156" s="25"/>
      <c r="L156" s="25"/>
      <c r="N156" s="25"/>
      <c r="O156" s="8"/>
      <c r="P156" s="25"/>
      <c r="Q156" s="8"/>
      <c r="R156" s="25"/>
      <c r="S156" s="4"/>
      <c r="T156" s="25"/>
      <c r="U156" s="70"/>
      <c r="V156" s="25"/>
      <c r="W156" s="4"/>
      <c r="X156" s="25"/>
      <c r="Y156" s="4"/>
      <c r="Z156" s="25"/>
      <c r="AA156" s="4"/>
      <c r="AB156" s="21"/>
      <c r="AD156" s="21"/>
      <c r="AF156" s="34"/>
      <c r="AH156" s="186"/>
      <c r="AI156" s="8"/>
      <c r="AJ156" s="25"/>
      <c r="AK156" s="4"/>
      <c r="AL156" s="25"/>
      <c r="AM156" s="4"/>
      <c r="AN156" s="20"/>
      <c r="AO156" s="4"/>
      <c r="AP156" s="21"/>
      <c r="AQ156" s="8"/>
      <c r="AR156" s="25"/>
      <c r="AS156" s="4"/>
      <c r="AT156" s="20"/>
      <c r="AV156" s="25"/>
      <c r="AW156" s="5"/>
      <c r="AX156" s="25"/>
      <c r="AY156" s="16"/>
      <c r="AZ156" s="25"/>
      <c r="BB156" s="25"/>
      <c r="BC156" s="13"/>
      <c r="BD156" s="25">
        <v>2406.5</v>
      </c>
      <c r="BE156" s="8" t="s">
        <v>1322</v>
      </c>
      <c r="BF156" s="11"/>
      <c r="BG156" s="8"/>
    </row>
    <row r="157" spans="1:96" s="6" customFormat="1" x14ac:dyDescent="0.2">
      <c r="A157" s="181"/>
      <c r="B157" s="162"/>
      <c r="C157" s="8"/>
      <c r="D157" s="25"/>
      <c r="F157" s="25"/>
      <c r="H157" s="25"/>
      <c r="J157" s="25"/>
      <c r="L157" s="25"/>
      <c r="N157" s="25"/>
      <c r="O157" s="8"/>
      <c r="P157" s="30"/>
      <c r="Q157" s="13"/>
      <c r="R157" s="25"/>
      <c r="S157" s="4"/>
      <c r="T157" s="25"/>
      <c r="U157" s="70"/>
      <c r="V157" s="25"/>
      <c r="W157" s="4"/>
      <c r="X157" s="25"/>
      <c r="Y157" s="4"/>
      <c r="Z157" s="25"/>
      <c r="AA157" s="4"/>
      <c r="AB157" s="25"/>
      <c r="AD157" s="25"/>
      <c r="AF157" s="34"/>
      <c r="AH157" s="22"/>
      <c r="AI157" s="8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6"/>
      <c r="AZ157" s="25"/>
      <c r="BB157" s="28"/>
      <c r="BC157" s="13"/>
      <c r="BD157" s="213">
        <f>+SUM(BD132:BD156)</f>
        <v>5450062.75</v>
      </c>
      <c r="BE157" s="8"/>
      <c r="BF157" s="11"/>
      <c r="BG157" s="8"/>
    </row>
    <row r="158" spans="1:96" s="6" customFormat="1" x14ac:dyDescent="0.2">
      <c r="A158" s="181"/>
      <c r="B158" s="162"/>
      <c r="C158" s="8"/>
      <c r="D158" s="25"/>
      <c r="F158" s="25"/>
      <c r="H158" s="25"/>
      <c r="J158" s="25"/>
      <c r="L158" s="25"/>
      <c r="N158" s="25"/>
      <c r="O158" s="8"/>
      <c r="P158" s="28"/>
      <c r="R158" s="25"/>
      <c r="S158" s="4"/>
      <c r="T158" s="25"/>
      <c r="U158" s="70"/>
      <c r="V158" s="25"/>
      <c r="W158" s="4"/>
      <c r="X158" s="25"/>
      <c r="Y158" s="4"/>
      <c r="Z158" s="25"/>
      <c r="AA158" s="4"/>
      <c r="AB158" s="25"/>
      <c r="AD158" s="25"/>
      <c r="AF158" s="34"/>
      <c r="AH158" s="22"/>
      <c r="AI158" s="8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6"/>
      <c r="AZ158" s="25"/>
      <c r="BB158" s="25"/>
      <c r="BC158" s="13"/>
      <c r="BD158" s="21"/>
      <c r="BF158" s="14"/>
      <c r="BG158" s="13"/>
      <c r="BH158" s="19"/>
    </row>
    <row r="159" spans="1:96" s="6" customFormat="1" x14ac:dyDescent="0.2">
      <c r="A159" s="181"/>
      <c r="B159" s="185"/>
      <c r="C159" s="17"/>
      <c r="D159" s="25"/>
      <c r="F159" s="25"/>
      <c r="H159" s="25"/>
      <c r="J159" s="25"/>
      <c r="L159" s="25"/>
      <c r="N159" s="25"/>
      <c r="O159" s="8"/>
      <c r="P159" s="25"/>
      <c r="R159" s="25"/>
      <c r="S159" s="4"/>
      <c r="T159" s="25"/>
      <c r="U159" s="70"/>
      <c r="V159" s="25"/>
      <c r="W159" s="4"/>
      <c r="X159" s="25"/>
      <c r="Y159" s="4"/>
      <c r="Z159" s="25"/>
      <c r="AA159" s="4"/>
      <c r="AB159" s="25"/>
      <c r="AD159" s="25"/>
      <c r="AF159" s="34"/>
      <c r="AH159" s="22"/>
      <c r="AI159" s="8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6"/>
      <c r="AZ159" s="25"/>
      <c r="BB159" s="25"/>
      <c r="BC159" s="13"/>
      <c r="BD159" s="25"/>
      <c r="BF159" s="14"/>
      <c r="BG159" s="8"/>
      <c r="BN159" s="15"/>
    </row>
    <row r="160" spans="1:96" s="6" customFormat="1" x14ac:dyDescent="0.2">
      <c r="A160" s="181"/>
      <c r="B160" s="162"/>
      <c r="C160" s="8"/>
      <c r="D160" s="25"/>
      <c r="F160" s="25"/>
      <c r="H160" s="25"/>
      <c r="J160" s="25"/>
      <c r="L160" s="25"/>
      <c r="N160" s="25"/>
      <c r="O160" s="8"/>
      <c r="P160" s="25"/>
      <c r="R160" s="25"/>
      <c r="S160" s="4"/>
      <c r="T160" s="25"/>
      <c r="U160" s="70"/>
      <c r="V160" s="25"/>
      <c r="W160" s="4"/>
      <c r="X160" s="25"/>
      <c r="Y160" s="4"/>
      <c r="Z160" s="25"/>
      <c r="AA160" s="4"/>
      <c r="AB160" s="25"/>
      <c r="AC160" s="4"/>
      <c r="AD160" s="25"/>
      <c r="AF160" s="34"/>
      <c r="AH160" s="9"/>
      <c r="AI160" s="8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1"/>
      <c r="AY160" s="4"/>
      <c r="AZ160" s="25"/>
      <c r="BB160" s="25"/>
      <c r="BC160" s="13"/>
      <c r="BD160" s="25"/>
      <c r="BF160" s="12"/>
    </row>
    <row r="161" spans="1:71" s="6" customFormat="1" x14ac:dyDescent="0.2">
      <c r="A161" s="181"/>
      <c r="B161" s="98"/>
      <c r="C161" s="7"/>
      <c r="O161" s="8"/>
      <c r="R161" s="4"/>
      <c r="S161" s="4"/>
      <c r="T161" s="4"/>
      <c r="U161" s="70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111"/>
      <c r="AH161" s="9"/>
      <c r="AI161" s="8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V161" s="4"/>
      <c r="AW161" s="5"/>
      <c r="AX161" s="4"/>
      <c r="AY161" s="4"/>
      <c r="AZ161" s="4"/>
      <c r="BB161" s="12"/>
      <c r="BF161" s="11"/>
    </row>
    <row r="162" spans="1:71" s="6" customFormat="1" x14ac:dyDescent="0.2">
      <c r="A162" s="181"/>
      <c r="B162" s="111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70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111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181"/>
      <c r="B163" s="111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70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111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181"/>
      <c r="B164" s="111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70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111"/>
      <c r="AH164" s="7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181"/>
      <c r="B165" s="111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70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111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181"/>
      <c r="B166" s="111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70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111"/>
      <c r="AH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182"/>
      <c r="B167" s="111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70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111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182"/>
      <c r="B168" s="111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70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111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B169" s="111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70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111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B170" s="111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70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111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B171" s="111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70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111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B172" s="111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70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111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B173" s="111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70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111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B174" s="111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70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111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B175" s="111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70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111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B176" s="111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70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111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111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70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111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111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70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111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111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70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111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111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70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111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111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70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111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111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70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111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70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111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70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111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70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111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70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111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70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111"/>
      <c r="AG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tabSelected="1" zoomScaleNormal="100" workbookViewId="0">
      <pane xSplit="1" ySplit="1" topLeftCell="AM50" activePane="bottomRight" state="frozen"/>
      <selection activeCell="B30" sqref="B30"/>
      <selection pane="topRight" activeCell="B30" sqref="B30"/>
      <selection pane="bottomLeft" activeCell="B30" sqref="B30"/>
      <selection pane="bottomRight" activeCell="AQ72" sqref="AQ72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201"/>
    <col min="4" max="4" width="14" style="1" bestFit="1" customWidth="1"/>
    <col min="5" max="5" width="11.42578125" style="201"/>
    <col min="6" max="6" width="14.7109375" style="1" bestFit="1" customWidth="1"/>
    <col min="7" max="7" width="11.42578125" style="201"/>
    <col min="8" max="8" width="13.5703125" style="1" bestFit="1" customWidth="1"/>
    <col min="9" max="9" width="12.28515625" style="201" bestFit="1" customWidth="1"/>
    <col min="10" max="10" width="13.5703125" style="1" bestFit="1" customWidth="1"/>
    <col min="11" max="11" width="11.42578125" style="201"/>
    <col min="12" max="12" width="13.5703125" style="1" bestFit="1" customWidth="1"/>
    <col min="13" max="13" width="11.42578125" style="201"/>
    <col min="14" max="14" width="13.28515625" style="1" bestFit="1" customWidth="1"/>
    <col min="15" max="15" width="11.42578125" style="201"/>
    <col min="16" max="16" width="13.5703125" style="1" bestFit="1" customWidth="1"/>
    <col min="17" max="17" width="11.42578125" style="201"/>
    <col min="18" max="18" width="15" style="1" bestFit="1" customWidth="1"/>
    <col min="19" max="19" width="11.42578125" style="201"/>
    <col min="20" max="20" width="14.7109375" style="1" bestFit="1" customWidth="1"/>
    <col min="21" max="21" width="11.42578125" style="201"/>
    <col min="22" max="22" width="13.28515625" style="1" bestFit="1" customWidth="1"/>
    <col min="23" max="23" width="11.42578125" style="201"/>
    <col min="24" max="24" width="14.7109375" style="1" bestFit="1" customWidth="1"/>
    <col min="25" max="25" width="11.42578125" style="201"/>
    <col min="26" max="26" width="13.28515625" style="1" bestFit="1" customWidth="1"/>
    <col min="27" max="27" width="11.42578125" style="201"/>
    <col min="28" max="28" width="13.7109375" style="1" bestFit="1" customWidth="1"/>
    <col min="29" max="29" width="11.42578125" style="201"/>
    <col min="30" max="30" width="13.5703125" style="1" bestFit="1" customWidth="1"/>
    <col min="31" max="31" width="11.42578125" style="201"/>
    <col min="32" max="32" width="14.5703125" style="1" customWidth="1"/>
    <col min="33" max="33" width="11.42578125" style="201"/>
    <col min="34" max="34" width="14" style="1" bestFit="1" customWidth="1"/>
    <col min="35" max="35" width="13.140625" style="201" bestFit="1" customWidth="1"/>
    <col min="36" max="36" width="17" style="1" bestFit="1" customWidth="1"/>
    <col min="37" max="37" width="11.42578125" style="201"/>
    <col min="38" max="38" width="13.7109375" style="1" bestFit="1" customWidth="1"/>
    <col min="39" max="39" width="11.42578125" style="201"/>
    <col min="40" max="40" width="14.42578125" style="1" bestFit="1" customWidth="1"/>
    <col min="41" max="41" width="11.42578125" style="201"/>
    <col min="42" max="42" width="15.42578125" style="1" bestFit="1" customWidth="1"/>
    <col min="43" max="43" width="11.42578125" style="201"/>
    <col min="44" max="44" width="14" style="266" bestFit="1" customWidth="1"/>
    <col min="45" max="45" width="11.42578125" style="201"/>
    <col min="46" max="46" width="13.7109375" style="266" customWidth="1"/>
    <col min="47" max="47" width="11.42578125" style="201"/>
    <col min="48" max="48" width="13.140625" style="1" bestFit="1" customWidth="1"/>
    <col min="49" max="49" width="11.42578125" style="140"/>
    <col min="50" max="50" width="14" style="1" bestFit="1" customWidth="1"/>
    <col min="51" max="51" width="11.42578125" style="201"/>
    <col min="52" max="52" width="12.85546875" style="1" bestFit="1" customWidth="1"/>
    <col min="53" max="53" width="11.42578125" style="201"/>
    <col min="54" max="54" width="14" style="1" bestFit="1" customWidth="1"/>
    <col min="55" max="55" width="11.42578125" style="20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5">
        <v>43132</v>
      </c>
      <c r="C1" s="204"/>
      <c r="D1" s="205">
        <v>43133</v>
      </c>
      <c r="E1" s="204"/>
      <c r="F1" s="205">
        <v>43134</v>
      </c>
      <c r="G1" s="204"/>
      <c r="H1" s="205">
        <v>43135</v>
      </c>
      <c r="I1" s="204"/>
      <c r="J1" s="205">
        <v>43137</v>
      </c>
      <c r="K1" s="204"/>
      <c r="L1" s="205">
        <v>43138</v>
      </c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>
        <v>43157</v>
      </c>
      <c r="AS1" s="205"/>
      <c r="AT1" s="205">
        <v>43158</v>
      </c>
      <c r="AU1" s="204"/>
      <c r="AV1" s="205">
        <v>43159</v>
      </c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48"/>
      <c r="D2" s="128"/>
      <c r="E2" s="148"/>
      <c r="F2" s="128"/>
      <c r="G2" s="148"/>
      <c r="H2" s="128"/>
      <c r="I2" s="148"/>
      <c r="J2" s="128"/>
      <c r="K2" s="148"/>
      <c r="L2" s="128"/>
      <c r="M2" s="148"/>
      <c r="N2" s="128">
        <v>43139</v>
      </c>
      <c r="O2" s="148"/>
      <c r="P2" s="128">
        <v>43140</v>
      </c>
      <c r="Q2" s="148"/>
      <c r="R2" s="128">
        <v>43141</v>
      </c>
      <c r="S2" s="148"/>
      <c r="T2" s="128">
        <v>43143</v>
      </c>
      <c r="U2" s="148"/>
      <c r="V2" s="128">
        <v>43144</v>
      </c>
      <c r="W2" s="148"/>
      <c r="X2" s="128">
        <v>43145</v>
      </c>
      <c r="Y2" s="148"/>
      <c r="Z2" s="87">
        <v>43146</v>
      </c>
      <c r="AA2" s="148"/>
      <c r="AB2" s="128">
        <v>43147</v>
      </c>
      <c r="AC2" s="148"/>
      <c r="AD2" s="128">
        <v>43148</v>
      </c>
      <c r="AE2" s="148"/>
      <c r="AF2" s="128">
        <v>43150</v>
      </c>
      <c r="AG2" s="148"/>
      <c r="AH2" s="128">
        <v>43151</v>
      </c>
      <c r="AI2" s="148"/>
      <c r="AJ2" s="128">
        <v>43152</v>
      </c>
      <c r="AK2" s="148"/>
      <c r="AL2" s="128">
        <v>43153</v>
      </c>
      <c r="AM2" s="148"/>
      <c r="AN2" s="128">
        <v>43154</v>
      </c>
      <c r="AO2" s="148"/>
      <c r="AP2" s="128">
        <v>43155</v>
      </c>
      <c r="AQ2" s="148"/>
      <c r="AR2" s="10"/>
      <c r="AS2" s="148"/>
      <c r="AT2" s="10"/>
      <c r="AU2" s="148"/>
      <c r="AV2" s="128"/>
      <c r="AW2" s="88"/>
      <c r="AX2" s="128"/>
      <c r="AY2" s="148"/>
      <c r="AZ2" s="128"/>
      <c r="BA2" s="148"/>
      <c r="BB2" s="128"/>
      <c r="BC2" s="14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>
        <v>43727.74</v>
      </c>
      <c r="C3" s="13"/>
      <c r="D3" s="198">
        <v>54332.22</v>
      </c>
      <c r="E3" s="13"/>
      <c r="F3" s="198">
        <v>48938.36</v>
      </c>
      <c r="G3" s="13"/>
      <c r="H3" s="198">
        <v>13790.4</v>
      </c>
      <c r="I3" s="13"/>
      <c r="J3" s="198">
        <v>223948.57</v>
      </c>
      <c r="K3" s="13"/>
      <c r="L3" s="198">
        <v>121276.12</v>
      </c>
      <c r="M3" s="13"/>
      <c r="N3" s="39">
        <v>7021.75</v>
      </c>
      <c r="O3" s="13"/>
      <c r="P3" s="198">
        <v>256442.32</v>
      </c>
      <c r="Q3" s="13"/>
      <c r="R3" s="198">
        <v>277361.76</v>
      </c>
      <c r="S3" s="13"/>
      <c r="T3" s="198">
        <v>323117.61</v>
      </c>
      <c r="U3" s="13"/>
      <c r="V3" s="198">
        <v>209087.02</v>
      </c>
      <c r="W3" s="13"/>
      <c r="X3" s="198">
        <v>55273.29</v>
      </c>
      <c r="Y3" s="13"/>
      <c r="Z3" s="30">
        <v>25837.66</v>
      </c>
      <c r="AA3" s="13"/>
      <c r="AB3" s="198">
        <v>434807.72</v>
      </c>
      <c r="AC3" s="13"/>
      <c r="AD3" s="39">
        <v>115341.96</v>
      </c>
      <c r="AE3" s="13"/>
      <c r="AF3" s="198">
        <v>235348.64</v>
      </c>
      <c r="AG3" s="13"/>
      <c r="AH3" s="198">
        <v>70890.399999999994</v>
      </c>
      <c r="AI3" s="13"/>
      <c r="AJ3" s="198">
        <v>199625.17</v>
      </c>
      <c r="AK3" s="13"/>
      <c r="AL3" s="198">
        <v>274659.58</v>
      </c>
      <c r="AM3" s="13"/>
      <c r="AN3" s="198">
        <v>71294.789999999994</v>
      </c>
      <c r="AO3" s="13"/>
      <c r="AP3" s="198">
        <v>240756.2</v>
      </c>
      <c r="AQ3" s="13"/>
      <c r="AR3" s="253">
        <v>122872.27</v>
      </c>
      <c r="AS3" s="13"/>
      <c r="AT3" s="253">
        <v>268847</v>
      </c>
      <c r="AU3" s="247"/>
      <c r="AV3" s="198">
        <v>78475.039999999994</v>
      </c>
      <c r="AW3" s="53"/>
      <c r="AX3" s="198"/>
      <c r="AY3" s="13"/>
      <c r="AZ3" s="198"/>
      <c r="BA3" s="13"/>
      <c r="BB3" s="198"/>
      <c r="BC3" s="13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3"/>
      <c r="D4" s="39"/>
      <c r="E4" s="13"/>
      <c r="F4" s="39"/>
      <c r="G4" s="13"/>
      <c r="H4" s="39"/>
      <c r="I4" s="13"/>
      <c r="J4" s="39">
        <v>170962.9</v>
      </c>
      <c r="K4" s="13"/>
      <c r="L4" s="39">
        <v>25943.65</v>
      </c>
      <c r="M4" s="13"/>
      <c r="N4" s="39">
        <v>9960.36</v>
      </c>
      <c r="O4" s="13"/>
      <c r="P4" s="39">
        <v>19908.16</v>
      </c>
      <c r="Q4" s="13"/>
      <c r="R4" s="39"/>
      <c r="S4" s="13"/>
      <c r="T4" s="39"/>
      <c r="U4" s="13"/>
      <c r="V4" s="39"/>
      <c r="W4" s="13"/>
      <c r="X4" s="39"/>
      <c r="Y4" s="13"/>
      <c r="Z4" s="199"/>
      <c r="AA4" s="13"/>
      <c r="AB4" s="39"/>
      <c r="AC4" s="13"/>
      <c r="AD4" s="39"/>
      <c r="AE4" s="13"/>
      <c r="AF4" s="39"/>
      <c r="AG4" s="13"/>
      <c r="AH4" s="39"/>
      <c r="AI4" s="13"/>
      <c r="AJ4" s="39"/>
      <c r="AK4" s="13"/>
      <c r="AL4" s="39"/>
      <c r="AM4" s="13"/>
      <c r="AN4" s="39"/>
      <c r="AO4" s="13"/>
      <c r="AP4" s="39"/>
      <c r="AQ4" s="13"/>
      <c r="AR4" s="254"/>
      <c r="AS4" s="13"/>
      <c r="AT4" s="254"/>
      <c r="AU4" s="247"/>
      <c r="AV4" s="39"/>
      <c r="AW4" s="53"/>
      <c r="AX4" s="39"/>
      <c r="AY4" s="13"/>
      <c r="AZ4" s="39"/>
      <c r="BA4" s="13"/>
      <c r="BB4" s="39"/>
      <c r="BC4" s="13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70"/>
      <c r="D5" s="4"/>
      <c r="E5" s="70"/>
      <c r="F5" s="4"/>
      <c r="G5" s="70"/>
      <c r="H5" s="6"/>
      <c r="I5" s="70"/>
      <c r="J5" s="4"/>
      <c r="K5" s="70"/>
      <c r="L5" s="4"/>
      <c r="M5" s="70"/>
      <c r="N5" s="4"/>
      <c r="O5" s="70"/>
      <c r="P5" s="4"/>
      <c r="Q5" s="70"/>
      <c r="R5" s="4"/>
      <c r="S5" s="70"/>
      <c r="T5" s="4"/>
      <c r="U5" s="70"/>
      <c r="V5" s="6"/>
      <c r="W5" s="70"/>
      <c r="X5" s="6"/>
      <c r="Y5" s="70"/>
      <c r="Z5" s="4"/>
      <c r="AA5" s="70"/>
      <c r="AB5" s="4"/>
      <c r="AC5" s="70"/>
      <c r="AD5" s="4"/>
      <c r="AE5" s="70"/>
      <c r="AF5" s="4"/>
      <c r="AG5" s="70"/>
      <c r="AH5" s="4"/>
      <c r="AI5" s="70"/>
      <c r="AJ5" s="111"/>
      <c r="AK5" s="70"/>
      <c r="AL5" s="4"/>
      <c r="AM5" s="70"/>
      <c r="AN5" s="6"/>
      <c r="AO5" s="24"/>
      <c r="AP5" s="6"/>
      <c r="AQ5" s="70"/>
      <c r="AR5" s="11"/>
      <c r="AS5" s="70"/>
      <c r="AT5" s="10"/>
      <c r="AU5" s="70"/>
      <c r="AV5" s="4"/>
      <c r="AW5" s="88"/>
      <c r="AX5" s="4"/>
      <c r="AY5" s="70"/>
      <c r="AZ5" s="4"/>
      <c r="BA5" s="70"/>
      <c r="BB5" s="4"/>
      <c r="BC5" s="70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>
        <v>3975.88</v>
      </c>
      <c r="C6" s="13" t="s">
        <v>1331</v>
      </c>
      <c r="D6" s="19">
        <v>2000</v>
      </c>
      <c r="E6" s="13" t="s">
        <v>1379</v>
      </c>
      <c r="F6" s="19">
        <v>747</v>
      </c>
      <c r="G6" s="13" t="s">
        <v>1414</v>
      </c>
      <c r="H6" s="19">
        <v>170.07</v>
      </c>
      <c r="I6" s="13" t="s">
        <v>1460</v>
      </c>
      <c r="J6" s="19">
        <v>220595.74</v>
      </c>
      <c r="K6" s="13" t="s">
        <v>1473</v>
      </c>
      <c r="L6" s="19">
        <v>105000</v>
      </c>
      <c r="M6" s="13" t="s">
        <v>1506</v>
      </c>
      <c r="N6" s="19">
        <v>3143.7</v>
      </c>
      <c r="O6" s="41" t="s">
        <v>1543</v>
      </c>
      <c r="P6" s="19">
        <v>170000</v>
      </c>
      <c r="Q6" s="13" t="s">
        <v>1576</v>
      </c>
      <c r="R6" s="19">
        <v>50339.27</v>
      </c>
      <c r="S6" s="13" t="s">
        <v>1613</v>
      </c>
      <c r="T6" s="19">
        <v>250198.48</v>
      </c>
      <c r="U6" s="13" t="s">
        <v>1645</v>
      </c>
      <c r="V6" s="19">
        <v>98000</v>
      </c>
      <c r="W6" s="13" t="s">
        <v>1702</v>
      </c>
      <c r="X6" s="19">
        <v>3038</v>
      </c>
      <c r="Y6" s="13" t="s">
        <v>1753</v>
      </c>
      <c r="Z6" s="19">
        <v>150</v>
      </c>
      <c r="AA6" s="13" t="s">
        <v>1803</v>
      </c>
      <c r="AB6" s="19">
        <v>258000</v>
      </c>
      <c r="AC6" s="13" t="s">
        <v>1838</v>
      </c>
      <c r="AD6" s="19">
        <v>243.97</v>
      </c>
      <c r="AE6" s="13" t="s">
        <v>1898</v>
      </c>
      <c r="AF6" s="14">
        <v>3000</v>
      </c>
      <c r="AG6" s="53" t="s">
        <v>1984</v>
      </c>
      <c r="AH6" s="232">
        <v>3000</v>
      </c>
      <c r="AI6" s="235" t="s">
        <v>2027</v>
      </c>
      <c r="AJ6" s="19">
        <v>3500</v>
      </c>
      <c r="AK6" s="13" t="s">
        <v>2092</v>
      </c>
      <c r="AL6" s="14">
        <v>140000</v>
      </c>
      <c r="AM6" s="13" t="s">
        <v>2151</v>
      </c>
      <c r="AN6" s="19">
        <v>20000</v>
      </c>
      <c r="AO6" s="13" t="s">
        <v>2200</v>
      </c>
      <c r="AP6" s="19">
        <v>215400</v>
      </c>
      <c r="AQ6" s="41" t="s">
        <v>2259</v>
      </c>
      <c r="AR6" s="255">
        <v>90800</v>
      </c>
      <c r="AS6" s="13" t="s">
        <v>2288</v>
      </c>
      <c r="AT6" s="255">
        <v>214.46</v>
      </c>
      <c r="AU6" s="247" t="s">
        <v>2338</v>
      </c>
      <c r="AV6" s="19">
        <v>20000</v>
      </c>
      <c r="AW6" s="53" t="s">
        <v>2420</v>
      </c>
      <c r="AX6" s="19"/>
      <c r="AY6" s="13"/>
      <c r="AZ6" s="19"/>
      <c r="BA6" s="13"/>
      <c r="BB6" s="19"/>
      <c r="BC6" s="13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>
        <v>3265.5</v>
      </c>
      <c r="C7" s="13" t="s">
        <v>1333</v>
      </c>
      <c r="D7" s="19">
        <v>6848.6</v>
      </c>
      <c r="E7" s="41" t="s">
        <v>1382</v>
      </c>
      <c r="F7" s="19">
        <v>23486.78</v>
      </c>
      <c r="G7" s="41" t="s">
        <v>1419</v>
      </c>
      <c r="H7" s="19">
        <v>2094.98</v>
      </c>
      <c r="I7" s="13" t="s">
        <v>1464</v>
      </c>
      <c r="J7" s="19">
        <v>1199</v>
      </c>
      <c r="K7" s="41" t="s">
        <v>1472</v>
      </c>
      <c r="L7" s="76">
        <v>500</v>
      </c>
      <c r="M7" s="41" t="s">
        <v>1509</v>
      </c>
      <c r="N7" s="19">
        <v>600</v>
      </c>
      <c r="O7" s="41" t="s">
        <v>1546</v>
      </c>
      <c r="P7" s="19">
        <v>75000</v>
      </c>
      <c r="Q7" s="41" t="s">
        <v>1583</v>
      </c>
      <c r="R7" s="19">
        <v>21000</v>
      </c>
      <c r="S7" s="41" t="s">
        <v>1614</v>
      </c>
      <c r="T7" s="76">
        <v>359.88</v>
      </c>
      <c r="U7" s="41" t="s">
        <v>1646</v>
      </c>
      <c r="V7" s="19">
        <v>184.76</v>
      </c>
      <c r="W7" s="41" t="s">
        <v>1704</v>
      </c>
      <c r="X7" s="19">
        <v>13597.03</v>
      </c>
      <c r="Y7" s="41" t="s">
        <v>1754</v>
      </c>
      <c r="Z7" s="1">
        <v>1000</v>
      </c>
      <c r="AA7" s="201" t="s">
        <v>1805</v>
      </c>
      <c r="AB7" s="19">
        <v>10000</v>
      </c>
      <c r="AC7" s="41" t="s">
        <v>1843</v>
      </c>
      <c r="AD7" s="19">
        <v>100000</v>
      </c>
      <c r="AE7" s="13" t="s">
        <v>1899</v>
      </c>
      <c r="AF7" s="14">
        <v>3000</v>
      </c>
      <c r="AG7" s="53" t="s">
        <v>1985</v>
      </c>
      <c r="AH7" s="232">
        <v>10000</v>
      </c>
      <c r="AI7" s="235" t="s">
        <v>2028</v>
      </c>
      <c r="AJ7" s="19">
        <v>39000</v>
      </c>
      <c r="AK7" s="13" t="s">
        <v>2094</v>
      </c>
      <c r="AL7" s="14">
        <v>175</v>
      </c>
      <c r="AM7" s="41" t="s">
        <v>2153</v>
      </c>
      <c r="AN7" s="19">
        <v>10000</v>
      </c>
      <c r="AO7" s="13" t="s">
        <v>2201</v>
      </c>
      <c r="AP7" s="19">
        <v>895.07</v>
      </c>
      <c r="AQ7" s="13" t="s">
        <v>2261</v>
      </c>
      <c r="AR7" s="255">
        <v>10000</v>
      </c>
      <c r="AS7" s="41" t="s">
        <v>2289</v>
      </c>
      <c r="AT7" s="255">
        <v>2139</v>
      </c>
      <c r="AU7" s="240" t="s">
        <v>2339</v>
      </c>
      <c r="AV7" s="14">
        <v>1199</v>
      </c>
      <c r="AW7" s="43" t="s">
        <v>2421</v>
      </c>
      <c r="AX7" s="76"/>
      <c r="AY7" s="41"/>
      <c r="AZ7" s="19"/>
      <c r="BA7" s="41"/>
      <c r="BB7" s="76"/>
      <c r="BC7" s="41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>
        <v>487.52</v>
      </c>
      <c r="C8" s="13" t="s">
        <v>1339</v>
      </c>
      <c r="D8" s="19">
        <v>550.72</v>
      </c>
      <c r="E8" s="13" t="s">
        <v>1383</v>
      </c>
      <c r="F8" s="19">
        <v>121.57</v>
      </c>
      <c r="G8" s="41" t="s">
        <v>1420</v>
      </c>
      <c r="H8" s="19">
        <v>2139.0100000000002</v>
      </c>
      <c r="I8" s="13" t="s">
        <v>1465</v>
      </c>
      <c r="J8" s="19">
        <v>92.87</v>
      </c>
      <c r="K8" s="41" t="s">
        <v>1477</v>
      </c>
      <c r="L8" s="76">
        <v>696</v>
      </c>
      <c r="M8" s="41" t="s">
        <v>1518</v>
      </c>
      <c r="N8" s="19">
        <v>388.64</v>
      </c>
      <c r="O8" s="41" t="s">
        <v>1551</v>
      </c>
      <c r="P8" s="19">
        <v>300</v>
      </c>
      <c r="Q8" s="41" t="s">
        <v>1584</v>
      </c>
      <c r="R8" s="19">
        <v>80000</v>
      </c>
      <c r="S8" s="41" t="s">
        <v>1615</v>
      </c>
      <c r="T8" s="76">
        <v>15000</v>
      </c>
      <c r="U8" s="41" t="s">
        <v>1648</v>
      </c>
      <c r="V8" s="19">
        <v>20000</v>
      </c>
      <c r="W8" s="13" t="s">
        <v>1706</v>
      </c>
      <c r="X8" s="19">
        <v>11250</v>
      </c>
      <c r="Y8" s="13" t="s">
        <v>1756</v>
      </c>
      <c r="Z8" s="19">
        <v>158.94</v>
      </c>
      <c r="AA8" s="13" t="s">
        <v>1807</v>
      </c>
      <c r="AB8" s="76">
        <v>593.98</v>
      </c>
      <c r="AC8" s="41" t="s">
        <v>1852</v>
      </c>
      <c r="AD8" s="19">
        <v>1199</v>
      </c>
      <c r="AE8" s="41" t="s">
        <v>1903</v>
      </c>
      <c r="AF8" s="14">
        <v>106604.2</v>
      </c>
      <c r="AG8" s="7" t="s">
        <v>1989</v>
      </c>
      <c r="AH8" s="232">
        <v>394.72</v>
      </c>
      <c r="AI8" s="235" t="s">
        <v>2029</v>
      </c>
      <c r="AJ8" s="19">
        <v>600</v>
      </c>
      <c r="AK8" s="13" t="s">
        <v>2098</v>
      </c>
      <c r="AL8" s="14">
        <v>50000</v>
      </c>
      <c r="AM8" s="41" t="s">
        <v>2158</v>
      </c>
      <c r="AN8" s="19">
        <v>4000</v>
      </c>
      <c r="AO8" s="13" t="s">
        <v>2204</v>
      </c>
      <c r="AP8" s="19">
        <v>9065.3700000000008</v>
      </c>
      <c r="AQ8" s="13" t="s">
        <v>2263</v>
      </c>
      <c r="AR8" s="255">
        <v>614.77</v>
      </c>
      <c r="AS8" s="41" t="s">
        <v>2290</v>
      </c>
      <c r="AT8" s="255">
        <v>326.91000000000003</v>
      </c>
      <c r="AU8" s="240" t="s">
        <v>2340</v>
      </c>
      <c r="AV8" s="19">
        <v>232</v>
      </c>
      <c r="AW8" s="53" t="s">
        <v>2422</v>
      </c>
      <c r="AX8" s="76"/>
      <c r="AY8" s="41"/>
      <c r="AZ8" s="19"/>
      <c r="BA8" s="41"/>
      <c r="BB8" s="76"/>
      <c r="BC8" s="4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>
        <v>781.37</v>
      </c>
      <c r="C9" s="13" t="s">
        <v>1341</v>
      </c>
      <c r="D9" s="19">
        <v>35535.9</v>
      </c>
      <c r="E9" s="41" t="s">
        <v>1384</v>
      </c>
      <c r="F9" s="19">
        <v>175</v>
      </c>
      <c r="G9" s="13" t="s">
        <v>1423</v>
      </c>
      <c r="H9" s="19">
        <v>1199</v>
      </c>
      <c r="I9" s="13" t="s">
        <v>1466</v>
      </c>
      <c r="J9" s="19">
        <v>676.34</v>
      </c>
      <c r="K9" s="13" t="s">
        <v>1478</v>
      </c>
      <c r="L9" s="19">
        <v>1199</v>
      </c>
      <c r="M9" s="13" t="s">
        <v>1520</v>
      </c>
      <c r="N9" s="19">
        <v>2139.0100000000002</v>
      </c>
      <c r="O9" s="41" t="s">
        <v>1567</v>
      </c>
      <c r="P9" s="19">
        <v>1199</v>
      </c>
      <c r="Q9" s="13" t="s">
        <v>1587</v>
      </c>
      <c r="R9" s="19">
        <v>101359.8</v>
      </c>
      <c r="S9" s="13" t="s">
        <v>1617</v>
      </c>
      <c r="T9" s="19">
        <v>2500</v>
      </c>
      <c r="U9" s="13" t="s">
        <v>1652</v>
      </c>
      <c r="V9" s="19">
        <v>10567.84</v>
      </c>
      <c r="W9" s="13">
        <v>564</v>
      </c>
      <c r="X9" s="19">
        <v>2000</v>
      </c>
      <c r="Y9" s="13" t="s">
        <v>1758</v>
      </c>
      <c r="Z9" s="19">
        <v>2139.9899999999998</v>
      </c>
      <c r="AA9" s="13" t="s">
        <v>1816</v>
      </c>
      <c r="AB9" s="19">
        <v>25000</v>
      </c>
      <c r="AC9" s="41" t="s">
        <v>1853</v>
      </c>
      <c r="AD9" s="19">
        <v>4395</v>
      </c>
      <c r="AE9" s="13" t="s">
        <v>1905</v>
      </c>
      <c r="AF9" s="14">
        <v>482.7</v>
      </c>
      <c r="AG9" s="43" t="s">
        <v>1993</v>
      </c>
      <c r="AH9" s="232">
        <v>433.5</v>
      </c>
      <c r="AI9" s="235" t="s">
        <v>2030</v>
      </c>
      <c r="AJ9" s="19">
        <v>24000</v>
      </c>
      <c r="AK9" s="13" t="s">
        <v>2099</v>
      </c>
      <c r="AL9" s="14">
        <v>669.77</v>
      </c>
      <c r="AM9" s="13" t="s">
        <v>2159</v>
      </c>
      <c r="AN9" s="19">
        <v>618.79999999999995</v>
      </c>
      <c r="AO9" s="13" t="s">
        <v>2208</v>
      </c>
      <c r="AP9" s="19">
        <v>5574.64</v>
      </c>
      <c r="AQ9" s="41" t="s">
        <v>2264</v>
      </c>
      <c r="AR9" s="255">
        <v>884.97</v>
      </c>
      <c r="AS9" s="13" t="s">
        <v>2291</v>
      </c>
      <c r="AT9" s="255">
        <v>1289.3699999999999</v>
      </c>
      <c r="AU9" s="247" t="s">
        <v>2341</v>
      </c>
      <c r="AV9" s="76">
        <v>1000</v>
      </c>
      <c r="AW9" s="46" t="s">
        <v>2423</v>
      </c>
      <c r="AX9" s="19"/>
      <c r="AY9" s="13"/>
      <c r="AZ9" s="19"/>
      <c r="BA9" s="13"/>
      <c r="BB9" s="19"/>
      <c r="BC9" s="13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>
        <v>3000</v>
      </c>
      <c r="C10" s="13" t="s">
        <v>1342</v>
      </c>
      <c r="D10" s="19">
        <v>432.01</v>
      </c>
      <c r="E10" s="13" t="s">
        <v>1386</v>
      </c>
      <c r="F10" s="19">
        <v>2139.0100000000002</v>
      </c>
      <c r="G10" s="41" t="s">
        <v>1424</v>
      </c>
      <c r="H10" s="19">
        <v>2094.98</v>
      </c>
      <c r="I10" s="13" t="s">
        <v>1467</v>
      </c>
      <c r="J10" s="19">
        <v>858.03</v>
      </c>
      <c r="K10" s="41" t="s">
        <v>1479</v>
      </c>
      <c r="L10" s="19">
        <v>2581</v>
      </c>
      <c r="M10" s="41" t="s">
        <v>1521</v>
      </c>
      <c r="N10" s="19">
        <v>104.14</v>
      </c>
      <c r="O10" s="41" t="s">
        <v>1568</v>
      </c>
      <c r="P10" s="19">
        <v>1199</v>
      </c>
      <c r="Q10" s="41" t="s">
        <v>1595</v>
      </c>
      <c r="R10" s="19">
        <v>3783.5</v>
      </c>
      <c r="S10" s="41" t="s">
        <v>1618</v>
      </c>
      <c r="T10" s="76">
        <v>38.21</v>
      </c>
      <c r="U10" s="41" t="s">
        <v>1657</v>
      </c>
      <c r="V10" s="19">
        <v>4200</v>
      </c>
      <c r="W10" s="41" t="s">
        <v>1708</v>
      </c>
      <c r="X10" s="19">
        <v>3000</v>
      </c>
      <c r="Y10" s="41" t="s">
        <v>1759</v>
      </c>
      <c r="Z10" s="76">
        <v>3530</v>
      </c>
      <c r="AA10" s="41" t="s">
        <v>1817</v>
      </c>
      <c r="AB10" s="19">
        <v>125000</v>
      </c>
      <c r="AC10" s="41" t="s">
        <v>1855</v>
      </c>
      <c r="AD10" s="19">
        <v>3530</v>
      </c>
      <c r="AE10" s="41" t="s">
        <v>1911</v>
      </c>
      <c r="AF10" s="14">
        <v>4000</v>
      </c>
      <c r="AG10" s="53" t="s">
        <v>1995</v>
      </c>
      <c r="AH10" s="232">
        <v>1000</v>
      </c>
      <c r="AI10" s="235" t="s">
        <v>2031</v>
      </c>
      <c r="AJ10" s="19">
        <v>5000</v>
      </c>
      <c r="AK10" s="13" t="s">
        <v>2100</v>
      </c>
      <c r="AL10" s="14">
        <v>60000</v>
      </c>
      <c r="AM10" s="41" t="s">
        <v>2160</v>
      </c>
      <c r="AN10" s="19">
        <v>600</v>
      </c>
      <c r="AO10" s="13" t="s">
        <v>2209</v>
      </c>
      <c r="AP10" s="19">
        <v>267.5</v>
      </c>
      <c r="AQ10" s="41" t="s">
        <v>2273</v>
      </c>
      <c r="AR10" s="255">
        <v>688.25</v>
      </c>
      <c r="AS10" s="41" t="s">
        <v>2292</v>
      </c>
      <c r="AT10" s="255">
        <v>10000</v>
      </c>
      <c r="AU10" s="240" t="s">
        <v>2342</v>
      </c>
      <c r="AV10" s="76">
        <v>175</v>
      </c>
      <c r="AW10" s="46" t="s">
        <v>2424</v>
      </c>
      <c r="AX10" s="76"/>
      <c r="AY10" s="41"/>
      <c r="AZ10" s="19"/>
      <c r="BA10" s="41"/>
      <c r="BB10" s="76"/>
      <c r="BC10" s="4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>
        <v>1199</v>
      </c>
      <c r="C11" s="13" t="s">
        <v>1345</v>
      </c>
      <c r="D11" s="19">
        <v>1160</v>
      </c>
      <c r="E11" s="13" t="s">
        <v>1387</v>
      </c>
      <c r="F11" s="19">
        <v>3530</v>
      </c>
      <c r="G11" s="41" t="s">
        <v>1428</v>
      </c>
      <c r="H11" s="19">
        <v>3747.99</v>
      </c>
      <c r="I11" s="13" t="s">
        <v>1440</v>
      </c>
      <c r="J11" s="19">
        <v>526.59</v>
      </c>
      <c r="K11" s="41" t="s">
        <v>1480</v>
      </c>
      <c r="L11" s="76">
        <v>1800</v>
      </c>
      <c r="M11" s="41" t="s">
        <v>1527</v>
      </c>
      <c r="N11" s="19">
        <v>646.26</v>
      </c>
      <c r="O11" s="41" t="s">
        <v>1569</v>
      </c>
      <c r="P11" s="19">
        <v>1199</v>
      </c>
      <c r="Q11" s="41" t="s">
        <v>1596</v>
      </c>
      <c r="R11" s="19">
        <v>4395.01</v>
      </c>
      <c r="S11" s="41" t="s">
        <v>1624</v>
      </c>
      <c r="T11" s="76">
        <v>2071.4699999999998</v>
      </c>
      <c r="U11" s="41" t="s">
        <v>1658</v>
      </c>
      <c r="V11" s="19">
        <v>1000</v>
      </c>
      <c r="W11" s="13" t="s">
        <v>1709</v>
      </c>
      <c r="X11" s="19">
        <v>3530</v>
      </c>
      <c r="Y11" s="41" t="s">
        <v>1769</v>
      </c>
      <c r="Z11" s="76">
        <v>1199</v>
      </c>
      <c r="AA11" s="41" t="s">
        <v>1820</v>
      </c>
      <c r="AB11" s="19">
        <v>175</v>
      </c>
      <c r="AC11" s="41" t="s">
        <v>1859</v>
      </c>
      <c r="AD11" s="19">
        <v>3007.57</v>
      </c>
      <c r="AE11" s="41" t="s">
        <v>1912</v>
      </c>
      <c r="AF11" s="14">
        <v>72.25</v>
      </c>
      <c r="AG11" s="43" t="s">
        <v>1996</v>
      </c>
      <c r="AH11" s="232">
        <v>30248.959999999999</v>
      </c>
      <c r="AI11" s="235" t="s">
        <v>2032</v>
      </c>
      <c r="AJ11" s="14">
        <v>5000</v>
      </c>
      <c r="AK11" s="13" t="s">
        <v>2101</v>
      </c>
      <c r="AL11" s="14">
        <v>175</v>
      </c>
      <c r="AM11" s="41" t="s">
        <v>2163</v>
      </c>
      <c r="AN11" s="19">
        <v>2500</v>
      </c>
      <c r="AO11" s="13" t="s">
        <v>2212</v>
      </c>
      <c r="AP11" s="19">
        <v>282.74</v>
      </c>
      <c r="AQ11" s="41" t="s">
        <v>2274</v>
      </c>
      <c r="AR11" s="255">
        <v>3530</v>
      </c>
      <c r="AS11" s="41" t="s">
        <v>2293</v>
      </c>
      <c r="AT11" s="255">
        <v>175</v>
      </c>
      <c r="AU11" s="247" t="s">
        <v>2343</v>
      </c>
      <c r="AV11" s="76">
        <v>175</v>
      </c>
      <c r="AW11" s="140" t="s">
        <v>2425</v>
      </c>
      <c r="AX11" s="19"/>
      <c r="AY11" s="41"/>
      <c r="AZ11" s="19"/>
      <c r="BA11" s="41"/>
      <c r="BB11" s="76"/>
      <c r="BC11" s="41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>
        <v>3530</v>
      </c>
      <c r="C12" s="13" t="s">
        <v>1347</v>
      </c>
      <c r="D12" s="19">
        <v>1511.34</v>
      </c>
      <c r="E12" s="41" t="s">
        <v>1389</v>
      </c>
      <c r="F12" s="19">
        <v>1199</v>
      </c>
      <c r="G12" s="13" t="s">
        <v>1429</v>
      </c>
      <c r="H12" s="19">
        <v>1199</v>
      </c>
      <c r="I12" s="13" t="s">
        <v>1468</v>
      </c>
      <c r="J12" s="19"/>
      <c r="K12" s="13"/>
      <c r="L12" s="19">
        <v>2139.0100000000002</v>
      </c>
      <c r="M12" s="13" t="s">
        <v>1529</v>
      </c>
      <c r="N12" s="19"/>
      <c r="O12" s="41"/>
      <c r="P12" s="19">
        <v>2549</v>
      </c>
      <c r="Q12" s="13" t="s">
        <v>1597</v>
      </c>
      <c r="R12" s="19">
        <v>1199</v>
      </c>
      <c r="S12" s="13" t="s">
        <v>1625</v>
      </c>
      <c r="T12" s="19">
        <v>18017.259999999998</v>
      </c>
      <c r="U12" s="13" t="s">
        <v>1659</v>
      </c>
      <c r="V12" s="19">
        <v>3265.5</v>
      </c>
      <c r="W12" s="13" t="s">
        <v>1711</v>
      </c>
      <c r="X12" s="19">
        <v>1199</v>
      </c>
      <c r="Y12" s="13" t="s">
        <v>1774</v>
      </c>
      <c r="Z12" s="19">
        <v>2496.15</v>
      </c>
      <c r="AA12" s="13" t="s">
        <v>1821</v>
      </c>
      <c r="AB12" s="19">
        <v>464</v>
      </c>
      <c r="AC12" s="41" t="s">
        <v>1861</v>
      </c>
      <c r="AD12" s="19">
        <v>1199</v>
      </c>
      <c r="AE12" s="41" t="s">
        <v>1913</v>
      </c>
      <c r="AF12" s="14">
        <v>80000</v>
      </c>
      <c r="AG12" s="53" t="s">
        <v>1998</v>
      </c>
      <c r="AH12" s="232">
        <v>5000</v>
      </c>
      <c r="AI12" s="235" t="s">
        <v>2033</v>
      </c>
      <c r="AJ12" s="14">
        <v>2625.97</v>
      </c>
      <c r="AK12" s="13" t="s">
        <v>2102</v>
      </c>
      <c r="AL12" s="14">
        <v>1199</v>
      </c>
      <c r="AM12" s="43" t="s">
        <v>2168</v>
      </c>
      <c r="AN12" s="19">
        <v>20000</v>
      </c>
      <c r="AO12" s="13" t="s">
        <v>2214</v>
      </c>
      <c r="AP12" s="19">
        <v>1199</v>
      </c>
      <c r="AQ12" s="13" t="s">
        <v>2275</v>
      </c>
      <c r="AR12" s="255">
        <v>5469.67</v>
      </c>
      <c r="AS12" s="13" t="s">
        <v>2294</v>
      </c>
      <c r="AT12" s="255">
        <v>3500</v>
      </c>
      <c r="AU12" s="247" t="s">
        <v>2344</v>
      </c>
      <c r="AV12" s="76">
        <v>175</v>
      </c>
      <c r="AW12" s="46" t="s">
        <v>2426</v>
      </c>
      <c r="AX12" s="139"/>
      <c r="AY12" s="16"/>
      <c r="AZ12" s="19"/>
      <c r="BA12" s="13"/>
      <c r="BB12" s="19"/>
      <c r="BC12" s="13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>
        <v>2139.0100000000002</v>
      </c>
      <c r="C13" s="13" t="s">
        <v>1348</v>
      </c>
      <c r="D13" s="19">
        <v>1930.35</v>
      </c>
      <c r="E13" s="41" t="s">
        <v>1390</v>
      </c>
      <c r="F13" s="19">
        <v>5419.6</v>
      </c>
      <c r="G13" s="13" t="s">
        <v>1430</v>
      </c>
      <c r="H13" s="19">
        <v>1145.3699999999999</v>
      </c>
      <c r="I13" s="13" t="s">
        <v>1469</v>
      </c>
      <c r="J13" s="19">
        <v>20000</v>
      </c>
      <c r="K13" s="13" t="s">
        <v>1481</v>
      </c>
      <c r="L13" s="19">
        <v>2138.9899999999998</v>
      </c>
      <c r="M13" s="13" t="s">
        <v>1532</v>
      </c>
      <c r="N13" s="19">
        <v>1684.74</v>
      </c>
      <c r="O13" s="41" t="s">
        <v>1941</v>
      </c>
      <c r="P13" s="19">
        <v>1199</v>
      </c>
      <c r="Q13" s="13" t="s">
        <v>1599</v>
      </c>
      <c r="R13" s="19">
        <v>1199</v>
      </c>
      <c r="S13" s="13" t="s">
        <v>1627</v>
      </c>
      <c r="T13" s="19">
        <v>100</v>
      </c>
      <c r="U13" s="13" t="s">
        <v>1660</v>
      </c>
      <c r="V13" s="19">
        <v>33500</v>
      </c>
      <c r="W13" s="41" t="s">
        <v>1712</v>
      </c>
      <c r="X13" s="19">
        <v>2139.9899999999998</v>
      </c>
      <c r="Y13" s="13" t="s">
        <v>1775</v>
      </c>
      <c r="Z13" s="19">
        <v>8050.86</v>
      </c>
      <c r="AA13" s="13" t="s">
        <v>1826</v>
      </c>
      <c r="AB13" s="19">
        <v>232</v>
      </c>
      <c r="AC13" s="13" t="s">
        <v>1865</v>
      </c>
      <c r="AD13" s="19">
        <v>1199</v>
      </c>
      <c r="AE13" s="13" t="s">
        <v>1917</v>
      </c>
      <c r="AF13" s="14">
        <v>739</v>
      </c>
      <c r="AG13" s="53" t="s">
        <v>2010</v>
      </c>
      <c r="AH13" s="232">
        <v>1199</v>
      </c>
      <c r="AI13" s="231" t="s">
        <v>2034</v>
      </c>
      <c r="AJ13" s="19">
        <v>5000.01</v>
      </c>
      <c r="AK13" s="13" t="s">
        <v>2105</v>
      </c>
      <c r="AL13" s="14">
        <v>2139.0100000000002</v>
      </c>
      <c r="AM13" s="41" t="s">
        <v>2170</v>
      </c>
      <c r="AN13" s="19">
        <v>864.83</v>
      </c>
      <c r="AO13" s="13" t="s">
        <v>2220</v>
      </c>
      <c r="AP13" s="19">
        <v>3442</v>
      </c>
      <c r="AQ13" s="41" t="s">
        <v>2276</v>
      </c>
      <c r="AR13" s="255">
        <v>185.74</v>
      </c>
      <c r="AS13" s="41" t="s">
        <v>2295</v>
      </c>
      <c r="AT13" s="255">
        <v>300.24</v>
      </c>
      <c r="AU13" s="240" t="s">
        <v>2345</v>
      </c>
      <c r="AV13" s="76">
        <v>1028.81</v>
      </c>
      <c r="AW13" s="46" t="s">
        <v>2427</v>
      </c>
      <c r="AX13" s="139"/>
      <c r="AY13" s="16"/>
      <c r="AZ13" s="19"/>
      <c r="BA13" s="13"/>
      <c r="BB13" s="19"/>
      <c r="BC13" s="13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>
        <v>2651.01</v>
      </c>
      <c r="C14" s="13" t="s">
        <v>1349</v>
      </c>
      <c r="D14" s="19">
        <v>200</v>
      </c>
      <c r="E14" s="41" t="s">
        <v>1396</v>
      </c>
      <c r="F14" s="19">
        <v>1199</v>
      </c>
      <c r="G14" s="41" t="s">
        <v>1434</v>
      </c>
      <c r="H14" s="19"/>
      <c r="I14" s="13"/>
      <c r="J14" s="19">
        <v>1953.47</v>
      </c>
      <c r="K14" s="41" t="s">
        <v>1482</v>
      </c>
      <c r="L14" s="19">
        <v>2139.0100000000002</v>
      </c>
      <c r="M14" s="41" t="s">
        <v>1533</v>
      </c>
      <c r="N14" s="19">
        <v>100</v>
      </c>
      <c r="O14" s="13" t="s">
        <v>1943</v>
      </c>
      <c r="P14" s="19">
        <v>2139.0100000000002</v>
      </c>
      <c r="Q14" s="41" t="s">
        <v>1600</v>
      </c>
      <c r="R14" s="19">
        <v>2139.0100000000002</v>
      </c>
      <c r="S14" s="41" t="s">
        <v>1628</v>
      </c>
      <c r="T14" s="76">
        <v>7634.73</v>
      </c>
      <c r="U14" s="41">
        <v>546</v>
      </c>
      <c r="V14" s="19">
        <v>1000</v>
      </c>
      <c r="W14" s="41" t="s">
        <v>1713</v>
      </c>
      <c r="X14" s="19">
        <v>1199</v>
      </c>
      <c r="Y14" s="41" t="s">
        <v>1783</v>
      </c>
      <c r="Z14" s="76">
        <v>1199</v>
      </c>
      <c r="AA14" s="41" t="s">
        <v>1829</v>
      </c>
      <c r="AB14" s="19">
        <v>4503</v>
      </c>
      <c r="AC14" s="13" t="s">
        <v>1868</v>
      </c>
      <c r="AD14" s="19">
        <v>104.14</v>
      </c>
      <c r="AE14" s="13" t="s">
        <v>1920</v>
      </c>
      <c r="AF14" s="14">
        <v>1199</v>
      </c>
      <c r="AG14" s="53" t="s">
        <v>2011</v>
      </c>
      <c r="AH14" s="232">
        <v>1199</v>
      </c>
      <c r="AI14" s="234" t="s">
        <v>2035</v>
      </c>
      <c r="AJ14" s="19">
        <v>80140.070000000007</v>
      </c>
      <c r="AK14" s="13" t="s">
        <v>2091</v>
      </c>
      <c r="AL14" s="14">
        <v>3530.01</v>
      </c>
      <c r="AM14" s="41" t="s">
        <v>2173</v>
      </c>
      <c r="AN14" s="19">
        <v>175</v>
      </c>
      <c r="AO14" s="13" t="s">
        <v>2032</v>
      </c>
      <c r="AP14" s="19">
        <v>1199</v>
      </c>
      <c r="AQ14" s="41" t="s">
        <v>2277</v>
      </c>
      <c r="AR14" s="255">
        <v>58.16</v>
      </c>
      <c r="AS14" s="41" t="s">
        <v>2296</v>
      </c>
      <c r="AT14" s="255">
        <v>1015.36</v>
      </c>
      <c r="AU14" s="240" t="s">
        <v>2346</v>
      </c>
      <c r="AV14" s="76">
        <v>550.72</v>
      </c>
      <c r="AW14" s="46" t="s">
        <v>2428</v>
      </c>
      <c r="AX14" s="19"/>
      <c r="AY14" s="41"/>
      <c r="AZ14" s="19"/>
      <c r="BA14" s="41"/>
      <c r="BB14" s="76"/>
      <c r="BC14" s="41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>
        <v>3530</v>
      </c>
      <c r="C15" s="13" t="s">
        <v>1350</v>
      </c>
      <c r="D15" s="19">
        <v>1199</v>
      </c>
      <c r="E15" s="41" t="s">
        <v>1401</v>
      </c>
      <c r="F15" s="19">
        <v>1199</v>
      </c>
      <c r="G15" s="41" t="s">
        <v>1435</v>
      </c>
      <c r="H15" s="19"/>
      <c r="I15" s="13"/>
      <c r="J15" s="19">
        <v>2000</v>
      </c>
      <c r="K15" s="41" t="s">
        <v>1483</v>
      </c>
      <c r="L15" s="19">
        <v>2094.9899999999998</v>
      </c>
      <c r="M15" s="41" t="s">
        <v>1539</v>
      </c>
      <c r="N15" s="19">
        <v>3394.67</v>
      </c>
      <c r="O15" s="13" t="s">
        <v>1942</v>
      </c>
      <c r="P15" s="19">
        <v>1199</v>
      </c>
      <c r="Q15" s="41" t="s">
        <v>1605</v>
      </c>
      <c r="R15" s="19">
        <v>1199</v>
      </c>
      <c r="S15" s="41" t="s">
        <v>1630</v>
      </c>
      <c r="T15" s="76">
        <v>667.26</v>
      </c>
      <c r="U15" s="41" t="s">
        <v>1661</v>
      </c>
      <c r="V15" s="76">
        <v>1071.6400000000001</v>
      </c>
      <c r="W15" s="41" t="s">
        <v>1715</v>
      </c>
      <c r="X15" s="19">
        <v>1199</v>
      </c>
      <c r="Y15" s="41" t="s">
        <v>1787</v>
      </c>
      <c r="Z15" s="76">
        <v>487.98</v>
      </c>
      <c r="AA15" s="41" t="s">
        <v>1831</v>
      </c>
      <c r="AB15" s="19">
        <v>2509.2199999999998</v>
      </c>
      <c r="AC15" s="41" t="s">
        <v>1869</v>
      </c>
      <c r="AD15" s="19">
        <v>464.28</v>
      </c>
      <c r="AE15" s="13" t="s">
        <v>1921</v>
      </c>
      <c r="AF15" s="14">
        <v>1199</v>
      </c>
      <c r="AG15" s="53" t="s">
        <v>2012</v>
      </c>
      <c r="AH15" s="232">
        <v>1199</v>
      </c>
      <c r="AI15" s="234" t="s">
        <v>2036</v>
      </c>
      <c r="AJ15" s="76">
        <v>3748.63</v>
      </c>
      <c r="AK15" s="41" t="s">
        <v>2109</v>
      </c>
      <c r="AL15" s="138">
        <v>1139</v>
      </c>
      <c r="AM15" s="13" t="s">
        <v>2178</v>
      </c>
      <c r="AN15" s="19">
        <v>2914.63</v>
      </c>
      <c r="AO15" s="13" t="s">
        <v>2229</v>
      </c>
      <c r="AP15" s="19">
        <v>2139.0100000000002</v>
      </c>
      <c r="AQ15" s="41" t="s">
        <v>2278</v>
      </c>
      <c r="AR15" s="256">
        <v>5808.72</v>
      </c>
      <c r="AS15" s="114" t="s">
        <v>2297</v>
      </c>
      <c r="AT15" s="255">
        <v>411.95</v>
      </c>
      <c r="AU15" s="240" t="s">
        <v>2347</v>
      </c>
      <c r="AV15" s="76">
        <v>100</v>
      </c>
      <c r="AW15" s="46" t="s">
        <v>2429</v>
      </c>
      <c r="AX15" s="19"/>
      <c r="AY15" s="41"/>
      <c r="AZ15" s="19"/>
      <c r="BA15" s="41"/>
      <c r="BB15" s="76"/>
      <c r="BC15" s="41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>
        <v>1349</v>
      </c>
      <c r="C16" s="13" t="s">
        <v>1351</v>
      </c>
      <c r="D16" s="19">
        <v>566</v>
      </c>
      <c r="E16" s="41" t="s">
        <v>1402</v>
      </c>
      <c r="F16" s="19">
        <v>1334.36</v>
      </c>
      <c r="G16" s="41" t="s">
        <v>1436</v>
      </c>
      <c r="H16" s="19"/>
      <c r="I16" s="13"/>
      <c r="J16" s="19">
        <v>2658.45</v>
      </c>
      <c r="K16" s="41" t="s">
        <v>1490</v>
      </c>
      <c r="L16" s="19">
        <v>988.12</v>
      </c>
      <c r="M16" s="41" t="s">
        <v>1540</v>
      </c>
      <c r="N16" s="19">
        <v>1199</v>
      </c>
      <c r="O16" s="13" t="s">
        <v>1946</v>
      </c>
      <c r="P16" s="19">
        <v>185.74</v>
      </c>
      <c r="Q16" s="41" t="s">
        <v>1607</v>
      </c>
      <c r="R16" s="19">
        <v>1199</v>
      </c>
      <c r="S16" s="41" t="s">
        <v>1633</v>
      </c>
      <c r="T16" s="19">
        <v>175</v>
      </c>
      <c r="U16" s="41" t="s">
        <v>1662</v>
      </c>
      <c r="V16" s="19">
        <v>3035</v>
      </c>
      <c r="W16" s="41" t="s">
        <v>1719</v>
      </c>
      <c r="X16" s="19">
        <v>6029.99</v>
      </c>
      <c r="Y16" s="41" t="s">
        <v>1788</v>
      </c>
      <c r="Z16" s="76">
        <v>643.09</v>
      </c>
      <c r="AA16" s="41" t="s">
        <v>1832</v>
      </c>
      <c r="AB16" s="19">
        <v>2139.0100000000002</v>
      </c>
      <c r="AC16" s="13" t="s">
        <v>1874</v>
      </c>
      <c r="AD16" s="19"/>
      <c r="AE16" s="13"/>
      <c r="AF16" s="14">
        <v>1199</v>
      </c>
      <c r="AG16" s="53" t="s">
        <v>2014</v>
      </c>
      <c r="AH16" s="232">
        <v>1431</v>
      </c>
      <c r="AI16" s="234" t="s">
        <v>2037</v>
      </c>
      <c r="AJ16" s="76">
        <v>1199</v>
      </c>
      <c r="AK16" s="41" t="s">
        <v>2110</v>
      </c>
      <c r="AL16" s="138">
        <v>1189</v>
      </c>
      <c r="AM16" s="41" t="s">
        <v>2180</v>
      </c>
      <c r="AN16" s="19">
        <v>3442</v>
      </c>
      <c r="AO16" s="13" t="s">
        <v>2231</v>
      </c>
      <c r="AP16" s="19">
        <v>1199</v>
      </c>
      <c r="AQ16" s="41" t="s">
        <v>2280</v>
      </c>
      <c r="AR16" s="255">
        <v>2331.9899999999998</v>
      </c>
      <c r="AS16" s="41" t="s">
        <v>2298</v>
      </c>
      <c r="AT16" s="255">
        <v>323.16000000000003</v>
      </c>
      <c r="AU16" s="240" t="s">
        <v>2348</v>
      </c>
      <c r="AV16" s="76">
        <v>1199</v>
      </c>
      <c r="AW16" s="46" t="s">
        <v>2430</v>
      </c>
      <c r="AX16" s="19"/>
      <c r="AY16" s="41"/>
      <c r="AZ16" s="19"/>
      <c r="BA16" s="41"/>
      <c r="BB16" s="76"/>
      <c r="BC16" s="41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>
        <v>1199</v>
      </c>
      <c r="C17" s="13" t="s">
        <v>1352</v>
      </c>
      <c r="D17" s="19">
        <v>1199</v>
      </c>
      <c r="E17" s="41" t="s">
        <v>1407</v>
      </c>
      <c r="F17" s="19">
        <v>3530</v>
      </c>
      <c r="G17" s="41" t="s">
        <v>1438</v>
      </c>
      <c r="H17" s="19"/>
      <c r="I17" s="13"/>
      <c r="J17" s="19">
        <v>130000</v>
      </c>
      <c r="K17" s="13" t="s">
        <v>1491</v>
      </c>
      <c r="L17" s="19"/>
      <c r="M17" s="41"/>
      <c r="N17" s="19">
        <v>404.39</v>
      </c>
      <c r="O17" s="13" t="s">
        <v>1947</v>
      </c>
      <c r="P17" s="19">
        <v>273.57</v>
      </c>
      <c r="Q17" s="41" t="s">
        <v>1611</v>
      </c>
      <c r="R17" s="19">
        <v>2139.0100000000002</v>
      </c>
      <c r="S17" s="13" t="s">
        <v>1637</v>
      </c>
      <c r="T17" s="19">
        <v>1154.3499999999999</v>
      </c>
      <c r="U17" s="41" t="s">
        <v>1667</v>
      </c>
      <c r="V17" s="19">
        <v>1199</v>
      </c>
      <c r="W17" s="41" t="s">
        <v>1721</v>
      </c>
      <c r="X17" s="19">
        <v>2395</v>
      </c>
      <c r="Y17" s="41" t="s">
        <v>1790</v>
      </c>
      <c r="Z17" s="76">
        <v>1734.96</v>
      </c>
      <c r="AA17" s="41" t="s">
        <v>1833</v>
      </c>
      <c r="AB17" s="19">
        <v>2654.42</v>
      </c>
      <c r="AC17" s="41" t="s">
        <v>1876</v>
      </c>
      <c r="AD17" s="19"/>
      <c r="AE17" s="41"/>
      <c r="AF17" s="14">
        <v>566</v>
      </c>
      <c r="AG17" s="53" t="s">
        <v>2017</v>
      </c>
      <c r="AH17" s="232">
        <v>413.66</v>
      </c>
      <c r="AI17" s="234" t="s">
        <v>2038</v>
      </c>
      <c r="AJ17" s="76">
        <v>792.47</v>
      </c>
      <c r="AK17" s="41" t="s">
        <v>2111</v>
      </c>
      <c r="AL17" s="14">
        <v>3530</v>
      </c>
      <c r="AM17" s="13" t="s">
        <v>2181</v>
      </c>
      <c r="AN17" s="19">
        <v>3530.01</v>
      </c>
      <c r="AO17" s="13" t="s">
        <v>2237</v>
      </c>
      <c r="AP17" s="19">
        <v>92.87</v>
      </c>
      <c r="AQ17" s="41" t="s">
        <v>2284</v>
      </c>
      <c r="AR17" s="255">
        <v>2500</v>
      </c>
      <c r="AS17" s="41" t="s">
        <v>2299</v>
      </c>
      <c r="AT17" s="255">
        <v>1199</v>
      </c>
      <c r="AU17" s="247" t="s">
        <v>2349</v>
      </c>
      <c r="AV17" s="76">
        <v>3530.01</v>
      </c>
      <c r="AW17" s="46" t="s">
        <v>2432</v>
      </c>
      <c r="AX17" s="19"/>
      <c r="AY17" s="41"/>
      <c r="AZ17" s="19"/>
      <c r="BA17" s="41"/>
      <c r="BB17" s="76"/>
      <c r="BC17" s="41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>
        <v>2094.98</v>
      </c>
      <c r="C18" s="13" t="s">
        <v>1353</v>
      </c>
      <c r="D18" s="19">
        <v>1199</v>
      </c>
      <c r="E18" s="41" t="s">
        <v>1408</v>
      </c>
      <c r="F18" s="19">
        <v>1199</v>
      </c>
      <c r="G18" s="41" t="s">
        <v>1439</v>
      </c>
      <c r="H18" s="19"/>
      <c r="I18" s="13"/>
      <c r="J18" s="19">
        <v>1569.71</v>
      </c>
      <c r="K18" s="13" t="s">
        <v>1497</v>
      </c>
      <c r="L18" s="19">
        <v>2625.34</v>
      </c>
      <c r="M18" s="41" t="s">
        <v>1923</v>
      </c>
      <c r="N18" s="76">
        <v>175</v>
      </c>
      <c r="O18" s="41" t="s">
        <v>1950</v>
      </c>
      <c r="P18" s="19"/>
      <c r="Q18" s="41"/>
      <c r="R18" s="19">
        <v>3030.48</v>
      </c>
      <c r="S18" s="13" t="s">
        <v>1638</v>
      </c>
      <c r="T18" s="19">
        <v>1199</v>
      </c>
      <c r="U18" s="41" t="s">
        <v>1669</v>
      </c>
      <c r="V18" s="19">
        <v>2175.9899999999998</v>
      </c>
      <c r="W18" s="41" t="s">
        <v>1722</v>
      </c>
      <c r="X18" s="19">
        <v>1199</v>
      </c>
      <c r="Y18" s="41" t="s">
        <v>1791</v>
      </c>
      <c r="Z18" s="76">
        <v>1416.66</v>
      </c>
      <c r="AA18" s="41" t="s">
        <v>1834</v>
      </c>
      <c r="AB18" s="19">
        <v>278.39999999999998</v>
      </c>
      <c r="AC18" s="41" t="s">
        <v>1881</v>
      </c>
      <c r="AD18" s="19"/>
      <c r="AE18" s="41"/>
      <c r="AF18" s="14">
        <v>28627.34</v>
      </c>
      <c r="AG18" s="53" t="s">
        <v>2019</v>
      </c>
      <c r="AH18" s="232">
        <v>2094.9899999999998</v>
      </c>
      <c r="AI18" s="234" t="s">
        <v>2039</v>
      </c>
      <c r="AJ18" s="19">
        <v>1199</v>
      </c>
      <c r="AK18" s="13" t="s">
        <v>2112</v>
      </c>
      <c r="AL18" s="138">
        <v>1199</v>
      </c>
      <c r="AM18" s="41" t="s">
        <v>2183</v>
      </c>
      <c r="AN18" s="19">
        <v>896</v>
      </c>
      <c r="AO18" s="13" t="s">
        <v>2238</v>
      </c>
      <c r="AP18" s="19"/>
      <c r="AQ18" s="41"/>
      <c r="AR18" s="255"/>
      <c r="AS18" s="41"/>
      <c r="AT18" s="257">
        <v>3281.79</v>
      </c>
      <c r="AU18" s="240" t="s">
        <v>2350</v>
      </c>
      <c r="AV18" s="19">
        <v>451.41</v>
      </c>
      <c r="AW18" s="46" t="s">
        <v>2431</v>
      </c>
      <c r="AX18" s="19"/>
      <c r="AY18" s="41"/>
      <c r="AZ18" s="19"/>
      <c r="BA18" s="41"/>
      <c r="BB18" s="76"/>
      <c r="BC18" s="41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>
        <v>2139.0100000000002</v>
      </c>
      <c r="C19" s="13" t="s">
        <v>1354</v>
      </c>
      <c r="D19" s="19"/>
      <c r="E19" s="41"/>
      <c r="F19" s="19">
        <v>371.41</v>
      </c>
      <c r="G19" s="41" t="s">
        <v>1451</v>
      </c>
      <c r="H19" s="19"/>
      <c r="I19" s="13"/>
      <c r="J19" s="19">
        <v>1960.28</v>
      </c>
      <c r="K19" s="13" t="s">
        <v>1498</v>
      </c>
      <c r="L19" s="19">
        <v>15000</v>
      </c>
      <c r="M19" s="13" t="s">
        <v>1927</v>
      </c>
      <c r="N19" s="76">
        <v>1199</v>
      </c>
      <c r="O19" s="41" t="s">
        <v>1954</v>
      </c>
      <c r="P19" s="19">
        <v>5500</v>
      </c>
      <c r="Q19" s="41" t="s">
        <v>1966</v>
      </c>
      <c r="R19" s="19">
        <v>3375</v>
      </c>
      <c r="S19" s="41" t="s">
        <v>1639</v>
      </c>
      <c r="T19" s="19">
        <v>259.83999999999997</v>
      </c>
      <c r="U19" s="41" t="s">
        <v>1671</v>
      </c>
      <c r="V19" s="19">
        <v>2094.75</v>
      </c>
      <c r="W19" s="41" t="s">
        <v>1724</v>
      </c>
      <c r="X19" s="19">
        <v>1199</v>
      </c>
      <c r="Y19" s="41" t="s">
        <v>1791</v>
      </c>
      <c r="Z19" s="76">
        <v>1632.03</v>
      </c>
      <c r="AA19" s="41" t="s">
        <v>1836</v>
      </c>
      <c r="AB19" s="19">
        <v>1613</v>
      </c>
      <c r="AC19" s="41" t="s">
        <v>1882</v>
      </c>
      <c r="AD19" s="19"/>
      <c r="AE19" s="13"/>
      <c r="AF19" s="14">
        <v>1199</v>
      </c>
      <c r="AG19" s="41" t="s">
        <v>2020</v>
      </c>
      <c r="AH19" s="232">
        <v>1199</v>
      </c>
      <c r="AI19" s="234" t="s">
        <v>2040</v>
      </c>
      <c r="AJ19" s="19">
        <v>4418.58</v>
      </c>
      <c r="AK19" s="13" t="s">
        <v>2113</v>
      </c>
      <c r="AL19" s="138">
        <v>1554.66</v>
      </c>
      <c r="AM19" s="41" t="s">
        <v>2188</v>
      </c>
      <c r="AN19" s="19">
        <v>275.92</v>
      </c>
      <c r="AO19" s="13" t="s">
        <v>2247</v>
      </c>
      <c r="AP19" s="19"/>
      <c r="AQ19" s="41"/>
      <c r="AR19" s="255"/>
      <c r="AS19" s="41"/>
      <c r="AT19" s="257">
        <v>5887.14</v>
      </c>
      <c r="AU19" s="240" t="s">
        <v>2351</v>
      </c>
      <c r="AV19" s="76">
        <v>1199</v>
      </c>
      <c r="AW19" s="46" t="s">
        <v>2433</v>
      </c>
      <c r="AX19" s="19"/>
      <c r="AY19" s="41"/>
      <c r="AZ19" s="19"/>
      <c r="BA19" s="41"/>
      <c r="BB19" s="76"/>
      <c r="BC19" s="41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>
        <v>2139.0100000000002</v>
      </c>
      <c r="C20" s="13" t="s">
        <v>1359</v>
      </c>
      <c r="D20" s="19"/>
      <c r="E20" s="41"/>
      <c r="F20" s="19">
        <v>782.79</v>
      </c>
      <c r="G20" s="41" t="s">
        <v>1454</v>
      </c>
      <c r="H20" s="19"/>
      <c r="I20" s="13"/>
      <c r="J20" s="19">
        <v>556.36</v>
      </c>
      <c r="K20" s="13" t="s">
        <v>1499</v>
      </c>
      <c r="L20" s="19">
        <v>162.91</v>
      </c>
      <c r="M20" s="41" t="s">
        <v>1929</v>
      </c>
      <c r="N20" s="76">
        <v>232</v>
      </c>
      <c r="O20" s="41" t="s">
        <v>1956</v>
      </c>
      <c r="P20" s="19">
        <v>1413.45</v>
      </c>
      <c r="Q20" s="41" t="s">
        <v>1967</v>
      </c>
      <c r="R20" s="19">
        <v>676.93</v>
      </c>
      <c r="S20" s="41" t="s">
        <v>1642</v>
      </c>
      <c r="T20" s="19">
        <v>1199</v>
      </c>
      <c r="U20" s="41" t="s">
        <v>1672</v>
      </c>
      <c r="V20" s="19">
        <v>1970</v>
      </c>
      <c r="W20" s="41" t="s">
        <v>1725</v>
      </c>
      <c r="X20" s="19">
        <v>2057.4</v>
      </c>
      <c r="Y20" s="41" t="s">
        <v>1793</v>
      </c>
      <c r="Z20" s="76"/>
      <c r="AA20" s="41"/>
      <c r="AB20" s="19">
        <v>464</v>
      </c>
      <c r="AC20" s="41" t="s">
        <v>1889</v>
      </c>
      <c r="AD20" s="19"/>
      <c r="AE20" s="41"/>
      <c r="AF20" s="14">
        <v>2519</v>
      </c>
      <c r="AG20" s="53" t="s">
        <v>2021</v>
      </c>
      <c r="AH20" s="232">
        <v>1600</v>
      </c>
      <c r="AI20" s="234" t="s">
        <v>2041</v>
      </c>
      <c r="AJ20" s="76">
        <v>2139.0100000000002</v>
      </c>
      <c r="AK20" s="240" t="s">
        <v>2119</v>
      </c>
      <c r="AL20" s="138">
        <v>1887.34</v>
      </c>
      <c r="AM20" s="41" t="s">
        <v>2189</v>
      </c>
      <c r="AN20" s="19">
        <v>1199</v>
      </c>
      <c r="AO20" s="13" t="s">
        <v>2249</v>
      </c>
      <c r="AP20" s="19"/>
      <c r="AQ20" s="41"/>
      <c r="AR20" s="255"/>
      <c r="AS20" s="13"/>
      <c r="AT20" s="273">
        <v>1199</v>
      </c>
      <c r="AU20" s="8" t="s">
        <v>2352</v>
      </c>
      <c r="AV20" s="1">
        <v>3151.92</v>
      </c>
      <c r="AW20" s="140" t="s">
        <v>2434</v>
      </c>
      <c r="AX20" s="19"/>
      <c r="AY20" s="41"/>
      <c r="AZ20" s="19"/>
      <c r="BA20" s="41"/>
      <c r="BB20" s="76"/>
      <c r="BC20" s="41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>
        <v>1046.6199999999999</v>
      </c>
      <c r="C21" s="13" t="s">
        <v>1361</v>
      </c>
      <c r="D21" s="19"/>
      <c r="E21" s="41"/>
      <c r="F21" s="19">
        <v>1208.51</v>
      </c>
      <c r="G21" s="41" t="s">
        <v>1455</v>
      </c>
      <c r="H21" s="19"/>
      <c r="I21" s="13"/>
      <c r="J21" s="19">
        <v>1582.63</v>
      </c>
      <c r="K21" s="41" t="s">
        <v>1500</v>
      </c>
      <c r="L21" s="19">
        <v>2139.98</v>
      </c>
      <c r="M21" s="41" t="s">
        <v>1931</v>
      </c>
      <c r="N21" s="76">
        <v>1571.56</v>
      </c>
      <c r="O21" s="41" t="s">
        <v>1961</v>
      </c>
      <c r="P21" s="19">
        <v>4000</v>
      </c>
      <c r="Q21" s="41" t="s">
        <v>1968</v>
      </c>
      <c r="R21" s="19">
        <v>327.75</v>
      </c>
      <c r="S21" s="13" t="s">
        <v>1643</v>
      </c>
      <c r="T21" s="19">
        <v>4503</v>
      </c>
      <c r="U21" s="41" t="s">
        <v>1678</v>
      </c>
      <c r="V21" s="19">
        <v>2139.0100000000002</v>
      </c>
      <c r="W21" s="41" t="s">
        <v>1726</v>
      </c>
      <c r="X21" s="19">
        <v>241.88</v>
      </c>
      <c r="Y21" s="41" t="s">
        <v>1802</v>
      </c>
      <c r="Z21" s="76"/>
      <c r="AA21" s="41"/>
      <c r="AB21" s="19">
        <v>1181.69</v>
      </c>
      <c r="AC21" s="41" t="s">
        <v>1894</v>
      </c>
      <c r="AD21" s="19"/>
      <c r="AE21" s="41"/>
      <c r="AF21" s="14">
        <v>464.28</v>
      </c>
      <c r="AG21" s="53" t="s">
        <v>2023</v>
      </c>
      <c r="AH21" s="232">
        <v>1998</v>
      </c>
      <c r="AI21" s="234" t="s">
        <v>2042</v>
      </c>
      <c r="AJ21" s="238">
        <v>1199</v>
      </c>
      <c r="AK21" s="8" t="s">
        <v>2120</v>
      </c>
      <c r="AL21" s="138">
        <v>1199</v>
      </c>
      <c r="AM21" s="41" t="s">
        <v>2193</v>
      </c>
      <c r="AN21" s="19">
        <v>278.61</v>
      </c>
      <c r="AO21" s="13" t="s">
        <v>2253</v>
      </c>
      <c r="AP21" s="19"/>
      <c r="AQ21" s="41"/>
      <c r="AR21" s="255"/>
      <c r="AS21" s="41"/>
      <c r="AT21" s="255">
        <v>464</v>
      </c>
      <c r="AU21" s="247" t="s">
        <v>2353</v>
      </c>
      <c r="AV21" s="1">
        <v>6026.33</v>
      </c>
      <c r="AW21" s="140" t="s">
        <v>2435</v>
      </c>
      <c r="AX21" s="19"/>
      <c r="AY21" s="41"/>
      <c r="AZ21" s="19"/>
      <c r="BA21" s="41"/>
      <c r="BB21" s="76"/>
      <c r="BC21" s="41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>
        <v>1092.3699999999999</v>
      </c>
      <c r="C22" s="13" t="s">
        <v>1362</v>
      </c>
      <c r="D22" s="76"/>
      <c r="E22" s="41"/>
      <c r="F22" s="19">
        <v>805.65</v>
      </c>
      <c r="G22" s="41" t="s">
        <v>1457</v>
      </c>
      <c r="H22" s="19"/>
      <c r="I22" s="13"/>
      <c r="J22" s="19">
        <v>464</v>
      </c>
      <c r="K22" s="41" t="s">
        <v>1501</v>
      </c>
      <c r="L22" s="19">
        <v>1199</v>
      </c>
      <c r="M22" s="41" t="s">
        <v>1936</v>
      </c>
      <c r="N22" s="76"/>
      <c r="O22" s="41"/>
      <c r="P22" s="19">
        <v>2000</v>
      </c>
      <c r="Q22" s="13" t="s">
        <v>1970</v>
      </c>
      <c r="R22" s="19"/>
      <c r="S22" s="13"/>
      <c r="T22" s="19">
        <v>4566.43</v>
      </c>
      <c r="U22" s="13" t="s">
        <v>1680</v>
      </c>
      <c r="V22" s="19">
        <v>295</v>
      </c>
      <c r="W22" s="41" t="s">
        <v>1727</v>
      </c>
      <c r="X22" s="19"/>
      <c r="Y22" s="41"/>
      <c r="Z22" s="76"/>
      <c r="AA22" s="41"/>
      <c r="AB22" s="19"/>
      <c r="AC22" s="13"/>
      <c r="AD22" s="19"/>
      <c r="AE22" s="41"/>
      <c r="AF22" s="14">
        <v>477.87</v>
      </c>
      <c r="AG22" s="53" t="s">
        <v>2026</v>
      </c>
      <c r="AH22" s="233">
        <v>1998</v>
      </c>
      <c r="AI22" s="235" t="s">
        <v>2043</v>
      </c>
      <c r="AJ22" s="76">
        <v>1895</v>
      </c>
      <c r="AK22" s="240" t="s">
        <v>2123</v>
      </c>
      <c r="AL22" s="138">
        <v>2139.0100000000002</v>
      </c>
      <c r="AM22" s="41" t="s">
        <v>2195</v>
      </c>
      <c r="AN22" s="19"/>
      <c r="AO22" s="13"/>
      <c r="AP22" s="19"/>
      <c r="AQ22" s="13"/>
      <c r="AR22" s="255"/>
      <c r="AS22" s="41"/>
      <c r="AT22" s="255">
        <v>12776.56</v>
      </c>
      <c r="AU22" s="247" t="s">
        <v>2354</v>
      </c>
      <c r="AV22" s="1">
        <v>1648.71</v>
      </c>
      <c r="AW22" s="140" t="s">
        <v>2436</v>
      </c>
      <c r="AX22" s="19"/>
      <c r="AY22" s="41"/>
      <c r="AZ22" s="19"/>
      <c r="BA22" s="41"/>
      <c r="BB22" s="76"/>
      <c r="BC22" s="41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>
        <v>2094.98</v>
      </c>
      <c r="C23" s="13" t="s">
        <v>1365</v>
      </c>
      <c r="D23" s="76"/>
      <c r="E23" s="41"/>
      <c r="F23" s="19">
        <v>490.68</v>
      </c>
      <c r="G23" s="41" t="s">
        <v>1458</v>
      </c>
      <c r="H23" s="19"/>
      <c r="I23" s="13"/>
      <c r="J23" s="19">
        <v>4119</v>
      </c>
      <c r="K23" s="13" t="s">
        <v>1502</v>
      </c>
      <c r="L23" s="19">
        <v>2138.9899999999998</v>
      </c>
      <c r="M23" s="13" t="s">
        <v>1937</v>
      </c>
      <c r="N23" s="19"/>
      <c r="O23" s="13"/>
      <c r="P23" s="19">
        <v>1689.97</v>
      </c>
      <c r="Q23" s="13" t="s">
        <v>1969</v>
      </c>
      <c r="R23" s="19"/>
      <c r="S23" s="13"/>
      <c r="T23" s="19">
        <v>1199</v>
      </c>
      <c r="U23" s="13" t="s">
        <v>1681</v>
      </c>
      <c r="V23" s="19">
        <v>2139.0100000000002</v>
      </c>
      <c r="W23" s="13" t="s">
        <v>1731</v>
      </c>
      <c r="X23" s="19"/>
      <c r="Y23" s="13"/>
      <c r="Z23" s="19"/>
      <c r="AA23" s="13"/>
      <c r="AB23" s="19"/>
      <c r="AC23" s="41"/>
      <c r="AD23" s="19"/>
      <c r="AE23" s="13"/>
      <c r="AF23" s="14"/>
      <c r="AG23" s="53"/>
      <c r="AH23" s="232">
        <v>1998</v>
      </c>
      <c r="AI23" s="234" t="s">
        <v>2044</v>
      </c>
      <c r="AJ23" s="76">
        <v>1199</v>
      </c>
      <c r="AK23" s="240" t="s">
        <v>2127</v>
      </c>
      <c r="AL23" s="138">
        <v>2549</v>
      </c>
      <c r="AM23" s="41" t="s">
        <v>2196</v>
      </c>
      <c r="AN23" s="19"/>
      <c r="AO23" s="13"/>
      <c r="AP23" s="19"/>
      <c r="AQ23" s="41"/>
      <c r="AR23" s="255"/>
      <c r="AS23" s="41"/>
      <c r="AT23" s="255">
        <v>35000</v>
      </c>
      <c r="AU23" s="240" t="s">
        <v>2355</v>
      </c>
      <c r="AV23" s="76">
        <v>1518.97</v>
      </c>
      <c r="AW23" s="46" t="s">
        <v>2437</v>
      </c>
      <c r="AX23" s="19"/>
      <c r="AY23" s="13"/>
      <c r="AZ23" s="19"/>
      <c r="BA23" s="13"/>
      <c r="BB23" s="76"/>
      <c r="BC23" s="41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>
        <v>1199</v>
      </c>
      <c r="C24" s="13" t="s">
        <v>1368</v>
      </c>
      <c r="D24" s="76"/>
      <c r="E24" s="41"/>
      <c r="F24" s="19"/>
      <c r="G24" s="41"/>
      <c r="H24" s="19"/>
      <c r="I24" s="13"/>
      <c r="J24" s="19">
        <v>1199</v>
      </c>
      <c r="K24" s="13" t="s">
        <v>1504</v>
      </c>
      <c r="L24" s="19">
        <v>2678.4</v>
      </c>
      <c r="M24" s="13" t="s">
        <v>1939</v>
      </c>
      <c r="N24" s="19"/>
      <c r="O24" s="13"/>
      <c r="P24" s="19">
        <v>2139.0100000000002</v>
      </c>
      <c r="Q24" s="13" t="s">
        <v>1973</v>
      </c>
      <c r="R24" s="19"/>
      <c r="S24" s="13"/>
      <c r="T24" s="19">
        <v>1199</v>
      </c>
      <c r="U24" s="13" t="s">
        <v>1685</v>
      </c>
      <c r="V24" s="19">
        <v>2139.0100000000002</v>
      </c>
      <c r="W24" s="13" t="s">
        <v>1732</v>
      </c>
      <c r="X24" s="19"/>
      <c r="Y24" s="13"/>
      <c r="Z24" s="19"/>
      <c r="AA24" s="13"/>
      <c r="AB24" s="19"/>
      <c r="AC24" s="13"/>
      <c r="AD24" s="19"/>
      <c r="AE24" s="13"/>
      <c r="AF24" s="14"/>
      <c r="AG24" s="53"/>
      <c r="AH24" s="233">
        <v>3780</v>
      </c>
      <c r="AI24" s="231" t="s">
        <v>2045</v>
      </c>
      <c r="AJ24" s="76">
        <v>4226</v>
      </c>
      <c r="AK24" s="240" t="s">
        <v>2133</v>
      </c>
      <c r="AL24" s="138">
        <v>107.18</v>
      </c>
      <c r="AM24" s="41" t="s">
        <v>2197</v>
      </c>
      <c r="AN24" s="19"/>
      <c r="AO24" s="13"/>
      <c r="AP24" s="19"/>
      <c r="AQ24" s="41"/>
      <c r="AR24" s="255"/>
      <c r="AS24" s="41"/>
      <c r="AT24" s="255">
        <v>550.72</v>
      </c>
      <c r="AU24" s="240" t="s">
        <v>2356</v>
      </c>
      <c r="AV24" s="76">
        <v>1895</v>
      </c>
      <c r="AW24" s="46" t="s">
        <v>2438</v>
      </c>
      <c r="AX24" s="14"/>
      <c r="AY24" s="13"/>
      <c r="AZ24" s="19"/>
      <c r="BA24" s="13"/>
      <c r="BB24" s="76"/>
      <c r="BC24" s="41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>
        <v>1199</v>
      </c>
      <c r="C25" s="13" t="s">
        <v>1369</v>
      </c>
      <c r="D25" s="76"/>
      <c r="E25" s="41"/>
      <c r="F25" s="19"/>
      <c r="G25" s="41"/>
      <c r="H25" s="19"/>
      <c r="I25" s="13"/>
      <c r="J25" s="19">
        <v>2900</v>
      </c>
      <c r="K25" s="13" t="s">
        <v>1505</v>
      </c>
      <c r="L25" s="19"/>
      <c r="M25" s="13"/>
      <c r="N25" s="19"/>
      <c r="O25" s="13"/>
      <c r="P25" s="19">
        <v>711</v>
      </c>
      <c r="Q25" s="13" t="s">
        <v>1975</v>
      </c>
      <c r="R25" s="19"/>
      <c r="S25" s="13"/>
      <c r="T25" s="14">
        <v>510.4</v>
      </c>
      <c r="U25" s="8" t="s">
        <v>1687</v>
      </c>
      <c r="V25" s="19">
        <v>3698.69</v>
      </c>
      <c r="W25" s="13" t="s">
        <v>1733</v>
      </c>
      <c r="X25" s="19"/>
      <c r="Y25" s="13"/>
      <c r="Z25" s="19"/>
      <c r="AA25" s="13"/>
      <c r="AB25" s="19"/>
      <c r="AC25" s="13"/>
      <c r="AD25" s="19"/>
      <c r="AE25" s="13"/>
      <c r="AF25" s="14"/>
      <c r="AG25" s="53"/>
      <c r="AH25" s="233">
        <v>536.02</v>
      </c>
      <c r="AI25" s="234" t="s">
        <v>2046</v>
      </c>
      <c r="AJ25" s="76">
        <v>3530</v>
      </c>
      <c r="AK25" s="240" t="s">
        <v>2135</v>
      </c>
      <c r="AL25" s="138">
        <v>278.61</v>
      </c>
      <c r="AM25" s="41" t="s">
        <v>2199</v>
      </c>
      <c r="AN25" s="19"/>
      <c r="AO25" s="13"/>
      <c r="AP25" s="19"/>
      <c r="AQ25" s="41"/>
      <c r="AR25" s="255"/>
      <c r="AS25" s="13"/>
      <c r="AT25" s="255">
        <v>25000</v>
      </c>
      <c r="AU25" s="240" t="s">
        <v>2357</v>
      </c>
      <c r="AV25" s="76">
        <v>1199</v>
      </c>
      <c r="AW25" s="46" t="s">
        <v>2439</v>
      </c>
      <c r="AX25" s="19"/>
      <c r="AY25" s="13"/>
      <c r="AZ25" s="19"/>
      <c r="BA25" s="13"/>
      <c r="BB25" s="14"/>
      <c r="BC25" s="13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>
        <v>1199</v>
      </c>
      <c r="C26" s="13" t="s">
        <v>1370</v>
      </c>
      <c r="D26" s="76"/>
      <c r="E26" s="41"/>
      <c r="F26" s="76"/>
      <c r="G26" s="41"/>
      <c r="H26" s="19"/>
      <c r="I26" s="13"/>
      <c r="J26" s="19"/>
      <c r="K26" s="13"/>
      <c r="L26" s="19"/>
      <c r="M26" s="13"/>
      <c r="N26" s="76"/>
      <c r="O26" s="41"/>
      <c r="P26" s="76">
        <v>1199</v>
      </c>
      <c r="Q26" s="41" t="s">
        <v>1977</v>
      </c>
      <c r="R26" s="76"/>
      <c r="S26" s="41"/>
      <c r="T26" s="19">
        <v>1199</v>
      </c>
      <c r="U26" s="41" t="s">
        <v>1689</v>
      </c>
      <c r="V26" s="19">
        <v>1199</v>
      </c>
      <c r="W26" s="13" t="s">
        <v>1735</v>
      </c>
      <c r="X26" s="19"/>
      <c r="Y26" s="13"/>
      <c r="Z26" s="19"/>
      <c r="AA26" s="13"/>
      <c r="AB26" s="19"/>
      <c r="AC26" s="13"/>
      <c r="AD26" s="19"/>
      <c r="AE26" s="13"/>
      <c r="AF26" s="15"/>
      <c r="AG26" s="53"/>
      <c r="AH26" s="236">
        <v>167.55</v>
      </c>
      <c r="AI26" s="234" t="s">
        <v>2047</v>
      </c>
      <c r="AJ26" s="76">
        <v>2674</v>
      </c>
      <c r="AK26" s="240" t="s">
        <v>2136</v>
      </c>
      <c r="AL26" s="138"/>
      <c r="AM26" s="41"/>
      <c r="AN26" s="19"/>
      <c r="AO26" s="13"/>
      <c r="AP26" s="19"/>
      <c r="AQ26" s="41"/>
      <c r="AR26" s="255"/>
      <c r="AS26" s="13"/>
      <c r="AT26" s="255">
        <v>1386.42</v>
      </c>
      <c r="AU26" s="240" t="s">
        <v>2358</v>
      </c>
      <c r="AV26" s="76">
        <v>45.69</v>
      </c>
      <c r="AW26" s="46" t="s">
        <v>2440</v>
      </c>
      <c r="AX26" s="76"/>
      <c r="AY26" s="41"/>
      <c r="AZ26" s="19"/>
      <c r="BA26" s="41"/>
      <c r="BB26" s="19"/>
      <c r="BC26" s="13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>
        <v>1043.77</v>
      </c>
      <c r="C27" s="13" t="s">
        <v>1376</v>
      </c>
      <c r="D27" s="76"/>
      <c r="E27" s="13"/>
      <c r="F27" s="76"/>
      <c r="G27" s="41"/>
      <c r="H27" s="19"/>
      <c r="I27" s="13"/>
      <c r="J27" s="19"/>
      <c r="K27" s="13"/>
      <c r="L27" s="76"/>
      <c r="M27" s="41"/>
      <c r="N27" s="76"/>
      <c r="O27" s="41"/>
      <c r="P27" s="76">
        <v>1151.5899999999999</v>
      </c>
      <c r="Q27" s="41" t="s">
        <v>1981</v>
      </c>
      <c r="R27" s="76"/>
      <c r="S27" s="41"/>
      <c r="T27" s="19">
        <f>6699-5500</f>
        <v>1199</v>
      </c>
      <c r="U27" s="41" t="s">
        <v>1691</v>
      </c>
      <c r="V27" s="76">
        <v>3530</v>
      </c>
      <c r="W27" s="41" t="s">
        <v>1736</v>
      </c>
      <c r="X27" s="76"/>
      <c r="Y27" s="41"/>
      <c r="Z27" s="76"/>
      <c r="AA27" s="41"/>
      <c r="AB27" s="19"/>
      <c r="AC27" s="41"/>
      <c r="AD27" s="19"/>
      <c r="AE27" s="41"/>
      <c r="AF27" s="14"/>
      <c r="AG27" s="53"/>
      <c r="AH27" s="138"/>
      <c r="AI27" s="41"/>
      <c r="AJ27" s="76">
        <v>2139.0100000000002</v>
      </c>
      <c r="AK27" s="240" t="s">
        <v>2137</v>
      </c>
      <c r="AL27" s="14"/>
      <c r="AM27" s="13"/>
      <c r="AN27" s="19"/>
      <c r="AO27" s="13"/>
      <c r="AP27" s="19"/>
      <c r="AQ27" s="41"/>
      <c r="AR27" s="255"/>
      <c r="AS27" s="41"/>
      <c r="AT27" s="257">
        <v>3820.65</v>
      </c>
      <c r="AU27" s="240" t="s">
        <v>2359</v>
      </c>
      <c r="AV27" s="76">
        <v>2138.9899999999998</v>
      </c>
      <c r="AW27" s="46" t="s">
        <v>2441</v>
      </c>
      <c r="AX27" s="76"/>
      <c r="AY27" s="41"/>
      <c r="AZ27" s="19"/>
      <c r="BA27" s="13"/>
      <c r="BB27" s="76"/>
      <c r="BC27" s="41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>
        <v>1372.71</v>
      </c>
      <c r="C28" s="13" t="s">
        <v>1377</v>
      </c>
      <c r="D28" s="76"/>
      <c r="E28" s="41"/>
      <c r="F28" s="98"/>
      <c r="G28" s="7"/>
      <c r="H28" s="19"/>
      <c r="I28" s="13"/>
      <c r="J28" s="19"/>
      <c r="K28" s="13"/>
      <c r="L28" s="76"/>
      <c r="M28" s="41"/>
      <c r="N28" s="76"/>
      <c r="O28" s="41"/>
      <c r="P28" s="76">
        <v>104.14</v>
      </c>
      <c r="Q28" s="41" t="s">
        <v>1983</v>
      </c>
      <c r="R28" s="76"/>
      <c r="S28" s="41"/>
      <c r="T28" s="19">
        <v>2138.9899999999998</v>
      </c>
      <c r="U28" s="13" t="s">
        <v>1693</v>
      </c>
      <c r="V28" s="76">
        <v>2139.0100000000002</v>
      </c>
      <c r="W28" s="41" t="s">
        <v>1737</v>
      </c>
      <c r="X28" s="76"/>
      <c r="Y28" s="41"/>
      <c r="Z28" s="76"/>
      <c r="AA28" s="41"/>
      <c r="AB28" s="19"/>
      <c r="AC28" s="41"/>
      <c r="AD28" s="19"/>
      <c r="AE28" s="41"/>
      <c r="AF28" s="19"/>
      <c r="AG28" s="13"/>
      <c r="AH28" s="138"/>
      <c r="AI28" s="41"/>
      <c r="AJ28" s="76">
        <v>1895</v>
      </c>
      <c r="AK28" s="240" t="s">
        <v>2139</v>
      </c>
      <c r="AL28" s="138"/>
      <c r="AM28" s="13"/>
      <c r="AN28" s="19"/>
      <c r="AO28" s="13"/>
      <c r="AP28" s="19"/>
      <c r="AQ28" s="41"/>
      <c r="AR28" s="257"/>
      <c r="AS28" s="41"/>
      <c r="AT28" s="257">
        <v>207.44</v>
      </c>
      <c r="AU28" s="240" t="s">
        <v>2360</v>
      </c>
      <c r="AV28" s="76">
        <v>3442.01</v>
      </c>
      <c r="AW28" s="46" t="s">
        <v>2442</v>
      </c>
      <c r="AX28" s="19"/>
      <c r="AY28" s="13"/>
      <c r="AZ28" s="19"/>
      <c r="BA28" s="13"/>
      <c r="BB28" s="19"/>
      <c r="BC28" s="13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41"/>
      <c r="D29" s="76"/>
      <c r="E29" s="41"/>
      <c r="F29" s="76"/>
      <c r="G29" s="41"/>
      <c r="H29" s="19"/>
      <c r="I29" s="13"/>
      <c r="J29" s="19"/>
      <c r="K29" s="41"/>
      <c r="L29" s="76"/>
      <c r="M29" s="41"/>
      <c r="N29" s="76"/>
      <c r="O29" s="41"/>
      <c r="P29" s="76"/>
      <c r="Q29" s="41"/>
      <c r="R29" s="19"/>
      <c r="S29" s="13"/>
      <c r="T29" s="19">
        <v>5540.16</v>
      </c>
      <c r="U29" s="13" t="s">
        <v>1695</v>
      </c>
      <c r="V29" s="76">
        <v>2094.9899999999998</v>
      </c>
      <c r="W29" s="41" t="s">
        <v>1738</v>
      </c>
      <c r="X29" s="76"/>
      <c r="Y29" s="41"/>
      <c r="Z29" s="76"/>
      <c r="AA29" s="41"/>
      <c r="AB29" s="19"/>
      <c r="AC29" s="41"/>
      <c r="AD29" s="19"/>
      <c r="AE29" s="41"/>
      <c r="AF29" s="76"/>
      <c r="AG29" s="41"/>
      <c r="AH29" s="76"/>
      <c r="AI29" s="41"/>
      <c r="AJ29" s="244">
        <v>85.04</v>
      </c>
      <c r="AK29" s="247" t="s">
        <v>2144</v>
      </c>
      <c r="AL29" s="138"/>
      <c r="AM29" s="41"/>
      <c r="AN29" s="19"/>
      <c r="AO29" s="13"/>
      <c r="AP29" s="19"/>
      <c r="AQ29" s="13"/>
      <c r="AR29" s="257"/>
      <c r="AS29" s="41"/>
      <c r="AT29" s="257">
        <v>400</v>
      </c>
      <c r="AU29" s="240" t="s">
        <v>2361</v>
      </c>
      <c r="AV29" s="76">
        <v>533.6</v>
      </c>
      <c r="AW29" s="46" t="s">
        <v>2443</v>
      </c>
      <c r="AX29" s="19"/>
      <c r="AY29" s="13"/>
      <c r="AZ29" s="19"/>
      <c r="BA29" s="13"/>
      <c r="BB29" s="76"/>
      <c r="BC29" s="41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3"/>
      <c r="D30" s="19"/>
      <c r="E30" s="13"/>
      <c r="F30" s="19"/>
      <c r="G30" s="13"/>
      <c r="H30" s="19"/>
      <c r="I30" s="13"/>
      <c r="J30" s="19"/>
      <c r="K30" s="13"/>
      <c r="L30" s="19"/>
      <c r="M30" s="13"/>
      <c r="N30" s="19"/>
      <c r="O30" s="13"/>
      <c r="P30" s="76"/>
      <c r="Q30" s="41"/>
      <c r="R30" s="115"/>
      <c r="S30" s="114"/>
      <c r="T30" s="19">
        <v>488.15</v>
      </c>
      <c r="U30" s="13" t="s">
        <v>1666</v>
      </c>
      <c r="V30" s="19">
        <v>2138.9899999999998</v>
      </c>
      <c r="W30" s="13" t="s">
        <v>1745</v>
      </c>
      <c r="X30" s="19"/>
      <c r="Y30" s="13"/>
      <c r="Z30" s="19"/>
      <c r="AA30" s="13"/>
      <c r="AB30" s="19"/>
      <c r="AC30" s="13"/>
      <c r="AD30" s="9"/>
      <c r="AE30" s="7"/>
      <c r="AF30" s="19"/>
      <c r="AG30" s="13"/>
      <c r="AH30" s="19"/>
      <c r="AI30" s="13"/>
      <c r="AJ30" s="115">
        <v>1207.5999999999999</v>
      </c>
      <c r="AK30" s="114" t="s">
        <v>2145</v>
      </c>
      <c r="AL30" s="14"/>
      <c r="AM30" s="13"/>
      <c r="AN30" s="19"/>
      <c r="AO30" s="13"/>
      <c r="AP30" s="115"/>
      <c r="AQ30" s="114"/>
      <c r="AR30" s="255"/>
      <c r="AS30" s="13"/>
      <c r="AT30" s="255">
        <v>8550.1299999999992</v>
      </c>
      <c r="AU30" s="247" t="s">
        <v>2362</v>
      </c>
      <c r="AV30" s="19">
        <v>4226.99</v>
      </c>
      <c r="AW30" s="53" t="s">
        <v>2444</v>
      </c>
      <c r="AX30" s="19"/>
      <c r="AY30" s="13"/>
      <c r="AZ30" s="9"/>
      <c r="BA30" s="114"/>
      <c r="BB30" s="19"/>
      <c r="BC30" s="13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4"/>
      <c r="D31" s="115"/>
      <c r="E31" s="114"/>
      <c r="F31" s="115"/>
      <c r="G31" s="114"/>
      <c r="H31" s="19"/>
      <c r="I31" s="13"/>
      <c r="J31" s="9"/>
      <c r="K31" s="114"/>
      <c r="L31" s="115"/>
      <c r="M31" s="114"/>
      <c r="N31" s="115"/>
      <c r="O31" s="114"/>
      <c r="P31" s="19"/>
      <c r="Q31" s="13"/>
      <c r="R31" s="76"/>
      <c r="S31" s="41"/>
      <c r="T31" s="9"/>
      <c r="U31" s="114"/>
      <c r="V31" s="115">
        <v>566</v>
      </c>
      <c r="W31" s="114" t="s">
        <v>1746</v>
      </c>
      <c r="X31" s="115"/>
      <c r="Y31" s="114"/>
      <c r="Z31" s="115"/>
      <c r="AA31" s="114"/>
      <c r="AB31" s="9"/>
      <c r="AC31" s="114"/>
      <c r="AD31" s="115"/>
      <c r="AE31" s="114"/>
      <c r="AF31" s="115"/>
      <c r="AG31" s="114"/>
      <c r="AH31" s="115"/>
      <c r="AI31" s="114"/>
      <c r="AJ31" s="76">
        <v>1212.79</v>
      </c>
      <c r="AK31" s="240" t="s">
        <v>2148</v>
      </c>
      <c r="AL31" s="138"/>
      <c r="AM31" s="114"/>
      <c r="AN31" s="115"/>
      <c r="AO31" s="114"/>
      <c r="AP31" s="115"/>
      <c r="AQ31" s="114"/>
      <c r="AR31" s="258"/>
      <c r="AS31" s="114"/>
      <c r="AT31" s="258">
        <v>49128.7</v>
      </c>
      <c r="AU31" s="114" t="s">
        <v>2363</v>
      </c>
      <c r="AV31" s="115">
        <v>68.44</v>
      </c>
      <c r="AW31" s="126" t="s">
        <v>2445</v>
      </c>
      <c r="AX31" s="115"/>
      <c r="AY31" s="114"/>
      <c r="AZ31" s="19"/>
      <c r="BA31" s="41"/>
      <c r="BB31" s="115"/>
      <c r="BC31" s="114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41"/>
      <c r="D32" s="76"/>
      <c r="E32" s="41"/>
      <c r="F32" s="76"/>
      <c r="G32" s="41"/>
      <c r="H32" s="19"/>
      <c r="I32" s="13"/>
      <c r="J32" s="19"/>
      <c r="K32" s="41"/>
      <c r="L32" s="76"/>
      <c r="M32" s="41"/>
      <c r="N32" s="76"/>
      <c r="O32" s="41"/>
      <c r="P32" s="76"/>
      <c r="Q32" s="41"/>
      <c r="R32" s="76"/>
      <c r="S32" s="41"/>
      <c r="T32" s="19"/>
      <c r="U32" s="41"/>
      <c r="V32" s="76">
        <v>2139.0100000000002</v>
      </c>
      <c r="W32" s="41" t="s">
        <v>1747</v>
      </c>
      <c r="X32" s="76"/>
      <c r="Y32" s="41"/>
      <c r="Z32" s="76"/>
      <c r="AA32" s="41"/>
      <c r="AB32" s="19"/>
      <c r="AC32" s="41"/>
      <c r="AD32" s="76"/>
      <c r="AE32" s="41"/>
      <c r="AF32" s="76"/>
      <c r="AG32" s="41"/>
      <c r="AH32" s="76"/>
      <c r="AI32" s="41"/>
      <c r="AJ32" s="76"/>
      <c r="AK32" s="41"/>
      <c r="AL32" s="76"/>
      <c r="AM32" s="41"/>
      <c r="AN32" s="19"/>
      <c r="AO32" s="13"/>
      <c r="AP32" s="76"/>
      <c r="AQ32" s="41"/>
      <c r="AR32" s="257"/>
      <c r="AS32" s="41"/>
      <c r="AT32" s="257">
        <v>5800</v>
      </c>
      <c r="AU32" s="240" t="s">
        <v>2364</v>
      </c>
      <c r="AV32" s="76">
        <v>1199</v>
      </c>
      <c r="AW32" s="46" t="s">
        <v>2446</v>
      </c>
      <c r="AX32" s="76"/>
      <c r="AY32" s="41"/>
      <c r="AZ32" s="76"/>
      <c r="BA32" s="41"/>
      <c r="BB32" s="76"/>
      <c r="BC32" s="41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41"/>
      <c r="D33" s="76"/>
      <c r="E33" s="41"/>
      <c r="F33" s="76"/>
      <c r="G33" s="41"/>
      <c r="H33" s="19"/>
      <c r="I33" s="13"/>
      <c r="J33" s="19"/>
      <c r="K33" s="41"/>
      <c r="L33" s="76"/>
      <c r="M33" s="41"/>
      <c r="N33" s="76"/>
      <c r="O33" s="41"/>
      <c r="P33" s="76"/>
      <c r="Q33" s="41"/>
      <c r="R33" s="76"/>
      <c r="S33" s="41"/>
      <c r="T33" s="19"/>
      <c r="U33" s="41"/>
      <c r="V33" s="76">
        <v>659.48</v>
      </c>
      <c r="W33" s="41" t="s">
        <v>1748</v>
      </c>
      <c r="X33" s="76"/>
      <c r="Y33" s="41"/>
      <c r="Z33" s="76"/>
      <c r="AA33" s="41"/>
      <c r="AB33" s="19"/>
      <c r="AC33" s="41"/>
      <c r="AD33" s="76"/>
      <c r="AE33" s="41"/>
      <c r="AF33" s="76"/>
      <c r="AG33" s="41"/>
      <c r="AH33" s="76"/>
      <c r="AI33" s="41"/>
      <c r="AJ33" s="76"/>
      <c r="AK33" s="41"/>
      <c r="AL33" s="76"/>
      <c r="AM33" s="41"/>
      <c r="AN33" s="76"/>
      <c r="AO33" s="41"/>
      <c r="AP33" s="76"/>
      <c r="AQ33" s="41"/>
      <c r="AR33" s="257"/>
      <c r="AS33" s="41"/>
      <c r="AT33" s="257">
        <v>61000</v>
      </c>
      <c r="AU33" s="240" t="s">
        <v>2365</v>
      </c>
      <c r="AV33" s="76">
        <v>3165.77</v>
      </c>
      <c r="AW33" s="46" t="s">
        <v>2448</v>
      </c>
      <c r="AX33" s="76"/>
      <c r="AY33" s="41"/>
      <c r="AZ33" s="76"/>
      <c r="BA33" s="41"/>
      <c r="BB33" s="76"/>
      <c r="BC33" s="41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41"/>
      <c r="D34" s="76"/>
      <c r="E34" s="41"/>
      <c r="F34" s="76"/>
      <c r="G34" s="41"/>
      <c r="H34" s="19"/>
      <c r="I34" s="13"/>
      <c r="J34" s="19"/>
      <c r="K34" s="41"/>
      <c r="L34" s="76"/>
      <c r="M34" s="41"/>
      <c r="N34" s="76"/>
      <c r="O34" s="41"/>
      <c r="P34" s="76"/>
      <c r="Q34" s="41"/>
      <c r="R34" s="76"/>
      <c r="S34" s="41"/>
      <c r="T34" s="19"/>
      <c r="U34" s="41"/>
      <c r="V34" s="76">
        <v>945.35</v>
      </c>
      <c r="W34" s="41" t="s">
        <v>1751</v>
      </c>
      <c r="X34" s="76"/>
      <c r="Y34" s="41"/>
      <c r="Z34" s="76"/>
      <c r="AA34" s="41"/>
      <c r="AB34" s="19"/>
      <c r="AC34" s="41"/>
      <c r="AD34" s="76"/>
      <c r="AE34" s="41"/>
      <c r="AF34" s="76"/>
      <c r="AG34" s="41"/>
      <c r="AH34" s="76"/>
      <c r="AI34" s="41"/>
      <c r="AJ34" s="76"/>
      <c r="AK34" s="41"/>
      <c r="AL34" s="76"/>
      <c r="AM34" s="41"/>
      <c r="AN34" s="76"/>
      <c r="AO34" s="41"/>
      <c r="AP34" s="76"/>
      <c r="AQ34" s="41"/>
      <c r="AR34" s="257"/>
      <c r="AS34" s="41"/>
      <c r="AT34" s="257">
        <v>500</v>
      </c>
      <c r="AU34" s="240" t="s">
        <v>2366</v>
      </c>
      <c r="AV34" s="76">
        <v>199.67</v>
      </c>
      <c r="AW34" s="46" t="s">
        <v>2447</v>
      </c>
      <c r="AX34" s="76"/>
      <c r="AY34" s="41"/>
      <c r="AZ34" s="76"/>
      <c r="BA34" s="41"/>
      <c r="BB34" s="76"/>
      <c r="BC34" s="41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41"/>
      <c r="D35" s="76"/>
      <c r="E35" s="41"/>
      <c r="F35" s="76"/>
      <c r="G35" s="41"/>
      <c r="H35" s="19"/>
      <c r="I35" s="13"/>
      <c r="J35" s="19"/>
      <c r="K35" s="41"/>
      <c r="L35" s="76"/>
      <c r="M35" s="41"/>
      <c r="N35" s="76"/>
      <c r="O35" s="41"/>
      <c r="P35" s="76"/>
      <c r="Q35" s="41"/>
      <c r="R35" s="76"/>
      <c r="S35" s="41"/>
      <c r="T35" s="19"/>
      <c r="U35" s="41"/>
      <c r="V35" s="76"/>
      <c r="W35" s="41"/>
      <c r="X35" s="76"/>
      <c r="Y35" s="41"/>
      <c r="Z35" s="76"/>
      <c r="AA35" s="41"/>
      <c r="AB35" s="76"/>
      <c r="AC35" s="41"/>
      <c r="AD35" s="76"/>
      <c r="AE35" s="41"/>
      <c r="AF35" s="76"/>
      <c r="AG35" s="41"/>
      <c r="AH35" s="76"/>
      <c r="AI35" s="41"/>
      <c r="AJ35" s="76"/>
      <c r="AK35" s="41"/>
      <c r="AL35" s="76"/>
      <c r="AM35" s="41"/>
      <c r="AN35" s="76"/>
      <c r="AO35" s="41"/>
      <c r="AP35" s="76"/>
      <c r="AQ35" s="41"/>
      <c r="AR35" s="257"/>
      <c r="AS35" s="41"/>
      <c r="AT35" s="257">
        <v>33000</v>
      </c>
      <c r="AU35" s="240" t="s">
        <v>2367</v>
      </c>
      <c r="AV35" s="76">
        <v>2000</v>
      </c>
      <c r="AW35" s="46" t="s">
        <v>2449</v>
      </c>
      <c r="AX35" s="76"/>
      <c r="AY35" s="41"/>
      <c r="AZ35" s="76"/>
      <c r="BA35" s="41"/>
      <c r="BB35" s="76"/>
      <c r="BC35" s="41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41"/>
      <c r="D36" s="76"/>
      <c r="E36" s="41"/>
      <c r="F36" s="76"/>
      <c r="G36" s="41"/>
      <c r="H36" s="19"/>
      <c r="I36" s="13"/>
      <c r="J36" s="19"/>
      <c r="K36" s="41"/>
      <c r="L36" s="76"/>
      <c r="M36" s="41"/>
      <c r="N36" s="76"/>
      <c r="O36" s="41"/>
      <c r="P36" s="76"/>
      <c r="Q36" s="41"/>
      <c r="R36" s="76"/>
      <c r="S36" s="41"/>
      <c r="T36" s="19"/>
      <c r="U36" s="41"/>
      <c r="V36" s="76"/>
      <c r="W36" s="41"/>
      <c r="X36" s="76"/>
      <c r="Y36" s="41"/>
      <c r="Z36" s="76"/>
      <c r="AA36" s="41"/>
      <c r="AB36" s="76"/>
      <c r="AC36" s="41"/>
      <c r="AD36" s="76"/>
      <c r="AE36" s="41"/>
      <c r="AF36" s="76"/>
      <c r="AG36" s="41"/>
      <c r="AH36" s="76"/>
      <c r="AI36" s="41"/>
      <c r="AJ36" s="76"/>
      <c r="AK36" s="41"/>
      <c r="AL36" s="76"/>
      <c r="AM36" s="41"/>
      <c r="AN36" s="76"/>
      <c r="AO36" s="41"/>
      <c r="AP36" s="76"/>
      <c r="AQ36" s="41"/>
      <c r="AR36" s="257"/>
      <c r="AS36" s="41"/>
      <c r="AT36" s="257"/>
      <c r="AU36" s="240"/>
      <c r="AV36" s="76">
        <v>15000</v>
      </c>
      <c r="AW36" s="46" t="s">
        <v>2450</v>
      </c>
      <c r="AX36" s="76"/>
      <c r="AY36" s="41"/>
      <c r="AZ36" s="76"/>
      <c r="BA36" s="41"/>
      <c r="BB36" s="76"/>
      <c r="BC36" s="41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41"/>
      <c r="D37" s="76"/>
      <c r="E37" s="41"/>
      <c r="F37" s="76"/>
      <c r="G37" s="41"/>
      <c r="H37" s="14"/>
      <c r="I37" s="8"/>
      <c r="J37" s="19"/>
      <c r="K37" s="41"/>
      <c r="L37" s="76"/>
      <c r="M37" s="41"/>
      <c r="N37" s="76"/>
      <c r="O37" s="41"/>
      <c r="P37" s="76"/>
      <c r="Q37" s="41"/>
      <c r="R37" s="76"/>
      <c r="S37" s="41"/>
      <c r="T37" s="19"/>
      <c r="U37" s="41"/>
      <c r="V37" s="76"/>
      <c r="W37" s="41"/>
      <c r="X37" s="76"/>
      <c r="Y37" s="41"/>
      <c r="Z37" s="76"/>
      <c r="AA37" s="41"/>
      <c r="AB37" s="76"/>
      <c r="AC37" s="41"/>
      <c r="AD37" s="76"/>
      <c r="AE37" s="41"/>
      <c r="AF37" s="76"/>
      <c r="AG37" s="41"/>
      <c r="AH37" s="76"/>
      <c r="AI37" s="41"/>
      <c r="AJ37" s="76"/>
      <c r="AK37" s="41"/>
      <c r="AL37" s="76"/>
      <c r="AM37" s="41"/>
      <c r="AN37" s="76"/>
      <c r="AO37" s="41"/>
      <c r="AP37" s="76"/>
      <c r="AQ37" s="13"/>
      <c r="AR37" s="257"/>
      <c r="AS37" s="41"/>
      <c r="AT37" s="257"/>
      <c r="AU37" s="240"/>
      <c r="AV37" s="76"/>
      <c r="AW37" s="46"/>
      <c r="AX37" s="76"/>
      <c r="AY37" s="41"/>
      <c r="AZ37" s="76"/>
      <c r="BA37" s="41"/>
      <c r="BB37" s="76"/>
      <c r="BC37" s="41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41"/>
      <c r="D38" s="76"/>
      <c r="E38" s="41"/>
      <c r="F38" s="76"/>
      <c r="G38" s="41"/>
      <c r="H38" s="19"/>
      <c r="I38" s="13"/>
      <c r="J38" s="19"/>
      <c r="K38" s="41"/>
      <c r="L38" s="76"/>
      <c r="M38" s="41"/>
      <c r="N38" s="76"/>
      <c r="O38" s="41"/>
      <c r="P38" s="76"/>
      <c r="Q38" s="41"/>
      <c r="R38" s="76"/>
      <c r="S38" s="41"/>
      <c r="T38" s="19"/>
      <c r="U38" s="41"/>
      <c r="V38" s="76"/>
      <c r="W38" s="41"/>
      <c r="X38" s="76"/>
      <c r="Y38" s="41"/>
      <c r="Z38" s="76"/>
      <c r="AA38" s="41"/>
      <c r="AB38" s="76"/>
      <c r="AC38" s="41"/>
      <c r="AD38" s="76"/>
      <c r="AE38" s="41"/>
      <c r="AF38" s="76"/>
      <c r="AG38" s="41"/>
      <c r="AH38" s="76"/>
      <c r="AI38" s="41"/>
      <c r="AJ38" s="76"/>
      <c r="AK38" s="41"/>
      <c r="AL38" s="76"/>
      <c r="AM38" s="41"/>
      <c r="AN38" s="76"/>
      <c r="AO38" s="41"/>
      <c r="AP38" s="76"/>
      <c r="AQ38" s="41"/>
      <c r="AR38" s="257"/>
      <c r="AS38" s="41"/>
      <c r="AT38" s="257"/>
      <c r="AU38" s="240"/>
      <c r="AV38" s="76"/>
      <c r="AW38" s="46"/>
      <c r="AX38" s="76"/>
      <c r="AY38" s="41"/>
      <c r="AZ38" s="76"/>
      <c r="BA38" s="41"/>
      <c r="BB38" s="76"/>
      <c r="BC38" s="41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41"/>
      <c r="D39" s="76"/>
      <c r="E39" s="41"/>
      <c r="F39" s="76"/>
      <c r="G39" s="41"/>
      <c r="H39" s="19"/>
      <c r="I39" s="13"/>
      <c r="J39" s="19"/>
      <c r="K39" s="41"/>
      <c r="L39" s="76"/>
      <c r="M39" s="41"/>
      <c r="N39" s="76"/>
      <c r="O39" s="41"/>
      <c r="P39" s="76"/>
      <c r="Q39" s="41"/>
      <c r="R39" s="76"/>
      <c r="S39" s="41"/>
      <c r="T39" s="76"/>
      <c r="U39" s="41"/>
      <c r="V39" s="76"/>
      <c r="W39" s="41"/>
      <c r="X39" s="76"/>
      <c r="Y39" s="41"/>
      <c r="Z39" s="76"/>
      <c r="AA39" s="41"/>
      <c r="AB39" s="76"/>
      <c r="AC39" s="41"/>
      <c r="AD39" s="76"/>
      <c r="AE39" s="41"/>
      <c r="AF39" s="76"/>
      <c r="AG39" s="41"/>
      <c r="AH39" s="76"/>
      <c r="AI39" s="41"/>
      <c r="AJ39" s="76"/>
      <c r="AK39" s="41"/>
      <c r="AL39" s="76"/>
      <c r="AM39" s="41"/>
      <c r="AN39" s="76"/>
      <c r="AO39" s="41"/>
      <c r="AP39" s="76"/>
      <c r="AQ39" s="41"/>
      <c r="AR39" s="257"/>
      <c r="AS39" s="41"/>
      <c r="AT39" s="257"/>
      <c r="AU39" s="240"/>
      <c r="AV39" s="76"/>
      <c r="AW39" s="46"/>
      <c r="AX39" s="76"/>
      <c r="AY39" s="41"/>
      <c r="AZ39" s="76"/>
      <c r="BA39" s="41"/>
      <c r="BB39" s="76"/>
      <c r="BC39" s="41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41"/>
      <c r="D40" s="76"/>
      <c r="E40" s="41"/>
      <c r="F40" s="76"/>
      <c r="G40" s="41"/>
      <c r="H40" s="19"/>
      <c r="I40" s="13"/>
      <c r="J40" s="19"/>
      <c r="K40" s="41"/>
      <c r="L40" s="76"/>
      <c r="M40" s="41"/>
      <c r="N40" s="76"/>
      <c r="O40" s="41"/>
      <c r="P40" s="76"/>
      <c r="Q40" s="41"/>
      <c r="R40" s="76"/>
      <c r="S40" s="41"/>
      <c r="T40" s="76"/>
      <c r="U40" s="41"/>
      <c r="V40" s="76"/>
      <c r="W40" s="41"/>
      <c r="X40" s="76"/>
      <c r="Y40" s="41"/>
      <c r="Z40" s="76"/>
      <c r="AA40" s="41"/>
      <c r="AB40" s="76"/>
      <c r="AC40" s="41"/>
      <c r="AD40" s="76"/>
      <c r="AE40" s="41"/>
      <c r="AF40" s="76"/>
      <c r="AG40" s="41"/>
      <c r="AH40" s="76"/>
      <c r="AI40" s="41"/>
      <c r="AJ40" s="76"/>
      <c r="AK40" s="41"/>
      <c r="AL40" s="76"/>
      <c r="AM40" s="41"/>
      <c r="AN40" s="76"/>
      <c r="AO40" s="41"/>
      <c r="AP40" s="76"/>
      <c r="AQ40" s="41"/>
      <c r="AR40" s="257"/>
      <c r="AS40" s="41"/>
      <c r="AT40" s="257"/>
      <c r="AU40" s="240"/>
      <c r="AV40" s="76"/>
      <c r="AW40" s="46"/>
      <c r="AX40" s="76"/>
      <c r="AY40" s="41"/>
      <c r="AZ40" s="76"/>
      <c r="BA40" s="41"/>
      <c r="BB40" s="76"/>
      <c r="BC40" s="41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41"/>
      <c r="D41" s="76"/>
      <c r="E41" s="41"/>
      <c r="F41" s="76"/>
      <c r="G41" s="41"/>
      <c r="H41" s="19"/>
      <c r="I41" s="13"/>
      <c r="J41" s="19"/>
      <c r="K41" s="41"/>
      <c r="L41" s="76"/>
      <c r="M41" s="41"/>
      <c r="N41" s="76"/>
      <c r="O41" s="41"/>
      <c r="P41" s="76"/>
      <c r="Q41" s="41"/>
      <c r="R41" s="76"/>
      <c r="S41" s="41"/>
      <c r="T41" s="76"/>
      <c r="U41" s="41"/>
      <c r="V41" s="76"/>
      <c r="W41" s="41"/>
      <c r="X41" s="76"/>
      <c r="Y41" s="41"/>
      <c r="Z41" s="76"/>
      <c r="AA41" s="41"/>
      <c r="AB41" s="76"/>
      <c r="AC41" s="41"/>
      <c r="AD41" s="76"/>
      <c r="AE41" s="41"/>
      <c r="AF41" s="76"/>
      <c r="AG41" s="41"/>
      <c r="AH41" s="137"/>
      <c r="AI41" s="41"/>
      <c r="AJ41" s="76"/>
      <c r="AK41" s="41"/>
      <c r="AL41" s="76"/>
      <c r="AM41" s="41"/>
      <c r="AN41" s="76"/>
      <c r="AO41" s="41"/>
      <c r="AP41" s="76"/>
      <c r="AQ41" s="41"/>
      <c r="AR41" s="257"/>
      <c r="AS41" s="41"/>
      <c r="AT41" s="257"/>
      <c r="AU41" s="240"/>
      <c r="AV41" s="76"/>
      <c r="AW41" s="46"/>
      <c r="AX41" s="76"/>
      <c r="AY41" s="41"/>
      <c r="AZ41" s="76"/>
      <c r="BA41" s="41"/>
      <c r="BB41" s="76"/>
      <c r="BC41" s="41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41"/>
      <c r="D42" s="76"/>
      <c r="E42" s="41"/>
      <c r="F42" s="76"/>
      <c r="G42" s="41"/>
      <c r="H42" s="19"/>
      <c r="I42" s="13"/>
      <c r="J42" s="19"/>
      <c r="K42" s="41"/>
      <c r="L42" s="76"/>
      <c r="M42" s="41"/>
      <c r="N42" s="76"/>
      <c r="O42" s="41"/>
      <c r="P42" s="76"/>
      <c r="Q42" s="41"/>
      <c r="R42" s="76"/>
      <c r="S42" s="41"/>
      <c r="T42" s="76"/>
      <c r="U42" s="41"/>
      <c r="V42" s="76"/>
      <c r="W42" s="41"/>
      <c r="X42" s="76"/>
      <c r="Y42" s="41"/>
      <c r="Z42" s="76"/>
      <c r="AA42" s="41"/>
      <c r="AB42" s="76"/>
      <c r="AC42" s="41"/>
      <c r="AD42" s="76"/>
      <c r="AE42" s="41"/>
      <c r="AF42" s="76"/>
      <c r="AG42" s="41"/>
      <c r="AH42" s="76"/>
      <c r="AI42" s="41"/>
      <c r="AJ42" s="76"/>
      <c r="AK42" s="41"/>
      <c r="AL42" s="76"/>
      <c r="AM42" s="41"/>
      <c r="AN42" s="76"/>
      <c r="AO42" s="41"/>
      <c r="AP42" s="76"/>
      <c r="AQ42" s="41"/>
      <c r="AR42" s="257"/>
      <c r="AS42" s="41"/>
      <c r="AT42" s="257"/>
      <c r="AU42" s="240"/>
      <c r="AV42" s="76"/>
      <c r="AW42" s="46"/>
      <c r="AX42" s="76"/>
      <c r="AY42" s="41"/>
      <c r="AZ42" s="76"/>
      <c r="BA42" s="41"/>
      <c r="BB42" s="76"/>
      <c r="BC42" s="41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41"/>
      <c r="D43" s="76"/>
      <c r="E43" s="41"/>
      <c r="F43" s="76"/>
      <c r="G43" s="41"/>
      <c r="H43" s="76"/>
      <c r="I43" s="41"/>
      <c r="J43" s="76"/>
      <c r="K43" s="41"/>
      <c r="L43" s="76"/>
      <c r="M43" s="41"/>
      <c r="N43" s="76"/>
      <c r="O43" s="41"/>
      <c r="P43" s="76"/>
      <c r="Q43" s="41"/>
      <c r="R43" s="76"/>
      <c r="S43" s="41"/>
      <c r="T43" s="76"/>
      <c r="U43" s="41"/>
      <c r="V43" s="76"/>
      <c r="W43" s="41"/>
      <c r="X43" s="76"/>
      <c r="Y43" s="41"/>
      <c r="Z43" s="76"/>
      <c r="AA43" s="41"/>
      <c r="AB43" s="76"/>
      <c r="AC43" s="41"/>
      <c r="AD43" s="76"/>
      <c r="AE43" s="41"/>
      <c r="AF43" s="76"/>
      <c r="AG43" s="41"/>
      <c r="AH43" s="76"/>
      <c r="AI43" s="41"/>
      <c r="AJ43" s="76"/>
      <c r="AK43" s="41"/>
      <c r="AL43" s="76"/>
      <c r="AM43" s="41"/>
      <c r="AN43" s="76"/>
      <c r="AO43" s="41"/>
      <c r="AP43" s="76"/>
      <c r="AQ43" s="41"/>
      <c r="AR43" s="257"/>
      <c r="AS43" s="41"/>
      <c r="AT43" s="257"/>
      <c r="AU43" s="240"/>
      <c r="AV43" s="76"/>
      <c r="AW43" s="46"/>
      <c r="AX43" s="76"/>
      <c r="AY43" s="41"/>
      <c r="AZ43" s="76"/>
      <c r="BA43" s="41"/>
      <c r="BB43" s="76"/>
      <c r="BC43" s="41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41"/>
      <c r="D44" s="76"/>
      <c r="E44" s="41"/>
      <c r="F44" s="76"/>
      <c r="G44" s="41"/>
      <c r="H44" s="76"/>
      <c r="I44" s="41"/>
      <c r="J44" s="76"/>
      <c r="K44" s="41"/>
      <c r="L44" s="76"/>
      <c r="M44" s="41"/>
      <c r="N44" s="76"/>
      <c r="O44" s="41"/>
      <c r="P44" s="76"/>
      <c r="Q44" s="41"/>
      <c r="R44" s="76"/>
      <c r="S44" s="41"/>
      <c r="T44" s="76"/>
      <c r="U44" s="41"/>
      <c r="V44" s="76"/>
      <c r="W44" s="41"/>
      <c r="X44" s="76"/>
      <c r="Y44" s="41"/>
      <c r="Z44" s="76"/>
      <c r="AA44" s="41"/>
      <c r="AB44" s="76"/>
      <c r="AC44" s="41"/>
      <c r="AD44" s="76"/>
      <c r="AE44" s="41"/>
      <c r="AF44" s="76"/>
      <c r="AG44" s="41"/>
      <c r="AH44" s="76"/>
      <c r="AI44" s="41"/>
      <c r="AJ44" s="76"/>
      <c r="AK44" s="41"/>
      <c r="AL44" s="76"/>
      <c r="AM44" s="41"/>
      <c r="AN44" s="76"/>
      <c r="AO44" s="41"/>
      <c r="AP44" s="76"/>
      <c r="AQ44" s="41"/>
      <c r="AR44" s="257"/>
      <c r="AS44" s="41"/>
      <c r="AT44" s="257"/>
      <c r="AU44" s="240"/>
      <c r="AV44" s="76"/>
      <c r="AW44" s="46"/>
      <c r="AX44" s="76"/>
      <c r="AY44" s="41"/>
      <c r="AZ44" s="76"/>
      <c r="BA44" s="41"/>
      <c r="BB44" s="76"/>
      <c r="BC44" s="41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41"/>
      <c r="D45" s="76"/>
      <c r="E45" s="41"/>
      <c r="F45" s="76"/>
      <c r="G45" s="41"/>
      <c r="H45" s="76"/>
      <c r="I45" s="41"/>
      <c r="J45" s="76"/>
      <c r="K45" s="41"/>
      <c r="L45" s="76"/>
      <c r="M45" s="41"/>
      <c r="N45" s="76"/>
      <c r="O45" s="41"/>
      <c r="P45" s="76"/>
      <c r="Q45" s="41"/>
      <c r="R45" s="76"/>
      <c r="S45" s="41"/>
      <c r="T45" s="76"/>
      <c r="U45" s="41"/>
      <c r="V45" s="76"/>
      <c r="W45" s="41"/>
      <c r="X45" s="76"/>
      <c r="Y45" s="41"/>
      <c r="Z45" s="76"/>
      <c r="AA45" s="41"/>
      <c r="AB45" s="76"/>
      <c r="AC45" s="41"/>
      <c r="AD45" s="76"/>
      <c r="AE45" s="41"/>
      <c r="AF45" s="76"/>
      <c r="AG45" s="41"/>
      <c r="AH45" s="76"/>
      <c r="AI45" s="41"/>
      <c r="AJ45" s="76"/>
      <c r="AK45" s="41"/>
      <c r="AL45" s="76"/>
      <c r="AM45" s="41"/>
      <c r="AN45" s="76"/>
      <c r="AO45" s="41"/>
      <c r="AP45" s="76"/>
      <c r="AQ45" s="41"/>
      <c r="AR45" s="257"/>
      <c r="AS45" s="41"/>
      <c r="AT45" s="257"/>
      <c r="AU45" s="240"/>
      <c r="AV45" s="76"/>
      <c r="AW45" s="46"/>
      <c r="AX45" s="76"/>
      <c r="AY45" s="41"/>
      <c r="AZ45" s="76"/>
      <c r="BA45" s="41"/>
      <c r="BB45" s="76"/>
      <c r="BC45" s="41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41"/>
      <c r="D46" s="76"/>
      <c r="E46" s="41"/>
      <c r="F46" s="76"/>
      <c r="G46" s="41"/>
      <c r="H46" s="76"/>
      <c r="I46" s="41"/>
      <c r="J46" s="76"/>
      <c r="K46" s="41"/>
      <c r="L46" s="76"/>
      <c r="M46" s="41"/>
      <c r="N46" s="76"/>
      <c r="O46" s="41"/>
      <c r="P46" s="76"/>
      <c r="Q46" s="41"/>
      <c r="R46" s="76"/>
      <c r="S46" s="41"/>
      <c r="T46" s="76"/>
      <c r="U46" s="41"/>
      <c r="V46" s="76"/>
      <c r="W46" s="41"/>
      <c r="X46" s="76"/>
      <c r="Y46" s="41"/>
      <c r="Z46" s="76"/>
      <c r="AA46" s="41"/>
      <c r="AB46" s="76"/>
      <c r="AC46" s="41"/>
      <c r="AD46" s="76"/>
      <c r="AE46" s="41"/>
      <c r="AF46" s="76"/>
      <c r="AG46" s="41"/>
      <c r="AH46" s="76"/>
      <c r="AI46" s="41"/>
      <c r="AJ46" s="76"/>
      <c r="AK46" s="41"/>
      <c r="AL46" s="76"/>
      <c r="AM46" s="41"/>
      <c r="AN46" s="76"/>
      <c r="AO46" s="41"/>
      <c r="AP46" s="76"/>
      <c r="AQ46" s="41"/>
      <c r="AR46" s="257"/>
      <c r="AS46" s="41"/>
      <c r="AT46" s="257"/>
      <c r="AU46" s="240"/>
      <c r="AV46" s="76"/>
      <c r="AW46" s="46"/>
      <c r="AX46" s="76"/>
      <c r="AY46" s="41"/>
      <c r="AZ46" s="76"/>
      <c r="BA46" s="41"/>
      <c r="BB46" s="76"/>
      <c r="BC46" s="41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41"/>
      <c r="D47" s="76"/>
      <c r="E47" s="41"/>
      <c r="F47" s="76"/>
      <c r="G47" s="41"/>
      <c r="H47" s="76"/>
      <c r="I47" s="41"/>
      <c r="J47" s="76"/>
      <c r="K47" s="41"/>
      <c r="L47" s="76"/>
      <c r="M47" s="41"/>
      <c r="N47" s="76"/>
      <c r="O47" s="41"/>
      <c r="P47" s="76"/>
      <c r="Q47" s="41"/>
      <c r="R47" s="76"/>
      <c r="S47" s="41"/>
      <c r="T47" s="76"/>
      <c r="U47" s="41"/>
      <c r="V47" s="76"/>
      <c r="W47" s="41"/>
      <c r="X47" s="76"/>
      <c r="Y47" s="41"/>
      <c r="Z47" s="76"/>
      <c r="AA47" s="41"/>
      <c r="AB47" s="76"/>
      <c r="AC47" s="41"/>
      <c r="AD47" s="76"/>
      <c r="AE47" s="41"/>
      <c r="AF47" s="76"/>
      <c r="AG47" s="41"/>
      <c r="AH47" s="76"/>
      <c r="AI47" s="41"/>
      <c r="AJ47" s="76"/>
      <c r="AK47" s="41"/>
      <c r="AL47" s="76"/>
      <c r="AM47" s="41"/>
      <c r="AN47" s="76"/>
      <c r="AO47" s="41"/>
      <c r="AP47" s="76"/>
      <c r="AQ47" s="41"/>
      <c r="AR47" s="257"/>
      <c r="AS47" s="41"/>
      <c r="AT47" s="257"/>
      <c r="AU47" s="240"/>
      <c r="AV47" s="76"/>
      <c r="AW47" s="46"/>
      <c r="AX47" s="76"/>
      <c r="AY47" s="41"/>
      <c r="AZ47" s="76"/>
      <c r="BA47" s="41"/>
      <c r="BB47" s="76"/>
      <c r="BC47" s="41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41"/>
      <c r="D48" s="76"/>
      <c r="E48" s="41"/>
      <c r="F48" s="76"/>
      <c r="G48" s="41"/>
      <c r="H48" s="76"/>
      <c r="I48" s="41"/>
      <c r="J48" s="76"/>
      <c r="K48" s="41"/>
      <c r="L48" s="76"/>
      <c r="M48" s="41"/>
      <c r="N48" s="76"/>
      <c r="O48" s="41"/>
      <c r="P48" s="76"/>
      <c r="Q48" s="41"/>
      <c r="R48" s="76"/>
      <c r="S48" s="41"/>
      <c r="T48" s="76"/>
      <c r="U48" s="41"/>
      <c r="V48" s="76"/>
      <c r="W48" s="41"/>
      <c r="X48" s="76"/>
      <c r="Y48" s="41"/>
      <c r="Z48" s="76"/>
      <c r="AA48" s="41"/>
      <c r="AB48" s="76"/>
      <c r="AC48" s="41"/>
      <c r="AD48" s="76"/>
      <c r="AE48" s="41"/>
      <c r="AF48" s="76"/>
      <c r="AG48" s="41"/>
      <c r="AH48" s="76"/>
      <c r="AI48" s="41"/>
      <c r="AJ48" s="76"/>
      <c r="AK48" s="41"/>
      <c r="AL48" s="76"/>
      <c r="AM48" s="41"/>
      <c r="AN48" s="76"/>
      <c r="AO48" s="41"/>
      <c r="AP48" s="76"/>
      <c r="AQ48" s="41"/>
      <c r="AR48" s="257"/>
      <c r="AS48" s="41"/>
      <c r="AT48" s="257"/>
      <c r="AU48" s="240"/>
      <c r="AV48" s="76"/>
      <c r="AW48" s="46"/>
      <c r="AX48" s="76"/>
      <c r="AY48" s="41"/>
      <c r="AZ48" s="76"/>
      <c r="BA48" s="41"/>
      <c r="BB48" s="76"/>
      <c r="BC48" s="41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41"/>
      <c r="D49" s="76"/>
      <c r="E49" s="41"/>
      <c r="F49" s="76"/>
      <c r="G49" s="41"/>
      <c r="H49" s="76"/>
      <c r="I49" s="41"/>
      <c r="J49" s="76"/>
      <c r="K49" s="41"/>
      <c r="L49" s="76"/>
      <c r="M49" s="41"/>
      <c r="N49" s="76"/>
      <c r="O49" s="41"/>
      <c r="P49" s="76"/>
      <c r="Q49" s="41"/>
      <c r="R49" s="76"/>
      <c r="S49" s="41"/>
      <c r="T49" s="76"/>
      <c r="U49" s="41"/>
      <c r="V49" s="76"/>
      <c r="W49" s="41"/>
      <c r="X49" s="76"/>
      <c r="Y49" s="41"/>
      <c r="Z49" s="76"/>
      <c r="AA49" s="41"/>
      <c r="AB49" s="76"/>
      <c r="AC49" s="41"/>
      <c r="AD49" s="76"/>
      <c r="AE49" s="41"/>
      <c r="AF49" s="76"/>
      <c r="AG49" s="41"/>
      <c r="AH49" s="76"/>
      <c r="AI49" s="41"/>
      <c r="AJ49" s="76"/>
      <c r="AK49" s="41"/>
      <c r="AL49" s="76"/>
      <c r="AM49" s="41"/>
      <c r="AN49" s="76"/>
      <c r="AO49" s="41"/>
      <c r="AP49" s="76"/>
      <c r="AQ49" s="41"/>
      <c r="AR49" s="257"/>
      <c r="AS49" s="41"/>
      <c r="AT49" s="257"/>
      <c r="AU49" s="240"/>
      <c r="AV49" s="76"/>
      <c r="AW49" s="46"/>
      <c r="AX49" s="76"/>
      <c r="AY49" s="41"/>
      <c r="AZ49" s="76"/>
      <c r="BA49" s="41"/>
      <c r="BB49" s="76"/>
      <c r="BC49" s="41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41"/>
      <c r="D50" s="76"/>
      <c r="E50" s="41"/>
      <c r="F50" s="76"/>
      <c r="G50" s="41"/>
      <c r="H50" s="76"/>
      <c r="I50" s="41"/>
      <c r="J50" s="19"/>
      <c r="K50" s="41"/>
      <c r="L50" s="76"/>
      <c r="M50" s="41"/>
      <c r="N50" s="76"/>
      <c r="O50" s="41"/>
      <c r="P50" s="76"/>
      <c r="Q50" s="41"/>
      <c r="R50" s="76"/>
      <c r="S50" s="41"/>
      <c r="T50" s="76"/>
      <c r="U50" s="41"/>
      <c r="V50" s="76"/>
      <c r="W50" s="41"/>
      <c r="X50" s="76"/>
      <c r="Y50" s="41"/>
      <c r="Z50" s="76"/>
      <c r="AA50" s="41"/>
      <c r="AB50" s="76"/>
      <c r="AC50" s="41"/>
      <c r="AD50" s="76"/>
      <c r="AE50" s="41"/>
      <c r="AF50" s="76"/>
      <c r="AG50" s="41"/>
      <c r="AH50" s="76"/>
      <c r="AI50" s="41"/>
      <c r="AJ50" s="76"/>
      <c r="AK50" s="41"/>
      <c r="AL50" s="76"/>
      <c r="AM50" s="41"/>
      <c r="AN50" s="76"/>
      <c r="AO50" s="41"/>
      <c r="AP50" s="76"/>
      <c r="AQ50" s="41"/>
      <c r="AR50" s="257"/>
      <c r="AS50" s="41"/>
      <c r="AT50" s="257"/>
      <c r="AU50" s="240"/>
      <c r="AV50" s="76"/>
      <c r="AW50" s="46"/>
      <c r="AX50" s="76"/>
      <c r="AY50" s="41"/>
      <c r="AZ50" s="76"/>
      <c r="BA50" s="41"/>
      <c r="BB50" s="76"/>
      <c r="BC50" s="41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43727.74</v>
      </c>
      <c r="C51" s="41"/>
      <c r="D51" s="76">
        <f>+D3+D4</f>
        <v>54332.22</v>
      </c>
      <c r="E51" s="41"/>
      <c r="F51" s="76">
        <f>+F3+F4</f>
        <v>48938.36</v>
      </c>
      <c r="G51" s="41"/>
      <c r="H51" s="76">
        <f>+H3+H4</f>
        <v>13790.4</v>
      </c>
      <c r="I51" s="41"/>
      <c r="J51" s="76">
        <f>+J3+J4</f>
        <v>394911.47</v>
      </c>
      <c r="K51" s="41"/>
      <c r="L51" s="76">
        <f>+L3+L4</f>
        <v>147219.76999999999</v>
      </c>
      <c r="M51" s="41"/>
      <c r="N51" s="76">
        <f>+N3+N4</f>
        <v>16982.11</v>
      </c>
      <c r="O51" s="41"/>
      <c r="P51" s="76">
        <f>+P3+P4</f>
        <v>276350.48</v>
      </c>
      <c r="Q51" s="41"/>
      <c r="R51" s="76">
        <f>+R3+R4</f>
        <v>277361.76</v>
      </c>
      <c r="S51" s="41"/>
      <c r="T51" s="76">
        <f>+T3+T4</f>
        <v>323117.61</v>
      </c>
      <c r="U51" s="41"/>
      <c r="V51" s="76">
        <f>+V3+V4</f>
        <v>209087.02</v>
      </c>
      <c r="W51" s="41"/>
      <c r="X51" s="76">
        <f>+X3+X4</f>
        <v>55273.29</v>
      </c>
      <c r="Y51" s="41"/>
      <c r="Z51" s="76">
        <f>+Z3+Z4</f>
        <v>25837.66</v>
      </c>
      <c r="AA51" s="41"/>
      <c r="AB51" s="76">
        <f>+AB3+AB4</f>
        <v>434807.72</v>
      </c>
      <c r="AC51" s="41"/>
      <c r="AD51" s="76">
        <f>+AD3+AD4</f>
        <v>115341.96</v>
      </c>
      <c r="AE51" s="41"/>
      <c r="AF51" s="76">
        <f>+AF3+AF4</f>
        <v>235348.64</v>
      </c>
      <c r="AG51" s="41"/>
      <c r="AH51" s="76">
        <f>+AH3+AH4</f>
        <v>70890.399999999994</v>
      </c>
      <c r="AI51" s="41"/>
      <c r="AJ51" s="76">
        <f>+AJ3+AJ4</f>
        <v>199625.17</v>
      </c>
      <c r="AK51" s="41"/>
      <c r="AL51" s="76">
        <f>+AL3+AL4</f>
        <v>274659.58</v>
      </c>
      <c r="AM51" s="41"/>
      <c r="AN51" s="76">
        <f>+AN3+AN4</f>
        <v>71294.789999999994</v>
      </c>
      <c r="AO51" s="41"/>
      <c r="AP51" s="76">
        <f>+AP3+AP4</f>
        <v>240756.2</v>
      </c>
      <c r="AQ51" s="41"/>
      <c r="AR51" s="257">
        <f>+AR3+AR4</f>
        <v>122872.27</v>
      </c>
      <c r="AS51" s="41"/>
      <c r="AT51" s="257">
        <f>+AT3+AT4</f>
        <v>268847</v>
      </c>
      <c r="AU51" s="240"/>
      <c r="AV51" s="76">
        <f>+AV3+AV4</f>
        <v>78475.039999999994</v>
      </c>
      <c r="AW51" s="46"/>
      <c r="AX51" s="76">
        <f>+AX3+AX4</f>
        <v>0</v>
      </c>
      <c r="AY51" s="41"/>
      <c r="AZ51" s="76">
        <f>+AZ3+AZ4</f>
        <v>0</v>
      </c>
      <c r="BA51" s="41"/>
      <c r="BB51" s="76">
        <f>+BB3+BB4</f>
        <v>0</v>
      </c>
      <c r="BC51" s="41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43727.740000000005</v>
      </c>
      <c r="C52" s="41"/>
      <c r="D52" s="41">
        <f>+SUM(D6:D49)</f>
        <v>54331.92</v>
      </c>
      <c r="E52" s="41"/>
      <c r="F52" s="41">
        <f>+SUM(F6:F49)</f>
        <v>48938.360000000008</v>
      </c>
      <c r="G52" s="41"/>
      <c r="H52" s="41">
        <f>+SUM(H6:H49)</f>
        <v>13790.400000000001</v>
      </c>
      <c r="I52" s="41"/>
      <c r="J52" s="41">
        <f>+SUM(J6:J49)</f>
        <v>394911.47000000003</v>
      </c>
      <c r="K52" s="41"/>
      <c r="L52" s="41">
        <f>+SUM(L6:L49)</f>
        <v>147220.74</v>
      </c>
      <c r="M52" s="41"/>
      <c r="N52" s="41">
        <f>+SUM(N6:N49)</f>
        <v>16982.11</v>
      </c>
      <c r="O52" s="41"/>
      <c r="P52" s="41">
        <f>+SUM(P6:P49)</f>
        <v>276350.48000000004</v>
      </c>
      <c r="Q52" s="41"/>
      <c r="R52" s="41">
        <f>+SUM(R6:R49)</f>
        <v>277361.76</v>
      </c>
      <c r="S52" s="41"/>
      <c r="T52" s="41">
        <f>+SUM(T6:T49)</f>
        <v>323117.61</v>
      </c>
      <c r="U52" s="41"/>
      <c r="V52" s="41">
        <f>+SUM(V6:V49)</f>
        <v>209087.03000000003</v>
      </c>
      <c r="W52" s="41"/>
      <c r="X52" s="41">
        <f>+SUM(X6:X49)</f>
        <v>55274.289999999994</v>
      </c>
      <c r="Y52" s="41"/>
      <c r="Z52" s="41">
        <f>+SUM(Z6:Z49)</f>
        <v>25838.659999999996</v>
      </c>
      <c r="AA52" s="41"/>
      <c r="AB52" s="41">
        <f>+SUM(AB6:AB49)</f>
        <v>434807.72</v>
      </c>
      <c r="AC52" s="41"/>
      <c r="AD52" s="41">
        <f>+SUM(AD6:AD49)</f>
        <v>115341.96</v>
      </c>
      <c r="AE52" s="41"/>
      <c r="AF52" s="41">
        <f>+SUM(AF6:AF49)</f>
        <v>235348.63999999998</v>
      </c>
      <c r="AG52" s="41"/>
      <c r="AH52" s="41">
        <f>+SUM(AH6:AH49)</f>
        <v>70890.400000000009</v>
      </c>
      <c r="AI52" s="41"/>
      <c r="AJ52" s="41">
        <f>+SUM(AJ6:AJ49)</f>
        <v>199625.18000000002</v>
      </c>
      <c r="AK52" s="41"/>
      <c r="AL52" s="41">
        <f>+SUM(AL6:AL49)</f>
        <v>274659.59000000003</v>
      </c>
      <c r="AM52" s="41"/>
      <c r="AN52" s="41">
        <f>+SUM(AN6:AN49)</f>
        <v>71294.8</v>
      </c>
      <c r="AO52" s="41"/>
      <c r="AP52" s="41">
        <f>+SUM(AP6:AP49)</f>
        <v>240756.2</v>
      </c>
      <c r="AQ52" s="41"/>
      <c r="AR52" s="259">
        <f>+SUM(AR6:AR49)</f>
        <v>122872.27000000002</v>
      </c>
      <c r="AS52" s="41"/>
      <c r="AT52" s="259">
        <f>+SUM(AT6:AT49)</f>
        <v>268847</v>
      </c>
      <c r="AU52" s="240"/>
      <c r="AV52" s="41">
        <f>+SUM(AV6:AV49)</f>
        <v>78475.040000000008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0.30000000000291038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-0.97000000000116415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-1.0000000038417056E-2</v>
      </c>
      <c r="W53" s="129"/>
      <c r="X53" s="129">
        <f>+X51-X52</f>
        <v>-0.99999999999272404</v>
      </c>
      <c r="Y53" s="129"/>
      <c r="Z53" s="129">
        <f>+Z51-Z52</f>
        <v>-0.99999999999636202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-1.0000000009313226E-2</v>
      </c>
      <c r="AK53" s="129"/>
      <c r="AL53" s="129">
        <f>+AL51-AL52</f>
        <v>-1.0000000009313226E-2</v>
      </c>
      <c r="AM53" s="129"/>
      <c r="AN53" s="129">
        <f>+AN51-AN52</f>
        <v>-1.0000000009313226E-2</v>
      </c>
      <c r="AO53" s="129"/>
      <c r="AP53" s="129">
        <f>+AP51-AP52</f>
        <v>0</v>
      </c>
      <c r="AQ53" s="129"/>
      <c r="AR53" s="260">
        <f>+AR51-AR52</f>
        <v>0</v>
      </c>
      <c r="AS53" s="129"/>
      <c r="AT53" s="260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10"/>
      <c r="AS54" s="70"/>
      <c r="AT54" s="10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10"/>
      <c r="AS55" s="70"/>
      <c r="AT55" s="10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258"/>
      <c r="AS56" s="114"/>
      <c r="AT56" s="258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261"/>
      <c r="AS57" s="77"/>
      <c r="AT57" s="261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262"/>
      <c r="AS58" s="120"/>
      <c r="AT58" s="262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>
        <v>1566</v>
      </c>
      <c r="C59" s="13" t="s">
        <v>1328</v>
      </c>
      <c r="D59" s="19">
        <v>1199</v>
      </c>
      <c r="E59" s="13" t="s">
        <v>1391</v>
      </c>
      <c r="F59" s="19">
        <v>2000</v>
      </c>
      <c r="G59" s="13" t="s">
        <v>1412</v>
      </c>
      <c r="H59" s="19">
        <v>150</v>
      </c>
      <c r="I59" s="13" t="s">
        <v>1459</v>
      </c>
      <c r="J59" s="19">
        <v>10000</v>
      </c>
      <c r="K59" s="13" t="s">
        <v>1475</v>
      </c>
      <c r="L59" s="19">
        <v>831.44</v>
      </c>
      <c r="M59" s="13" t="s">
        <v>1514</v>
      </c>
      <c r="N59" s="19">
        <v>511.62</v>
      </c>
      <c r="O59" s="13" t="s">
        <v>1544</v>
      </c>
      <c r="P59" s="19">
        <v>20000</v>
      </c>
      <c r="Q59" s="13" t="s">
        <v>1571</v>
      </c>
      <c r="R59" s="19">
        <v>3530</v>
      </c>
      <c r="S59" s="13" t="s">
        <v>1620</v>
      </c>
      <c r="T59" s="19">
        <v>28000</v>
      </c>
      <c r="U59" s="13" t="s">
        <v>1647</v>
      </c>
      <c r="V59" s="19">
        <v>1384</v>
      </c>
      <c r="W59" s="13" t="s">
        <v>1699</v>
      </c>
      <c r="X59" s="19">
        <v>780.54</v>
      </c>
      <c r="Y59" s="13" t="s">
        <v>1759</v>
      </c>
      <c r="Z59" s="19">
        <v>100000</v>
      </c>
      <c r="AA59" s="13" t="s">
        <v>1804</v>
      </c>
      <c r="AB59" s="19">
        <v>848.89</v>
      </c>
      <c r="AC59" s="13" t="s">
        <v>1839</v>
      </c>
      <c r="AD59" s="19">
        <v>2500</v>
      </c>
      <c r="AE59" s="13" t="s">
        <v>1895</v>
      </c>
      <c r="AF59" s="19">
        <v>5000</v>
      </c>
      <c r="AG59" s="13" t="s">
        <v>1986</v>
      </c>
      <c r="AH59" s="238">
        <v>20000</v>
      </c>
      <c r="AI59" s="237" t="s">
        <v>2048</v>
      </c>
      <c r="AJ59" s="19">
        <v>500</v>
      </c>
      <c r="AK59" s="13" t="s">
        <v>2104</v>
      </c>
      <c r="AL59" s="19">
        <v>690.88</v>
      </c>
      <c r="AM59" s="13" t="s">
        <v>2154</v>
      </c>
      <c r="AN59" s="19">
        <v>39000</v>
      </c>
      <c r="AO59" s="13" t="s">
        <v>2203</v>
      </c>
      <c r="AP59" s="19">
        <v>77000</v>
      </c>
      <c r="AQ59" s="13" t="s">
        <v>2258</v>
      </c>
      <c r="AR59" s="255">
        <v>10277.86</v>
      </c>
      <c r="AS59" s="13" t="s">
        <v>2300</v>
      </c>
      <c r="AT59" s="255">
        <v>575.57000000000005</v>
      </c>
      <c r="AU59" s="247" t="s">
        <v>2368</v>
      </c>
      <c r="AV59" s="19">
        <v>386.95</v>
      </c>
      <c r="AW59" s="53" t="s">
        <v>2451</v>
      </c>
      <c r="AX59" s="19"/>
      <c r="AY59" s="13"/>
      <c r="AZ59" s="19"/>
      <c r="BA59" s="13"/>
      <c r="BB59" s="19"/>
      <c r="BC59" s="13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>
        <v>19610.080000000002</v>
      </c>
      <c r="C60" s="13" t="s">
        <v>1332</v>
      </c>
      <c r="D60" s="19">
        <v>4841.43</v>
      </c>
      <c r="E60" s="13" t="s">
        <v>1392</v>
      </c>
      <c r="F60" s="19">
        <v>492.56</v>
      </c>
      <c r="G60" s="13" t="s">
        <v>1413</v>
      </c>
      <c r="H60" s="19">
        <v>575.41999999999996</v>
      </c>
      <c r="I60" s="7" t="s">
        <v>1470</v>
      </c>
      <c r="J60" s="14">
        <v>2094.9899999999998</v>
      </c>
      <c r="K60" s="8" t="s">
        <v>1476</v>
      </c>
      <c r="L60" s="19">
        <v>10830.46</v>
      </c>
      <c r="M60" s="13" t="s">
        <v>1515</v>
      </c>
      <c r="N60" s="19">
        <v>15000</v>
      </c>
      <c r="O60" s="13" t="s">
        <v>1549</v>
      </c>
      <c r="P60" s="19">
        <v>15000</v>
      </c>
      <c r="Q60" s="41" t="s">
        <v>1575</v>
      </c>
      <c r="R60" s="19">
        <v>1199</v>
      </c>
      <c r="S60" s="13" t="s">
        <v>1621</v>
      </c>
      <c r="T60" s="19">
        <v>20000</v>
      </c>
      <c r="U60" s="13" t="s">
        <v>1663</v>
      </c>
      <c r="V60" s="19">
        <v>1107.54</v>
      </c>
      <c r="W60" s="13" t="s">
        <v>1705</v>
      </c>
      <c r="X60" s="9">
        <v>566</v>
      </c>
      <c r="Y60" s="114" t="s">
        <v>1766</v>
      </c>
      <c r="Z60" s="19">
        <v>3076.54</v>
      </c>
      <c r="AA60" s="13" t="s">
        <v>1811</v>
      </c>
      <c r="AB60" s="19">
        <v>3265.5</v>
      </c>
      <c r="AC60" s="13" t="s">
        <v>1846</v>
      </c>
      <c r="AD60" s="19">
        <v>5927.76</v>
      </c>
      <c r="AE60" s="13" t="s">
        <v>1897</v>
      </c>
      <c r="AF60" s="14">
        <v>24000</v>
      </c>
      <c r="AG60" s="13" t="s">
        <v>1987</v>
      </c>
      <c r="AH60" s="238">
        <v>35000</v>
      </c>
      <c r="AI60" s="237" t="s">
        <v>2049</v>
      </c>
      <c r="AJ60" s="116">
        <v>32238.28</v>
      </c>
      <c r="AK60" s="56" t="s">
        <v>2108</v>
      </c>
      <c r="AL60" s="14">
        <v>4950.37</v>
      </c>
      <c r="AM60" s="13" t="s">
        <v>2161</v>
      </c>
      <c r="AN60" s="19">
        <v>51000</v>
      </c>
      <c r="AO60" s="13" t="s">
        <v>2202</v>
      </c>
      <c r="AP60" s="19">
        <v>25000</v>
      </c>
      <c r="AQ60" s="13" t="s">
        <v>2260</v>
      </c>
      <c r="AR60" s="255">
        <v>50000</v>
      </c>
      <c r="AS60" s="13" t="s">
        <v>2301</v>
      </c>
      <c r="AT60" s="255">
        <v>160.82</v>
      </c>
      <c r="AU60" s="247" t="s">
        <v>2368</v>
      </c>
      <c r="AV60" s="19">
        <v>3233.59</v>
      </c>
      <c r="AW60" s="53" t="s">
        <v>2452</v>
      </c>
      <c r="AX60" s="19"/>
      <c r="AY60" s="13"/>
      <c r="AZ60" s="19"/>
      <c r="BA60" s="13"/>
      <c r="BB60" s="9"/>
      <c r="BC60" s="114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>
        <v>8500</v>
      </c>
      <c r="C61" s="13" t="s">
        <v>1340</v>
      </c>
      <c r="D61" s="19">
        <v>3442.01</v>
      </c>
      <c r="E61" s="13" t="s">
        <v>1393</v>
      </c>
      <c r="F61" s="19">
        <v>10000</v>
      </c>
      <c r="G61" s="13" t="s">
        <v>1418</v>
      </c>
      <c r="H61" s="153">
        <f>+SUM(H59:H60)</f>
        <v>725.42</v>
      </c>
      <c r="I61" s="13"/>
      <c r="J61" s="178">
        <f>+SUM(J59:J60)</f>
        <v>12094.99</v>
      </c>
      <c r="K61" s="8"/>
      <c r="L61" s="9">
        <v>3530</v>
      </c>
      <c r="M61" s="7" t="s">
        <v>1517</v>
      </c>
      <c r="N61" s="19">
        <v>10220.969999999999</v>
      </c>
      <c r="O61" s="13" t="s">
        <v>1552</v>
      </c>
      <c r="P61" s="9">
        <v>8939.76</v>
      </c>
      <c r="Q61" s="7" t="s">
        <v>1577</v>
      </c>
      <c r="R61" s="98">
        <v>1458.84</v>
      </c>
      <c r="S61" s="114" t="s">
        <v>1622</v>
      </c>
      <c r="T61" s="19">
        <v>2000</v>
      </c>
      <c r="U61" s="13" t="s">
        <v>1661</v>
      </c>
      <c r="V61" s="115">
        <v>706.3</v>
      </c>
      <c r="W61" s="114" t="s">
        <v>1707</v>
      </c>
      <c r="X61" s="19">
        <v>4395</v>
      </c>
      <c r="Y61" s="13" t="s">
        <v>1767</v>
      </c>
      <c r="Z61" s="19">
        <v>4588.21</v>
      </c>
      <c r="AA61" s="13" t="s">
        <v>1812</v>
      </c>
      <c r="AB61" s="19">
        <v>12500</v>
      </c>
      <c r="AC61" s="13" t="s">
        <v>1851</v>
      </c>
      <c r="AD61" s="9">
        <v>2282</v>
      </c>
      <c r="AE61" s="114" t="s">
        <v>1900</v>
      </c>
      <c r="AF61" s="6">
        <v>7480.65</v>
      </c>
      <c r="AG61" s="70" t="s">
        <v>1991</v>
      </c>
      <c r="AH61" s="238">
        <v>317.45999999999998</v>
      </c>
      <c r="AI61" s="237" t="s">
        <v>2050</v>
      </c>
      <c r="AJ61" s="19">
        <v>1199</v>
      </c>
      <c r="AK61" s="13" t="s">
        <v>2124</v>
      </c>
      <c r="AL61" s="14">
        <v>803.94</v>
      </c>
      <c r="AM61" s="7" t="s">
        <v>2162</v>
      </c>
      <c r="AN61" s="19">
        <v>2274.71</v>
      </c>
      <c r="AO61" s="13" t="s">
        <v>2215</v>
      </c>
      <c r="AP61" s="19">
        <v>4395</v>
      </c>
      <c r="AQ61" s="13" t="s">
        <v>2266</v>
      </c>
      <c r="AR61" s="255">
        <v>232.65</v>
      </c>
      <c r="AS61" s="13" t="s">
        <v>2302</v>
      </c>
      <c r="AT61" s="258">
        <v>6384.54</v>
      </c>
      <c r="AU61" s="114" t="s">
        <v>2369</v>
      </c>
      <c r="AV61" s="76">
        <v>9282.34</v>
      </c>
      <c r="AW61" s="46" t="s">
        <v>2453</v>
      </c>
      <c r="AX61" s="98"/>
      <c r="AY61" s="114"/>
      <c r="AZ61" s="19"/>
      <c r="BA61" s="13"/>
      <c r="BB61" s="19"/>
      <c r="BC61" s="41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>
        <v>199</v>
      </c>
      <c r="C62" s="13" t="s">
        <v>1343</v>
      </c>
      <c r="D62" s="9">
        <v>3530</v>
      </c>
      <c r="E62" s="7" t="s">
        <v>1395</v>
      </c>
      <c r="F62" s="19">
        <v>2211.09</v>
      </c>
      <c r="G62" s="13" t="s">
        <v>1421</v>
      </c>
      <c r="H62" s="19"/>
      <c r="I62" s="13"/>
      <c r="J62" s="14"/>
      <c r="K62" s="8"/>
      <c r="L62" s="19">
        <v>2139.0100000000002</v>
      </c>
      <c r="M62" s="13" t="s">
        <v>1526</v>
      </c>
      <c r="N62" s="19">
        <v>4138.53</v>
      </c>
      <c r="O62" s="13" t="s">
        <v>1558</v>
      </c>
      <c r="P62" s="19">
        <v>15000.01</v>
      </c>
      <c r="Q62" s="13" t="s">
        <v>1580</v>
      </c>
      <c r="R62" s="19">
        <v>3035</v>
      </c>
      <c r="S62" s="41" t="s">
        <v>1623</v>
      </c>
      <c r="T62" s="228">
        <v>463.39</v>
      </c>
      <c r="U62" s="41" t="s">
        <v>1664</v>
      </c>
      <c r="V62" s="19">
        <v>1895</v>
      </c>
      <c r="W62" s="13" t="s">
        <v>1716</v>
      </c>
      <c r="X62" s="19">
        <v>4719.99</v>
      </c>
      <c r="Y62" s="13" t="s">
        <v>1770</v>
      </c>
      <c r="Z62" s="19">
        <v>2610</v>
      </c>
      <c r="AA62" s="13" t="s">
        <v>1814</v>
      </c>
      <c r="AB62" s="4">
        <v>149700</v>
      </c>
      <c r="AC62" s="70" t="s">
        <v>1854</v>
      </c>
      <c r="AD62" s="19">
        <v>3530</v>
      </c>
      <c r="AE62" s="41" t="s">
        <v>1902</v>
      </c>
      <c r="AF62" s="14">
        <v>5121.7700000000004</v>
      </c>
      <c r="AG62" s="41" t="s">
        <v>1992</v>
      </c>
      <c r="AH62" s="238">
        <v>24071</v>
      </c>
      <c r="AI62" s="241" t="s">
        <v>2051</v>
      </c>
      <c r="AJ62" s="19">
        <v>2094.98</v>
      </c>
      <c r="AK62" s="13" t="s">
        <v>2125</v>
      </c>
      <c r="AL62" s="14">
        <v>3454.99</v>
      </c>
      <c r="AM62" s="13" t="s">
        <v>2164</v>
      </c>
      <c r="AN62" s="19">
        <v>2437.04</v>
      </c>
      <c r="AO62" s="13" t="s">
        <v>2217</v>
      </c>
      <c r="AP62" s="9">
        <v>4395</v>
      </c>
      <c r="AQ62" s="7" t="s">
        <v>2267</v>
      </c>
      <c r="AR62" s="255">
        <v>1430.25</v>
      </c>
      <c r="AS62" s="13" t="s">
        <v>2303</v>
      </c>
      <c r="AT62" s="255">
        <v>835.27</v>
      </c>
      <c r="AU62" s="247" t="s">
        <v>2370</v>
      </c>
      <c r="AV62" s="19">
        <v>1753.58</v>
      </c>
      <c r="AW62" s="53" t="s">
        <v>2454</v>
      </c>
      <c r="AX62" s="19"/>
      <c r="AY62" s="13"/>
      <c r="AZ62" s="98"/>
      <c r="BA62" s="7"/>
      <c r="BB62" s="19"/>
      <c r="BC62" s="13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>
        <v>1896</v>
      </c>
      <c r="C63" s="13" t="s">
        <v>1344</v>
      </c>
      <c r="D63" s="113">
        <v>4395.01</v>
      </c>
      <c r="E63" s="13" t="s">
        <v>1397</v>
      </c>
      <c r="F63" s="19">
        <v>1199</v>
      </c>
      <c r="G63" s="13" t="s">
        <v>1426</v>
      </c>
      <c r="H63" s="19"/>
      <c r="I63" s="13"/>
      <c r="J63" s="19">
        <v>500</v>
      </c>
      <c r="K63" s="13" t="s">
        <v>1489</v>
      </c>
      <c r="L63" s="19">
        <f>4395.01-1800</f>
        <v>2595.0100000000002</v>
      </c>
      <c r="M63" s="13" t="s">
        <v>1527</v>
      </c>
      <c r="N63" s="19">
        <v>4425.99</v>
      </c>
      <c r="O63" s="13" t="s">
        <v>1559</v>
      </c>
      <c r="P63" s="19">
        <v>2139.0100000000002</v>
      </c>
      <c r="Q63" s="13" t="s">
        <v>1590</v>
      </c>
      <c r="R63" s="19">
        <v>1199</v>
      </c>
      <c r="S63" s="41" t="s">
        <v>1626</v>
      </c>
      <c r="T63" s="228">
        <v>463.39</v>
      </c>
      <c r="U63" s="13" t="s">
        <v>1665</v>
      </c>
      <c r="V63" s="19">
        <v>4410.3</v>
      </c>
      <c r="W63" s="13" t="s">
        <v>1720</v>
      </c>
      <c r="X63" s="19">
        <v>2139.0100000000002</v>
      </c>
      <c r="Y63" s="13" t="s">
        <v>1772</v>
      </c>
      <c r="Z63" s="19">
        <v>3530</v>
      </c>
      <c r="AA63" s="13" t="s">
        <v>1815</v>
      </c>
      <c r="AB63" s="19">
        <v>1199</v>
      </c>
      <c r="AC63" s="13" t="s">
        <v>1860</v>
      </c>
      <c r="AD63" s="19">
        <v>3002.05</v>
      </c>
      <c r="AE63" s="41" t="s">
        <v>1906</v>
      </c>
      <c r="AF63" s="14">
        <v>65000</v>
      </c>
      <c r="AG63" s="13" t="s">
        <v>1994</v>
      </c>
      <c r="AH63" s="238">
        <v>5000</v>
      </c>
      <c r="AI63" s="240" t="s">
        <v>2052</v>
      </c>
      <c r="AJ63" s="19">
        <v>3034.99</v>
      </c>
      <c r="AK63" s="13" t="s">
        <v>2126</v>
      </c>
      <c r="AL63" s="14">
        <v>1245.4000000000001</v>
      </c>
      <c r="AM63" s="13" t="s">
        <v>2165</v>
      </c>
      <c r="AN63" s="19">
        <v>1800</v>
      </c>
      <c r="AO63" s="41" t="s">
        <v>2219</v>
      </c>
      <c r="AP63" s="19">
        <v>1083.01</v>
      </c>
      <c r="AQ63" s="41" t="s">
        <v>2271</v>
      </c>
      <c r="AR63" s="255">
        <v>5175.99</v>
      </c>
      <c r="AS63" s="13" t="s">
        <v>2304</v>
      </c>
      <c r="AT63" s="257">
        <v>2332</v>
      </c>
      <c r="AU63" s="240" t="s">
        <v>2371</v>
      </c>
      <c r="AV63" s="19">
        <v>419.36</v>
      </c>
      <c r="AW63" s="53" t="s">
        <v>2455</v>
      </c>
      <c r="AX63" s="9"/>
      <c r="AY63" s="7"/>
      <c r="AZ63" s="19"/>
      <c r="BA63" s="41"/>
      <c r="BB63" s="19"/>
      <c r="BC63" s="13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>
        <v>1199</v>
      </c>
      <c r="C64" s="13" t="s">
        <v>1356</v>
      </c>
      <c r="D64" s="19">
        <v>2139.0100000000002</v>
      </c>
      <c r="E64" s="13" t="s">
        <v>1400</v>
      </c>
      <c r="F64" s="19">
        <v>11541.88</v>
      </c>
      <c r="G64" s="13" t="s">
        <v>1427</v>
      </c>
      <c r="H64" s="19"/>
      <c r="I64" s="13"/>
      <c r="J64" s="19">
        <v>4395</v>
      </c>
      <c r="K64" s="13" t="s">
        <v>1492</v>
      </c>
      <c r="L64" s="19">
        <v>1199</v>
      </c>
      <c r="M64" s="13" t="s">
        <v>1530</v>
      </c>
      <c r="N64" s="19">
        <v>8453.01</v>
      </c>
      <c r="O64" s="13" t="s">
        <v>1560</v>
      </c>
      <c r="P64" s="98">
        <v>5705.99</v>
      </c>
      <c r="Q64" s="7" t="s">
        <v>1593</v>
      </c>
      <c r="R64" s="19">
        <v>2138.9899999999998</v>
      </c>
      <c r="S64" s="13" t="s">
        <v>1632</v>
      </c>
      <c r="T64" s="19">
        <v>3442</v>
      </c>
      <c r="U64" s="13" t="s">
        <v>1668</v>
      </c>
      <c r="V64" s="19">
        <v>1199</v>
      </c>
      <c r="W64" s="13" t="s">
        <v>1723</v>
      </c>
      <c r="X64" s="19">
        <v>8586.4</v>
      </c>
      <c r="Y64" s="41" t="s">
        <v>1776</v>
      </c>
      <c r="Z64" s="76">
        <v>3895.95</v>
      </c>
      <c r="AA64" s="41" t="s">
        <v>1822</v>
      </c>
      <c r="AB64" s="19">
        <v>4395</v>
      </c>
      <c r="AC64" s="13" t="s">
        <v>1862</v>
      </c>
      <c r="AD64" s="19">
        <v>1199</v>
      </c>
      <c r="AE64" s="41" t="s">
        <v>1907</v>
      </c>
      <c r="AF64" s="14">
        <f>5928.85-4000</f>
        <v>1928.8500000000004</v>
      </c>
      <c r="AG64" s="13" t="s">
        <v>1995</v>
      </c>
      <c r="AH64" s="238">
        <v>7922.24</v>
      </c>
      <c r="AI64" s="237" t="s">
        <v>2053</v>
      </c>
      <c r="AJ64" s="19">
        <v>5953.6</v>
      </c>
      <c r="AK64" s="13" t="s">
        <v>2128</v>
      </c>
      <c r="AL64" s="14">
        <v>3530</v>
      </c>
      <c r="AM64" s="13" t="s">
        <v>2169</v>
      </c>
      <c r="AN64" s="19">
        <v>4395.01</v>
      </c>
      <c r="AO64" s="13" t="s">
        <v>2224</v>
      </c>
      <c r="AP64" s="19">
        <v>3906.01</v>
      </c>
      <c r="AQ64" s="13" t="s">
        <v>2272</v>
      </c>
      <c r="AR64" s="255">
        <v>3442.01</v>
      </c>
      <c r="AS64" s="13" t="s">
        <v>2305</v>
      </c>
      <c r="AT64" s="255">
        <v>1895</v>
      </c>
      <c r="AU64" s="247" t="s">
        <v>2372</v>
      </c>
      <c r="AV64" s="15">
        <v>650.22</v>
      </c>
      <c r="AW64" s="53" t="s">
        <v>2456</v>
      </c>
      <c r="AX64" s="19"/>
      <c r="AY64" s="41"/>
      <c r="AZ64" s="19"/>
      <c r="BA64" s="41"/>
      <c r="BB64" s="19"/>
      <c r="BC64" s="13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>
        <v>1895</v>
      </c>
      <c r="C65" s="13" t="s">
        <v>1357</v>
      </c>
      <c r="D65" s="19">
        <v>3926.48</v>
      </c>
      <c r="E65" s="13" t="s">
        <v>1403</v>
      </c>
      <c r="F65" s="9">
        <v>2094.98</v>
      </c>
      <c r="G65" s="7" t="s">
        <v>1432</v>
      </c>
      <c r="H65" s="9"/>
      <c r="I65" s="7"/>
      <c r="J65" s="19">
        <v>3530</v>
      </c>
      <c r="K65" s="13" t="s">
        <v>1493</v>
      </c>
      <c r="L65" s="98">
        <v>2835.01</v>
      </c>
      <c r="M65" s="7" t="s">
        <v>1531</v>
      </c>
      <c r="N65" s="19">
        <v>1191.0999999999999</v>
      </c>
      <c r="O65" s="13" t="s">
        <v>1563</v>
      </c>
      <c r="P65" s="19">
        <v>1175</v>
      </c>
      <c r="Q65" s="13" t="s">
        <v>1594</v>
      </c>
      <c r="R65" s="153">
        <f>+SUM(R59:R64)</f>
        <v>12560.83</v>
      </c>
      <c r="S65" s="13"/>
      <c r="T65" s="19">
        <v>1199</v>
      </c>
      <c r="U65" s="13" t="s">
        <v>1673</v>
      </c>
      <c r="V65" s="76">
        <v>1800</v>
      </c>
      <c r="W65" s="41" t="s">
        <v>1727</v>
      </c>
      <c r="X65" s="19">
        <v>464</v>
      </c>
      <c r="Y65" s="41" t="s">
        <v>1778</v>
      </c>
      <c r="Z65" s="76">
        <v>1199</v>
      </c>
      <c r="AA65" s="41" t="s">
        <v>1824</v>
      </c>
      <c r="AB65" s="19">
        <f>11548.99-8939.76</f>
        <v>2609.2299999999996</v>
      </c>
      <c r="AC65" s="13" t="s">
        <v>1864</v>
      </c>
      <c r="AD65" s="9">
        <v>2094.98</v>
      </c>
      <c r="AE65" s="7" t="s">
        <v>1909</v>
      </c>
      <c r="AF65" s="14">
        <v>681.94</v>
      </c>
      <c r="AG65" s="13" t="s">
        <v>2000</v>
      </c>
      <c r="AH65" s="238">
        <v>17377.25</v>
      </c>
      <c r="AI65" s="242" t="s">
        <v>2054</v>
      </c>
      <c r="AJ65" s="19">
        <v>1199</v>
      </c>
      <c r="AK65" s="13" t="s">
        <v>2130</v>
      </c>
      <c r="AL65" s="14">
        <v>4425.9799999999996</v>
      </c>
      <c r="AM65" s="13" t="s">
        <v>2171</v>
      </c>
      <c r="AN65" s="19">
        <v>7003</v>
      </c>
      <c r="AO65" s="13" t="s">
        <v>2225</v>
      </c>
      <c r="AP65" s="19">
        <v>3442</v>
      </c>
      <c r="AQ65" s="13" t="s">
        <v>2279</v>
      </c>
      <c r="AR65" s="255">
        <v>1775.9</v>
      </c>
      <c r="AS65" s="13" t="s">
        <v>2306</v>
      </c>
      <c r="AT65" s="255">
        <v>482.55</v>
      </c>
      <c r="AU65" s="247" t="s">
        <v>2373</v>
      </c>
      <c r="AV65" s="19">
        <v>2835</v>
      </c>
      <c r="AW65" s="53" t="s">
        <v>2457</v>
      </c>
      <c r="AX65" s="19"/>
      <c r="AY65" s="41"/>
      <c r="AZ65" s="19"/>
      <c r="BA65" s="41"/>
      <c r="BB65" s="19"/>
      <c r="BC65" s="41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>
        <v>4417.72</v>
      </c>
      <c r="C66" s="13" t="s">
        <v>1358</v>
      </c>
      <c r="D66" s="19">
        <v>10323.790000000001</v>
      </c>
      <c r="E66" s="13" t="s">
        <v>1404</v>
      </c>
      <c r="F66" s="19">
        <v>2094.98</v>
      </c>
      <c r="G66" s="13" t="s">
        <v>1433</v>
      </c>
      <c r="H66" s="19"/>
      <c r="I66" s="13"/>
      <c r="J66" s="14">
        <v>1663</v>
      </c>
      <c r="K66" s="8" t="s">
        <v>1494</v>
      </c>
      <c r="L66" s="19">
        <v>1199</v>
      </c>
      <c r="M66" s="13" t="s">
        <v>1537</v>
      </c>
      <c r="N66" s="19">
        <v>2034.2</v>
      </c>
      <c r="O66" s="13" t="s">
        <v>1564</v>
      </c>
      <c r="P66" s="14">
        <v>2138.9899999999998</v>
      </c>
      <c r="Q66" s="13" t="s">
        <v>1598</v>
      </c>
      <c r="R66" s="15"/>
      <c r="S66" s="13"/>
      <c r="T66" s="9">
        <v>2139.0100000000002</v>
      </c>
      <c r="U66" s="7" t="s">
        <v>1674</v>
      </c>
      <c r="V66" s="19">
        <v>1199</v>
      </c>
      <c r="W66" s="13" t="s">
        <v>1728</v>
      </c>
      <c r="X66" s="19">
        <v>1199</v>
      </c>
      <c r="Y66" s="13" t="s">
        <v>1781</v>
      </c>
      <c r="Z66" s="19">
        <v>1518.14</v>
      </c>
      <c r="AA66" s="13" t="s">
        <v>1827</v>
      </c>
      <c r="AB66" s="19">
        <v>1199</v>
      </c>
      <c r="AC66" s="13" t="s">
        <v>1870</v>
      </c>
      <c r="AD66" s="19">
        <v>1199</v>
      </c>
      <c r="AE66" s="41" t="s">
        <v>1910</v>
      </c>
      <c r="AF66" s="14">
        <v>267.5</v>
      </c>
      <c r="AG66" s="13" t="s">
        <v>2001</v>
      </c>
      <c r="AH66" s="238">
        <v>1199</v>
      </c>
      <c r="AI66" s="237" t="s">
        <v>2055</v>
      </c>
      <c r="AJ66" s="4">
        <v>1199</v>
      </c>
      <c r="AK66" s="70" t="s">
        <v>2131</v>
      </c>
      <c r="AL66" s="14">
        <v>2496.44</v>
      </c>
      <c r="AM66" s="13" t="s">
        <v>2175</v>
      </c>
      <c r="AN66" s="9">
        <v>3530</v>
      </c>
      <c r="AO66" s="7" t="s">
        <v>2226</v>
      </c>
      <c r="AP66" s="19">
        <v>1199</v>
      </c>
      <c r="AQ66" s="13" t="s">
        <v>2281</v>
      </c>
      <c r="AR66" s="255">
        <v>1199</v>
      </c>
      <c r="AS66" s="13" t="s">
        <v>2307</v>
      </c>
      <c r="AT66" s="255">
        <v>4395.01</v>
      </c>
      <c r="AU66" s="247" t="s">
        <v>2374</v>
      </c>
      <c r="AV66" s="19">
        <v>2139.0100000000002</v>
      </c>
      <c r="AW66" s="53" t="s">
        <v>2458</v>
      </c>
      <c r="AX66" s="19"/>
      <c r="AY66" s="13"/>
      <c r="AZ66" s="19"/>
      <c r="BA66" s="13"/>
      <c r="BB66" s="19"/>
      <c r="BC66" s="13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>
        <v>2094.9899999999998</v>
      </c>
      <c r="C67" s="13" t="s">
        <v>1363</v>
      </c>
      <c r="D67" s="9">
        <v>3034.99</v>
      </c>
      <c r="E67" s="7" t="s">
        <v>1405</v>
      </c>
      <c r="F67" s="19">
        <v>2518.59</v>
      </c>
      <c r="G67" s="13" t="s">
        <v>1440</v>
      </c>
      <c r="H67" s="19"/>
      <c r="I67" s="13"/>
      <c r="J67" s="19">
        <v>7699.99</v>
      </c>
      <c r="K67" s="13" t="s">
        <v>1495</v>
      </c>
      <c r="L67" s="19">
        <v>1739.44</v>
      </c>
      <c r="M67" s="13" t="s">
        <v>1538</v>
      </c>
      <c r="N67" s="19">
        <v>2139.0100000000002</v>
      </c>
      <c r="O67" s="13" t="s">
        <v>1566</v>
      </c>
      <c r="P67" s="14">
        <v>1199</v>
      </c>
      <c r="Q67" s="13" t="s">
        <v>1602</v>
      </c>
      <c r="R67" s="9"/>
      <c r="S67" s="7"/>
      <c r="T67" s="19">
        <v>2143</v>
      </c>
      <c r="U67" s="41" t="s">
        <v>1675</v>
      </c>
      <c r="V67" s="19">
        <v>5987</v>
      </c>
      <c r="W67" s="13" t="s">
        <v>1730</v>
      </c>
      <c r="X67" s="19">
        <v>1199</v>
      </c>
      <c r="Y67" s="13" t="s">
        <v>1782</v>
      </c>
      <c r="Z67" s="19">
        <v>411.31</v>
      </c>
      <c r="AA67" s="13" t="s">
        <v>1835</v>
      </c>
      <c r="AB67" s="19">
        <v>3442</v>
      </c>
      <c r="AC67" s="13" t="s">
        <v>1872</v>
      </c>
      <c r="AD67" s="19">
        <v>2094.98</v>
      </c>
      <c r="AE67" s="13" t="s">
        <v>1916</v>
      </c>
      <c r="AF67" s="14">
        <v>1199</v>
      </c>
      <c r="AG67" s="7" t="s">
        <v>2002</v>
      </c>
      <c r="AH67" s="239">
        <v>4675.99</v>
      </c>
      <c r="AI67" s="237" t="s">
        <v>2056</v>
      </c>
      <c r="AJ67" s="19">
        <v>1199</v>
      </c>
      <c r="AK67" s="13" t="s">
        <v>2138</v>
      </c>
      <c r="AL67" s="14">
        <v>3337.8</v>
      </c>
      <c r="AM67" s="7" t="s">
        <v>1822</v>
      </c>
      <c r="AN67" s="19">
        <v>1199</v>
      </c>
      <c r="AO67" s="41" t="s">
        <v>2232</v>
      </c>
      <c r="AP67" s="19">
        <v>273.16000000000003</v>
      </c>
      <c r="AQ67" s="13" t="s">
        <v>2286</v>
      </c>
      <c r="AR67" s="256">
        <v>1199</v>
      </c>
      <c r="AS67" s="13" t="s">
        <v>2308</v>
      </c>
      <c r="AT67" s="255">
        <v>253.84</v>
      </c>
      <c r="AU67" s="247" t="s">
        <v>2375</v>
      </c>
      <c r="AV67" s="9">
        <v>2458.98</v>
      </c>
      <c r="AW67" s="100" t="s">
        <v>2459</v>
      </c>
      <c r="AX67" s="14"/>
      <c r="AY67" s="13"/>
      <c r="AZ67" s="19"/>
      <c r="BA67" s="13"/>
      <c r="BB67" s="19"/>
      <c r="BC67" s="13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>
        <v>1698.87</v>
      </c>
      <c r="C68" s="13" t="s">
        <v>1367</v>
      </c>
      <c r="D68" s="14">
        <v>4503</v>
      </c>
      <c r="E68" s="13" t="s">
        <v>1406</v>
      </c>
      <c r="F68" s="19">
        <v>2139.0100000000002</v>
      </c>
      <c r="G68" s="13" t="s">
        <v>1441</v>
      </c>
      <c r="H68" s="19"/>
      <c r="I68" s="13"/>
      <c r="J68" s="19">
        <v>3800</v>
      </c>
      <c r="K68" s="7" t="s">
        <v>1503</v>
      </c>
      <c r="L68" s="19">
        <v>312.25</v>
      </c>
      <c r="M68" s="13" t="s">
        <v>1541</v>
      </c>
      <c r="N68" s="153">
        <f>+SUM(N59:N67)</f>
        <v>48114.43</v>
      </c>
      <c r="O68" s="13"/>
      <c r="P68" s="14">
        <v>2311.46</v>
      </c>
      <c r="Q68" s="13" t="s">
        <v>1603</v>
      </c>
      <c r="R68" s="19"/>
      <c r="S68" s="41"/>
      <c r="T68" s="19">
        <v>566</v>
      </c>
      <c r="U68" s="13" t="s">
        <v>1676</v>
      </c>
      <c r="V68" s="19">
        <v>232</v>
      </c>
      <c r="W68" s="13" t="s">
        <v>1740</v>
      </c>
      <c r="X68" s="19">
        <v>2139.0100000000002</v>
      </c>
      <c r="Y68" s="13" t="s">
        <v>1784</v>
      </c>
      <c r="Z68" s="153">
        <f>+SUM(Z59:Z67)</f>
        <v>120829.15</v>
      </c>
      <c r="AA68" s="13"/>
      <c r="AB68" s="19">
        <v>4395</v>
      </c>
      <c r="AC68" s="13" t="s">
        <v>1873</v>
      </c>
      <c r="AD68" s="19">
        <v>2585.33</v>
      </c>
      <c r="AE68" s="13" t="s">
        <v>1918</v>
      </c>
      <c r="AF68" s="14">
        <v>566</v>
      </c>
      <c r="AG68" s="41" t="s">
        <v>2004</v>
      </c>
      <c r="AH68" s="239">
        <v>1865.62</v>
      </c>
      <c r="AI68" s="237" t="s">
        <v>2057</v>
      </c>
      <c r="AJ68" s="98">
        <v>4216.1400000000003</v>
      </c>
      <c r="AK68" s="13" t="s">
        <v>2141</v>
      </c>
      <c r="AL68" s="14">
        <v>3849.75</v>
      </c>
      <c r="AM68" s="43" t="s">
        <v>2176</v>
      </c>
      <c r="AN68" s="19">
        <v>1199</v>
      </c>
      <c r="AO68" s="13" t="s">
        <v>2235</v>
      </c>
      <c r="AP68" s="19">
        <v>1379.2</v>
      </c>
      <c r="AQ68" s="13" t="s">
        <v>2287</v>
      </c>
      <c r="AR68" s="255">
        <v>3530</v>
      </c>
      <c r="AS68" s="7" t="s">
        <v>2309</v>
      </c>
      <c r="AT68" s="255">
        <v>2603</v>
      </c>
      <c r="AU68" s="240" t="s">
        <v>2376</v>
      </c>
      <c r="AV68" s="19">
        <v>1895</v>
      </c>
      <c r="AW68" s="53" t="s">
        <v>2460</v>
      </c>
      <c r="AX68" s="19"/>
      <c r="AY68" s="13"/>
      <c r="AZ68" s="19"/>
      <c r="BA68" s="13"/>
      <c r="BB68" s="19"/>
      <c r="BC68" s="13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>
        <v>464.35</v>
      </c>
      <c r="C69" s="13" t="s">
        <v>1373</v>
      </c>
      <c r="D69" s="19">
        <v>482.55</v>
      </c>
      <c r="E69" s="13" t="s">
        <v>1409</v>
      </c>
      <c r="F69" s="19">
        <v>1199</v>
      </c>
      <c r="G69" s="13" t="s">
        <v>1445</v>
      </c>
      <c r="H69" s="19"/>
      <c r="I69" s="13"/>
      <c r="J69" s="19">
        <v>630</v>
      </c>
      <c r="K69" s="13" t="s">
        <v>1505</v>
      </c>
      <c r="L69" s="153">
        <f>+SUM(L59:L68)</f>
        <v>27210.62</v>
      </c>
      <c r="M69" s="13"/>
      <c r="N69" s="19"/>
      <c r="O69" s="13"/>
      <c r="P69" s="19">
        <v>566</v>
      </c>
      <c r="Q69" s="13" t="s">
        <v>1604</v>
      </c>
      <c r="R69" s="19"/>
      <c r="S69" s="41"/>
      <c r="T69" s="19">
        <v>2262.86</v>
      </c>
      <c r="U69" s="13" t="s">
        <v>1677</v>
      </c>
      <c r="V69" s="19">
        <v>3530</v>
      </c>
      <c r="W69" s="13" t="s">
        <v>1743</v>
      </c>
      <c r="X69" s="19">
        <v>12320.73</v>
      </c>
      <c r="Y69" s="13" t="s">
        <v>1795</v>
      </c>
      <c r="Z69" s="19"/>
      <c r="AA69" s="13"/>
      <c r="AB69" s="19">
        <v>1199</v>
      </c>
      <c r="AC69" s="13" t="s">
        <v>1878</v>
      </c>
      <c r="AD69" s="19">
        <v>1233.19</v>
      </c>
      <c r="AE69" s="13" t="s">
        <v>1919</v>
      </c>
      <c r="AF69" s="14">
        <v>4502.99</v>
      </c>
      <c r="AG69" s="13" t="s">
        <v>2008</v>
      </c>
      <c r="AH69" s="239">
        <v>3530</v>
      </c>
      <c r="AI69" s="237" t="s">
        <v>2058</v>
      </c>
      <c r="AJ69" s="76">
        <v>6975.65</v>
      </c>
      <c r="AK69" s="240" t="s">
        <v>2114</v>
      </c>
      <c r="AL69" s="19">
        <v>1000</v>
      </c>
      <c r="AM69" s="13" t="s">
        <v>2178</v>
      </c>
      <c r="AN69" s="19">
        <v>711</v>
      </c>
      <c r="AO69" s="13" t="s">
        <v>2236</v>
      </c>
      <c r="AP69" s="153">
        <f>+SUM(AP59:AP68)</f>
        <v>122072.37999999999</v>
      </c>
      <c r="AQ69" s="13"/>
      <c r="AR69" s="255">
        <v>2953</v>
      </c>
      <c r="AS69" s="41" t="s">
        <v>2310</v>
      </c>
      <c r="AT69" s="255">
        <v>2139.0100000000002</v>
      </c>
      <c r="AU69" s="247" t="s">
        <v>2377</v>
      </c>
      <c r="AV69" s="19">
        <v>1199</v>
      </c>
      <c r="AW69" s="53" t="s">
        <v>2461</v>
      </c>
      <c r="AX69" s="14"/>
      <c r="AY69" s="13"/>
      <c r="AZ69" s="14"/>
      <c r="BA69" s="13"/>
      <c r="BB69" s="19"/>
      <c r="BC69" s="13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>
        <v>546.95000000000005</v>
      </c>
      <c r="C70" s="13" t="s">
        <v>1374</v>
      </c>
      <c r="D70" s="19">
        <v>847.39</v>
      </c>
      <c r="E70" s="13" t="s">
        <v>1410</v>
      </c>
      <c r="F70" s="19">
        <v>241.88</v>
      </c>
      <c r="G70" s="13" t="s">
        <v>1453</v>
      </c>
      <c r="H70" s="19"/>
      <c r="I70" s="13"/>
      <c r="J70" s="153">
        <f>+SUM(J63:J69)</f>
        <v>22217.989999999998</v>
      </c>
      <c r="K70" s="13"/>
      <c r="L70" s="19"/>
      <c r="M70" s="13"/>
      <c r="N70" s="14">
        <v>1199</v>
      </c>
      <c r="O70" s="13" t="s">
        <v>1945</v>
      </c>
      <c r="P70" s="19">
        <v>4395.01</v>
      </c>
      <c r="Q70" s="13" t="s">
        <v>1606</v>
      </c>
      <c r="R70" s="19"/>
      <c r="S70" s="13"/>
      <c r="T70" s="19">
        <v>3530</v>
      </c>
      <c r="U70" s="13" t="s">
        <v>1688</v>
      </c>
      <c r="V70" s="19">
        <v>1199</v>
      </c>
      <c r="W70" s="13" t="s">
        <v>1744</v>
      </c>
      <c r="X70" s="153">
        <f>+SUM(X59:X69)</f>
        <v>38508.679999999993</v>
      </c>
      <c r="Y70" s="13"/>
      <c r="Z70" s="19"/>
      <c r="AA70" s="13"/>
      <c r="AB70" s="19">
        <v>2139.0100000000002</v>
      </c>
      <c r="AC70" s="13" t="s">
        <v>1880</v>
      </c>
      <c r="AD70" s="153">
        <f>+SUM(AD59:AD69)</f>
        <v>27648.289999999997</v>
      </c>
      <c r="AE70" s="13"/>
      <c r="AF70" s="14">
        <v>1400</v>
      </c>
      <c r="AG70" s="43" t="s">
        <v>2010</v>
      </c>
      <c r="AH70" s="239">
        <v>1199</v>
      </c>
      <c r="AI70" s="237" t="s">
        <v>2059</v>
      </c>
      <c r="AJ70" s="244">
        <v>413.66</v>
      </c>
      <c r="AK70" s="247" t="s">
        <v>2118</v>
      </c>
      <c r="AL70" s="14">
        <v>1199</v>
      </c>
      <c r="AM70" s="13" t="s">
        <v>2184</v>
      </c>
      <c r="AN70" s="19">
        <v>3530</v>
      </c>
      <c r="AO70" s="13" t="s">
        <v>2239</v>
      </c>
      <c r="AP70" s="19"/>
      <c r="AQ70" s="13"/>
      <c r="AR70" s="255">
        <v>2138.9899999999998</v>
      </c>
      <c r="AS70" s="13" t="s">
        <v>2311</v>
      </c>
      <c r="AT70" s="257">
        <v>1199</v>
      </c>
      <c r="AU70" s="240" t="s">
        <v>2378</v>
      </c>
      <c r="AV70" s="19">
        <v>1895</v>
      </c>
      <c r="AW70" s="53" t="s">
        <v>2462</v>
      </c>
      <c r="AX70" s="19"/>
      <c r="AY70" s="13"/>
      <c r="AZ70" s="19"/>
      <c r="BA70" s="13"/>
      <c r="BB70" s="19"/>
      <c r="BC70" s="13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>
        <v>1642.3</v>
      </c>
      <c r="C71" s="13" t="s">
        <v>1375</v>
      </c>
      <c r="D71" s="19">
        <v>2396.91</v>
      </c>
      <c r="E71" s="13" t="s">
        <v>1411</v>
      </c>
      <c r="F71" s="19">
        <v>1099.4100000000001</v>
      </c>
      <c r="G71" s="13" t="s">
        <v>1456</v>
      </c>
      <c r="H71" s="19"/>
      <c r="I71" s="13"/>
      <c r="J71" s="19"/>
      <c r="K71" s="13"/>
      <c r="L71" s="14"/>
      <c r="M71" s="13"/>
      <c r="N71" s="14">
        <v>3035</v>
      </c>
      <c r="O71" s="13" t="s">
        <v>1952</v>
      </c>
      <c r="P71" s="19">
        <v>273.57</v>
      </c>
      <c r="Q71" s="13" t="s">
        <v>1609</v>
      </c>
      <c r="R71" s="19"/>
      <c r="S71" s="13"/>
      <c r="T71" s="98">
        <v>1199</v>
      </c>
      <c r="U71" s="99" t="s">
        <v>1684</v>
      </c>
      <c r="V71" s="153">
        <f>+SUM(V59:V70)</f>
        <v>24649.14</v>
      </c>
      <c r="W71" s="13"/>
      <c r="X71" s="19"/>
      <c r="Y71" s="13"/>
      <c r="Z71" s="19"/>
      <c r="AA71" s="13"/>
      <c r="AB71" s="19">
        <v>3530</v>
      </c>
      <c r="AC71" s="13" t="s">
        <v>1888</v>
      </c>
      <c r="AD71" s="19"/>
      <c r="AE71" s="13"/>
      <c r="AF71" s="14">
        <v>1199</v>
      </c>
      <c r="AG71" s="13" t="s">
        <v>2015</v>
      </c>
      <c r="AH71" s="239">
        <v>2127</v>
      </c>
      <c r="AI71" s="237" t="s">
        <v>2060</v>
      </c>
      <c r="AJ71" s="153">
        <f>+SUM(AJ59:AJ70)</f>
        <v>60223.3</v>
      </c>
      <c r="AK71" s="13"/>
      <c r="AL71" s="14">
        <v>2156</v>
      </c>
      <c r="AM71" s="13" t="s">
        <v>2185</v>
      </c>
      <c r="AN71" s="19">
        <v>1199</v>
      </c>
      <c r="AO71" s="13" t="s">
        <v>2241</v>
      </c>
      <c r="AP71" s="14"/>
      <c r="AQ71" s="13"/>
      <c r="AR71" s="263">
        <f>SUM(AR59:AR70)</f>
        <v>83354.649999999994</v>
      </c>
      <c r="AS71" s="13"/>
      <c r="AT71" s="255">
        <v>2094.98</v>
      </c>
      <c r="AU71" s="247" t="s">
        <v>2379</v>
      </c>
      <c r="AV71" s="19">
        <v>1199</v>
      </c>
      <c r="AW71" s="53" t="s">
        <v>2463</v>
      </c>
      <c r="AX71" s="19"/>
      <c r="AY71" s="13"/>
      <c r="AZ71" s="19"/>
      <c r="BA71" s="13"/>
      <c r="BB71" s="19"/>
      <c r="BC71" s="13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53">
        <f>+SUM(B59:B71)</f>
        <v>45730.26</v>
      </c>
      <c r="C72" s="13"/>
      <c r="D72" s="153">
        <f>+SUM(D59:D71)</f>
        <v>45061.569999999992</v>
      </c>
      <c r="E72" s="13"/>
      <c r="F72" s="153">
        <f>+SUM(F59:F71)</f>
        <v>38832.380000000005</v>
      </c>
      <c r="G72" s="13"/>
      <c r="H72" s="19"/>
      <c r="I72" s="13"/>
      <c r="J72" s="19"/>
      <c r="K72" s="13"/>
      <c r="L72" s="19"/>
      <c r="M72" s="13"/>
      <c r="N72" s="14">
        <v>3035</v>
      </c>
      <c r="O72" s="13" t="s">
        <v>1955</v>
      </c>
      <c r="P72" s="19">
        <v>842.06</v>
      </c>
      <c r="Q72" s="13" t="s">
        <v>1610</v>
      </c>
      <c r="R72" s="19"/>
      <c r="S72" s="13"/>
      <c r="T72" s="19">
        <v>100</v>
      </c>
      <c r="U72" s="13" t="s">
        <v>1696</v>
      </c>
      <c r="V72" s="19"/>
      <c r="W72" s="13"/>
      <c r="X72" s="19"/>
      <c r="Y72" s="13"/>
      <c r="Z72" s="19"/>
      <c r="AA72" s="13"/>
      <c r="AB72" s="19">
        <v>464.35</v>
      </c>
      <c r="AC72" s="13" t="s">
        <v>1891</v>
      </c>
      <c r="AD72" s="19"/>
      <c r="AE72" s="13"/>
      <c r="AF72" s="19">
        <v>1199</v>
      </c>
      <c r="AG72" s="13" t="s">
        <v>2016</v>
      </c>
      <c r="AH72" s="239">
        <v>2834.99</v>
      </c>
      <c r="AI72" s="237" t="s">
        <v>2061</v>
      </c>
      <c r="AJ72" s="14"/>
      <c r="AK72" s="8"/>
      <c r="AL72" s="19">
        <v>3823.51</v>
      </c>
      <c r="AM72" s="13" t="s">
        <v>2186</v>
      </c>
      <c r="AN72" s="19">
        <v>2139.0100000000002</v>
      </c>
      <c r="AO72" s="13" t="s">
        <v>2244</v>
      </c>
      <c r="AP72" s="19"/>
      <c r="AQ72" s="13"/>
      <c r="AR72" s="255"/>
      <c r="AS72" s="13"/>
      <c r="AT72" s="255">
        <v>2139.0100000000002</v>
      </c>
      <c r="AU72" s="247" t="s">
        <v>2380</v>
      </c>
      <c r="AV72" s="19">
        <v>3699</v>
      </c>
      <c r="AW72" s="53" t="s">
        <v>2464</v>
      </c>
      <c r="AX72" s="98"/>
      <c r="AY72" s="7"/>
      <c r="AZ72" s="19"/>
      <c r="BA72" s="13"/>
      <c r="BB72" s="19"/>
      <c r="BC72" s="13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3"/>
      <c r="D73" s="19"/>
      <c r="E73" s="13"/>
      <c r="F73" s="19"/>
      <c r="G73" s="13"/>
      <c r="H73" s="19"/>
      <c r="I73" s="13"/>
      <c r="J73" s="19"/>
      <c r="K73" s="13"/>
      <c r="L73" s="19"/>
      <c r="M73" s="13"/>
      <c r="N73" s="153">
        <f>+SUM(N70:N72)</f>
        <v>7269</v>
      </c>
      <c r="O73" s="13"/>
      <c r="P73" s="19">
        <v>1313.52</v>
      </c>
      <c r="Q73" s="13" t="s">
        <v>1612</v>
      </c>
      <c r="R73" s="19"/>
      <c r="S73" s="13"/>
      <c r="T73" s="19">
        <v>317.5</v>
      </c>
      <c r="U73" s="13" t="s">
        <v>1697</v>
      </c>
      <c r="V73" s="19"/>
      <c r="W73" s="13"/>
      <c r="X73" s="19"/>
      <c r="Y73" s="13"/>
      <c r="Z73" s="19"/>
      <c r="AA73" s="13"/>
      <c r="AB73" s="153">
        <f>+SUM(AB59:AB72)</f>
        <v>190885.98000000004</v>
      </c>
      <c r="AC73" s="13"/>
      <c r="AD73" s="19"/>
      <c r="AE73" s="13"/>
      <c r="AF73" s="19">
        <v>150</v>
      </c>
      <c r="AG73" s="13" t="s">
        <v>2024</v>
      </c>
      <c r="AH73" s="239">
        <v>1199</v>
      </c>
      <c r="AI73" s="237" t="s">
        <v>2062</v>
      </c>
      <c r="AJ73" s="19"/>
      <c r="AK73" s="13"/>
      <c r="AL73" s="14">
        <v>1199</v>
      </c>
      <c r="AM73" s="13" t="s">
        <v>2187</v>
      </c>
      <c r="AN73" s="19">
        <v>1199</v>
      </c>
      <c r="AO73" s="13" t="s">
        <v>2245</v>
      </c>
      <c r="AP73" s="19"/>
      <c r="AQ73" s="13"/>
      <c r="AR73" s="255"/>
      <c r="AS73" s="13"/>
      <c r="AT73" s="255">
        <v>928</v>
      </c>
      <c r="AU73" s="247" t="s">
        <v>2381</v>
      </c>
      <c r="AV73" s="19">
        <v>6402.01</v>
      </c>
      <c r="AW73" s="53" t="s">
        <v>2465</v>
      </c>
      <c r="AX73" s="19"/>
      <c r="AY73" s="13"/>
      <c r="AZ73" s="19"/>
      <c r="BA73" s="13"/>
      <c r="BB73" s="19"/>
      <c r="BC73" s="13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3"/>
      <c r="D74" s="19"/>
      <c r="E74" s="13"/>
      <c r="F74" s="19"/>
      <c r="G74" s="13"/>
      <c r="H74" s="19"/>
      <c r="I74" s="13"/>
      <c r="J74" s="19"/>
      <c r="K74" s="13"/>
      <c r="L74" s="19"/>
      <c r="M74" s="13"/>
      <c r="N74" s="19"/>
      <c r="O74" s="13"/>
      <c r="P74" s="153">
        <f>+SUM(P59:P73)</f>
        <v>80999.380000000019</v>
      </c>
      <c r="Q74" s="13"/>
      <c r="R74" s="19"/>
      <c r="S74" s="13"/>
      <c r="T74" s="153">
        <f>+SUM(T59:T73)</f>
        <v>67825.149999999994</v>
      </c>
      <c r="U74" s="13"/>
      <c r="V74" s="19"/>
      <c r="W74" s="13"/>
      <c r="X74" s="19"/>
      <c r="Y74" s="13"/>
      <c r="Z74" s="19"/>
      <c r="AA74" s="13"/>
      <c r="AB74" s="19"/>
      <c r="AC74" s="13"/>
      <c r="AD74" s="4"/>
      <c r="AE74" s="70"/>
      <c r="AF74" s="19">
        <v>457.35</v>
      </c>
      <c r="AG74" s="13" t="s">
        <v>2025</v>
      </c>
      <c r="AH74" s="239">
        <v>2138.9899999999998</v>
      </c>
      <c r="AI74" s="237" t="s">
        <v>2063</v>
      </c>
      <c r="AJ74" s="19"/>
      <c r="AK74" s="13"/>
      <c r="AL74" s="14">
        <v>2500</v>
      </c>
      <c r="AM74" s="13" t="s">
        <v>2194</v>
      </c>
      <c r="AN74" s="19">
        <v>566</v>
      </c>
      <c r="AO74" s="13" t="s">
        <v>2248</v>
      </c>
      <c r="AP74" s="19"/>
      <c r="AQ74" s="13"/>
      <c r="AR74" s="255"/>
      <c r="AS74" s="13"/>
      <c r="AT74" s="255">
        <v>2094.98</v>
      </c>
      <c r="AU74" s="247" t="s">
        <v>2382</v>
      </c>
      <c r="AV74" s="19">
        <v>1199</v>
      </c>
      <c r="AW74" s="53" t="s">
        <v>2466</v>
      </c>
      <c r="AX74" s="19"/>
      <c r="AY74" s="13"/>
      <c r="AZ74" s="19"/>
      <c r="BA74" s="13"/>
      <c r="BB74" s="19"/>
      <c r="BC74" s="13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3"/>
      <c r="D75" s="19"/>
      <c r="E75" s="13"/>
      <c r="F75" s="19"/>
      <c r="G75" s="13"/>
      <c r="H75" s="19"/>
      <c r="I75" s="13"/>
      <c r="J75" s="19"/>
      <c r="K75" s="13"/>
      <c r="L75" s="19"/>
      <c r="M75" s="13"/>
      <c r="N75" s="19"/>
      <c r="O75" s="13"/>
      <c r="P75" s="19"/>
      <c r="Q75" s="13"/>
      <c r="R75" s="19"/>
      <c r="S75" s="13"/>
      <c r="T75" s="19"/>
      <c r="U75" s="13"/>
      <c r="V75" s="111"/>
      <c r="W75" s="13"/>
      <c r="X75" s="111"/>
      <c r="Y75" s="13"/>
      <c r="Z75" s="19"/>
      <c r="AA75" s="13"/>
      <c r="AB75" s="19"/>
      <c r="AC75" s="13"/>
      <c r="AD75" s="19"/>
      <c r="AE75" s="13"/>
      <c r="AF75" s="153">
        <f>+SUM(AF59:AF74)</f>
        <v>120154.05000000002</v>
      </c>
      <c r="AG75" s="13"/>
      <c r="AH75" s="239">
        <v>2139.0100000000002</v>
      </c>
      <c r="AI75" s="237" t="s">
        <v>2064</v>
      </c>
      <c r="AJ75" s="19"/>
      <c r="AK75" s="13"/>
      <c r="AL75" s="14">
        <v>1567.77</v>
      </c>
      <c r="AM75" s="13" t="s">
        <v>2198</v>
      </c>
      <c r="AN75" s="19">
        <v>2581</v>
      </c>
      <c r="AO75" s="13" t="s">
        <v>2250</v>
      </c>
      <c r="AP75" s="19"/>
      <c r="AQ75" s="13"/>
      <c r="AR75" s="255"/>
      <c r="AS75" s="13"/>
      <c r="AT75" s="273">
        <v>2095</v>
      </c>
      <c r="AU75" s="247" t="s">
        <v>2383</v>
      </c>
      <c r="AV75" s="14">
        <v>30000</v>
      </c>
      <c r="AW75" s="53" t="s">
        <v>2467</v>
      </c>
      <c r="AX75" s="19"/>
      <c r="AY75" s="13"/>
      <c r="AZ75" s="19"/>
      <c r="BA75" s="13"/>
      <c r="BB75" s="19"/>
      <c r="BC75" s="13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3"/>
      <c r="D76" s="19"/>
      <c r="E76" s="13"/>
      <c r="F76" s="19"/>
      <c r="G76" s="13"/>
      <c r="H76" s="19"/>
      <c r="I76" s="13"/>
      <c r="J76" s="19"/>
      <c r="K76" s="13"/>
      <c r="L76" s="19"/>
      <c r="M76" s="13"/>
      <c r="N76" s="19"/>
      <c r="O76" s="13"/>
      <c r="P76" s="19">
        <v>15000</v>
      </c>
      <c r="Q76" s="13" t="s">
        <v>1963</v>
      </c>
      <c r="R76" s="19"/>
      <c r="S76" s="13"/>
      <c r="T76" s="19"/>
      <c r="U76" s="13"/>
      <c r="V76" s="111"/>
      <c r="W76" s="13"/>
      <c r="X76" s="111"/>
      <c r="Y76" s="13"/>
      <c r="Z76" s="19"/>
      <c r="AA76" s="13"/>
      <c r="AB76" s="19"/>
      <c r="AC76" s="13"/>
      <c r="AD76" s="19"/>
      <c r="AE76" s="13"/>
      <c r="AF76" s="19"/>
      <c r="AG76" s="13"/>
      <c r="AH76" s="239">
        <v>2094.98</v>
      </c>
      <c r="AI76" s="237" t="s">
        <v>2065</v>
      </c>
      <c r="AJ76" s="19"/>
      <c r="AK76" s="13"/>
      <c r="AL76" s="178">
        <f>+SUM(AL59:AL75)</f>
        <v>42230.829999999994</v>
      </c>
      <c r="AM76" s="13"/>
      <c r="AN76" s="14">
        <v>395.19</v>
      </c>
      <c r="AO76" s="13" t="s">
        <v>2251</v>
      </c>
      <c r="AP76" s="19"/>
      <c r="AQ76" s="13"/>
      <c r="AR76" s="255"/>
      <c r="AS76" s="13"/>
      <c r="AT76" s="255">
        <v>4395</v>
      </c>
      <c r="AU76" s="247" t="s">
        <v>2384</v>
      </c>
      <c r="AV76" s="178">
        <f>SUM(AV59:AV75)</f>
        <v>70647.040000000008</v>
      </c>
      <c r="AW76" s="53"/>
      <c r="AX76" s="19"/>
      <c r="AY76" s="13"/>
      <c r="AZ76" s="19"/>
      <c r="BA76" s="13"/>
      <c r="BB76" s="19"/>
      <c r="BC76" s="13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3"/>
      <c r="D77" s="19"/>
      <c r="E77" s="13"/>
      <c r="F77" s="19"/>
      <c r="G77" s="13"/>
      <c r="H77" s="19"/>
      <c r="I77" s="13"/>
      <c r="J77" s="19"/>
      <c r="K77" s="13"/>
      <c r="L77" s="19"/>
      <c r="M77" s="13"/>
      <c r="N77" s="19"/>
      <c r="O77" s="13"/>
      <c r="P77" s="19">
        <v>267.5</v>
      </c>
      <c r="Q77" s="13" t="s">
        <v>1964</v>
      </c>
      <c r="R77" s="19"/>
      <c r="S77" s="13"/>
      <c r="T77" s="19"/>
      <c r="U77" s="13"/>
      <c r="V77" s="19"/>
      <c r="W77" s="13"/>
      <c r="X77" s="19"/>
      <c r="Y77" s="13"/>
      <c r="Z77" s="19"/>
      <c r="AA77" s="13"/>
      <c r="AB77" s="19"/>
      <c r="AC77" s="13"/>
      <c r="AD77" s="19"/>
      <c r="AE77" s="13"/>
      <c r="AF77" s="19"/>
      <c r="AG77" s="13"/>
      <c r="AH77" s="153">
        <f>+SUM(AH59:AH76)</f>
        <v>134691.53000000003</v>
      </c>
      <c r="AI77" s="13"/>
      <c r="AJ77" s="19"/>
      <c r="AK77" s="13"/>
      <c r="AL77" s="14"/>
      <c r="AM77" s="13"/>
      <c r="AN77" s="19">
        <v>536.15</v>
      </c>
      <c r="AO77" s="13" t="s">
        <v>2252</v>
      </c>
      <c r="AP77" s="19"/>
      <c r="AQ77" s="13"/>
      <c r="AR77" s="255"/>
      <c r="AS77" s="13"/>
      <c r="AT77" s="255">
        <v>1964.81</v>
      </c>
      <c r="AU77" s="24" t="s">
        <v>2391</v>
      </c>
      <c r="AV77" s="14"/>
      <c r="AW77" s="53"/>
      <c r="AX77" s="19"/>
      <c r="AY77" s="13"/>
      <c r="AZ77" s="19"/>
      <c r="BA77" s="13"/>
      <c r="BB77" s="19"/>
      <c r="BC77" s="13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3"/>
      <c r="D78" s="19"/>
      <c r="E78" s="13"/>
      <c r="F78" s="19"/>
      <c r="G78" s="13"/>
      <c r="H78" s="19"/>
      <c r="I78" s="13"/>
      <c r="J78" s="19"/>
      <c r="K78" s="13"/>
      <c r="L78" s="19"/>
      <c r="M78" s="13"/>
      <c r="N78" s="14"/>
      <c r="O78" s="13"/>
      <c r="P78" s="19">
        <v>1199</v>
      </c>
      <c r="Q78" s="13" t="s">
        <v>1972</v>
      </c>
      <c r="R78" s="19"/>
      <c r="S78" s="13"/>
      <c r="T78" s="19"/>
      <c r="U78" s="13"/>
      <c r="V78" s="19"/>
      <c r="W78" s="13"/>
      <c r="X78" s="19"/>
      <c r="Y78" s="13"/>
      <c r="Z78" s="19"/>
      <c r="AA78" s="13"/>
      <c r="AB78" s="19"/>
      <c r="AC78" s="13"/>
      <c r="AD78" s="19"/>
      <c r="AE78" s="13"/>
      <c r="AF78" s="19"/>
      <c r="AG78" s="13"/>
      <c r="AH78" s="19"/>
      <c r="AI78" s="13"/>
      <c r="AJ78" s="19"/>
      <c r="AK78" s="13"/>
      <c r="AL78" s="14"/>
      <c r="AM78" s="13"/>
      <c r="AN78" s="19">
        <v>278.61</v>
      </c>
      <c r="AO78" s="13" t="s">
        <v>2256</v>
      </c>
      <c r="AP78" s="19"/>
      <c r="AQ78" s="13"/>
      <c r="AR78" s="255"/>
      <c r="AS78" s="13"/>
      <c r="AT78" s="255">
        <v>3904.2</v>
      </c>
      <c r="AU78" s="247" t="s">
        <v>2385</v>
      </c>
      <c r="AV78" s="19"/>
      <c r="AW78" s="53"/>
      <c r="AX78" s="15"/>
      <c r="AY78" s="13"/>
      <c r="AZ78" s="111"/>
      <c r="BA78" s="13"/>
      <c r="BB78" s="19"/>
      <c r="BC78" s="13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3"/>
      <c r="D79" s="19"/>
      <c r="E79" s="13"/>
      <c r="F79" s="19"/>
      <c r="G79" s="13"/>
      <c r="H79" s="19"/>
      <c r="I79" s="13"/>
      <c r="J79" s="19"/>
      <c r="K79" s="13"/>
      <c r="L79" s="19"/>
      <c r="M79" s="13"/>
      <c r="N79" s="19"/>
      <c r="O79" s="13"/>
      <c r="P79" s="153">
        <f>+SUM(P76:P78)</f>
        <v>16466.5</v>
      </c>
      <c r="Q79" s="13"/>
      <c r="R79" s="19"/>
      <c r="S79" s="13"/>
      <c r="T79" s="19"/>
      <c r="U79" s="13"/>
      <c r="V79" s="19"/>
      <c r="W79" s="13"/>
      <c r="X79" s="19"/>
      <c r="Y79" s="13"/>
      <c r="Z79" s="19"/>
      <c r="AA79" s="13"/>
      <c r="AB79" s="19"/>
      <c r="AC79" s="13"/>
      <c r="AD79" s="19"/>
      <c r="AE79" s="13"/>
      <c r="AF79" s="19"/>
      <c r="AG79" s="13"/>
      <c r="AH79" s="19"/>
      <c r="AI79" s="13"/>
      <c r="AJ79" s="19"/>
      <c r="AK79" s="13"/>
      <c r="AL79" s="14"/>
      <c r="AM79" s="13"/>
      <c r="AN79" s="153">
        <f>+SUM(AN59:AN78)</f>
        <v>126972.71999999999</v>
      </c>
      <c r="AO79" s="13"/>
      <c r="AP79" s="19"/>
      <c r="AQ79" s="13"/>
      <c r="AR79" s="255"/>
      <c r="AS79" s="13"/>
      <c r="AT79" s="255">
        <v>30000</v>
      </c>
      <c r="AU79" s="247" t="s">
        <v>2386</v>
      </c>
      <c r="AV79" s="111"/>
      <c r="AW79" s="53"/>
      <c r="AX79" s="19"/>
      <c r="AY79" s="13"/>
      <c r="AZ79" s="19"/>
      <c r="BA79" s="13"/>
      <c r="BB79" s="19"/>
      <c r="BC79" s="13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3"/>
      <c r="D80" s="19"/>
      <c r="E80" s="13"/>
      <c r="F80" s="14"/>
      <c r="G80" s="13"/>
      <c r="H80" s="19"/>
      <c r="I80" s="13"/>
      <c r="J80" s="19"/>
      <c r="K80" s="13"/>
      <c r="L80" s="19"/>
      <c r="M80" s="13"/>
      <c r="N80" s="19"/>
      <c r="O80" s="13"/>
      <c r="P80" s="19"/>
      <c r="Q80" s="13"/>
      <c r="R80" s="19"/>
      <c r="S80" s="13"/>
      <c r="T80" s="19"/>
      <c r="U80" s="13"/>
      <c r="V80" s="19"/>
      <c r="W80" s="13"/>
      <c r="X80" s="19"/>
      <c r="Y80" s="13"/>
      <c r="Z80" s="19"/>
      <c r="AA80" s="13"/>
      <c r="AB80" s="19"/>
      <c r="AC80" s="13"/>
      <c r="AD80" s="19"/>
      <c r="AE80" s="13"/>
      <c r="AF80" s="19"/>
      <c r="AG80" s="13"/>
      <c r="AH80" s="19"/>
      <c r="AI80" s="13"/>
      <c r="AJ80" s="15"/>
      <c r="AK80" s="13"/>
      <c r="AL80" s="14"/>
      <c r="AM80" s="13"/>
      <c r="AN80" s="19"/>
      <c r="AO80" s="13"/>
      <c r="AP80" s="19"/>
      <c r="AQ80" s="13"/>
      <c r="AR80" s="255"/>
      <c r="AS80" s="13"/>
      <c r="AT80" s="255">
        <v>50000</v>
      </c>
      <c r="AU80" s="247" t="s">
        <v>2387</v>
      </c>
      <c r="AV80" s="19"/>
      <c r="AW80" s="53"/>
      <c r="AX80" s="111"/>
      <c r="AY80" s="13"/>
      <c r="AZ80" s="111"/>
      <c r="BA80" s="13"/>
      <c r="BB80" s="19"/>
      <c r="BC80" s="13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3"/>
      <c r="D81" s="19"/>
      <c r="E81" s="13"/>
      <c r="F81" s="19"/>
      <c r="G81" s="13"/>
      <c r="H81" s="19"/>
      <c r="I81" s="13"/>
      <c r="J81" s="19"/>
      <c r="K81" s="13"/>
      <c r="L81" s="19"/>
      <c r="M81" s="13"/>
      <c r="N81" s="19"/>
      <c r="O81" s="13"/>
      <c r="P81" s="19"/>
      <c r="Q81" s="13"/>
      <c r="R81" s="19"/>
      <c r="S81" s="13"/>
      <c r="T81" s="19"/>
      <c r="U81" s="13"/>
      <c r="V81" s="19"/>
      <c r="W81" s="13"/>
      <c r="X81" s="19"/>
      <c r="Y81" s="13"/>
      <c r="Z81" s="19"/>
      <c r="AA81" s="13"/>
      <c r="AB81" s="19"/>
      <c r="AC81" s="13"/>
      <c r="AD81" s="19"/>
      <c r="AE81" s="13"/>
      <c r="AF81" s="19"/>
      <c r="AG81" s="13"/>
      <c r="AH81" s="19"/>
      <c r="AI81" s="13"/>
      <c r="AJ81" s="19"/>
      <c r="AK81" s="13"/>
      <c r="AL81" s="14"/>
      <c r="AM81" s="13"/>
      <c r="AN81" s="19"/>
      <c r="AO81" s="13"/>
      <c r="AP81" s="19"/>
      <c r="AQ81" s="13"/>
      <c r="AR81" s="255"/>
      <c r="AS81" s="13"/>
      <c r="AT81" s="255">
        <v>9937.31</v>
      </c>
      <c r="AU81" s="247" t="s">
        <v>2388</v>
      </c>
      <c r="AV81" s="19"/>
      <c r="AW81" s="53"/>
      <c r="AX81" s="19"/>
      <c r="AY81" s="13"/>
      <c r="AZ81" s="19"/>
      <c r="BA81" s="13"/>
      <c r="BB81" s="19"/>
      <c r="BC81" s="13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9"/>
      <c r="D82" s="98"/>
      <c r="E82" s="99"/>
      <c r="F82" s="98"/>
      <c r="G82" s="99"/>
      <c r="H82" s="98"/>
      <c r="I82" s="99"/>
      <c r="J82" s="98"/>
      <c r="K82" s="99"/>
      <c r="L82" s="98"/>
      <c r="M82" s="99"/>
      <c r="N82" s="98"/>
      <c r="O82" s="99"/>
      <c r="P82" s="98"/>
      <c r="Q82" s="99"/>
      <c r="R82" s="98"/>
      <c r="S82" s="99"/>
      <c r="T82" s="98"/>
      <c r="U82" s="99"/>
      <c r="V82" s="98"/>
      <c r="W82" s="99"/>
      <c r="X82" s="98"/>
      <c r="Y82" s="99"/>
      <c r="Z82" s="98"/>
      <c r="AA82" s="99"/>
      <c r="AB82" s="98"/>
      <c r="AC82" s="99"/>
      <c r="AD82" s="98"/>
      <c r="AE82" s="99"/>
      <c r="AF82" s="98"/>
      <c r="AG82" s="99"/>
      <c r="AH82" s="98"/>
      <c r="AI82" s="99"/>
      <c r="AJ82" s="98"/>
      <c r="AK82" s="99"/>
      <c r="AL82" s="14"/>
      <c r="AM82" s="99"/>
      <c r="AN82" s="98"/>
      <c r="AO82" s="99"/>
      <c r="AP82" s="98"/>
      <c r="AQ82" s="99"/>
      <c r="AR82" s="256"/>
      <c r="AS82" s="99"/>
      <c r="AT82" s="256">
        <v>18289</v>
      </c>
      <c r="AU82" s="247" t="s">
        <v>2389</v>
      </c>
      <c r="AV82" s="98"/>
      <c r="AW82" s="100"/>
      <c r="AX82" s="98"/>
      <c r="AY82" s="99"/>
      <c r="AZ82" s="98"/>
      <c r="BA82" s="99"/>
      <c r="BB82" s="98"/>
      <c r="BC82" s="99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3"/>
      <c r="D83" s="19"/>
      <c r="E83" s="13"/>
      <c r="F83" s="19"/>
      <c r="G83" s="13"/>
      <c r="H83" s="19"/>
      <c r="I83" s="13"/>
      <c r="J83" s="19"/>
      <c r="K83" s="13"/>
      <c r="L83" s="19"/>
      <c r="M83" s="13"/>
      <c r="N83" s="19"/>
      <c r="O83" s="13"/>
      <c r="P83" s="19"/>
      <c r="Q83" s="13"/>
      <c r="R83" s="19"/>
      <c r="S83" s="13"/>
      <c r="T83" s="19"/>
      <c r="U83" s="13"/>
      <c r="V83" s="19"/>
      <c r="W83" s="13"/>
      <c r="X83" s="19"/>
      <c r="Y83" s="13"/>
      <c r="Z83" s="19"/>
      <c r="AA83" s="13"/>
      <c r="AB83" s="19"/>
      <c r="AC83" s="13"/>
      <c r="AD83" s="19"/>
      <c r="AE83" s="13"/>
      <c r="AF83" s="19"/>
      <c r="AG83" s="13"/>
      <c r="AH83" s="19"/>
      <c r="AI83" s="13"/>
      <c r="AJ83" s="19"/>
      <c r="AK83" s="13"/>
      <c r="AL83" s="19"/>
      <c r="AM83" s="13"/>
      <c r="AN83" s="19"/>
      <c r="AO83" s="13"/>
      <c r="AP83" s="98"/>
      <c r="AQ83" s="99"/>
      <c r="AR83" s="255"/>
      <c r="AS83" s="13"/>
      <c r="AT83" s="255">
        <v>20000</v>
      </c>
      <c r="AU83" s="246" t="s">
        <v>2390</v>
      </c>
      <c r="AV83" s="19"/>
      <c r="AW83" s="53"/>
      <c r="AX83" s="19"/>
      <c r="AY83" s="13"/>
      <c r="AZ83" s="19"/>
      <c r="BA83" s="13"/>
      <c r="BB83" s="19"/>
      <c r="BC83" s="13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3"/>
      <c r="D84" s="19"/>
      <c r="E84" s="13"/>
      <c r="F84" s="19"/>
      <c r="G84" s="13"/>
      <c r="H84" s="19"/>
      <c r="I84" s="13"/>
      <c r="J84" s="19"/>
      <c r="K84" s="13"/>
      <c r="L84" s="19"/>
      <c r="M84" s="13"/>
      <c r="N84" s="19"/>
      <c r="O84" s="13"/>
      <c r="P84" s="19"/>
      <c r="Q84" s="13"/>
      <c r="R84" s="19"/>
      <c r="S84" s="13"/>
      <c r="T84" s="19"/>
      <c r="U84" s="13"/>
      <c r="V84" s="19"/>
      <c r="W84" s="13"/>
      <c r="X84" s="19"/>
      <c r="Y84" s="13"/>
      <c r="Z84" s="19"/>
      <c r="AA84" s="13"/>
      <c r="AB84" s="19"/>
      <c r="AC84" s="13"/>
      <c r="AD84" s="19"/>
      <c r="AE84" s="13"/>
      <c r="AG84" s="70"/>
      <c r="AH84" s="19"/>
      <c r="AI84" s="13"/>
      <c r="AJ84" s="19"/>
      <c r="AK84" s="13"/>
      <c r="AL84" s="19"/>
      <c r="AM84" s="13"/>
      <c r="AN84" s="19"/>
      <c r="AO84" s="13"/>
      <c r="AP84" s="19"/>
      <c r="AQ84" s="13"/>
      <c r="AR84" s="255"/>
      <c r="AS84" s="13"/>
      <c r="AT84" s="265">
        <f>SUM(AT59:AT83)</f>
        <v>171097.9</v>
      </c>
      <c r="AU84" s="247"/>
      <c r="AV84" s="19"/>
      <c r="AW84" s="53"/>
      <c r="AX84" s="19"/>
      <c r="AY84" s="13"/>
      <c r="AZ84" s="19"/>
      <c r="BA84" s="13"/>
      <c r="BB84" s="19"/>
      <c r="BC84" s="13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3"/>
      <c r="D85" s="19"/>
      <c r="E85" s="13"/>
      <c r="F85" s="19"/>
      <c r="G85" s="13"/>
      <c r="H85" s="19"/>
      <c r="I85" s="13"/>
      <c r="J85" s="19"/>
      <c r="K85" s="13"/>
      <c r="L85" s="19"/>
      <c r="M85" s="13"/>
      <c r="N85" s="19"/>
      <c r="O85" s="13"/>
      <c r="P85" s="19"/>
      <c r="Q85" s="13"/>
      <c r="R85" s="19"/>
      <c r="S85" s="13"/>
      <c r="T85" s="19"/>
      <c r="U85" s="13"/>
      <c r="V85" s="19"/>
      <c r="W85" s="13"/>
      <c r="X85" s="19"/>
      <c r="Y85" s="13"/>
      <c r="Z85" s="19"/>
      <c r="AA85" s="13"/>
      <c r="AB85" s="19"/>
      <c r="AC85" s="13"/>
      <c r="AD85" s="19"/>
      <c r="AE85" s="13"/>
      <c r="AG85" s="70"/>
      <c r="AH85" s="19"/>
      <c r="AI85" s="13"/>
      <c r="AJ85" s="19"/>
      <c r="AK85" s="13"/>
      <c r="AL85" s="19"/>
      <c r="AM85" s="13"/>
      <c r="AN85" s="19"/>
      <c r="AO85" s="13"/>
      <c r="AP85" s="19"/>
      <c r="AQ85" s="13"/>
      <c r="AR85" s="255"/>
      <c r="AS85" s="13"/>
      <c r="AT85" s="255"/>
      <c r="AU85" s="247"/>
      <c r="AV85" s="19"/>
      <c r="AW85" s="53"/>
      <c r="AX85" s="19"/>
      <c r="AY85" s="13"/>
      <c r="AZ85" s="19"/>
      <c r="BA85" s="13"/>
      <c r="BB85" s="19"/>
      <c r="BC85" s="13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3"/>
      <c r="D86" s="19"/>
      <c r="E86" s="13"/>
      <c r="F86" s="19"/>
      <c r="G86" s="13"/>
      <c r="H86" s="19"/>
      <c r="I86" s="13"/>
      <c r="J86" s="19"/>
      <c r="K86" s="13"/>
      <c r="L86" s="19"/>
      <c r="M86" s="13"/>
      <c r="N86" s="19"/>
      <c r="O86" s="13"/>
      <c r="P86" s="19"/>
      <c r="Q86" s="13"/>
      <c r="R86" s="19"/>
      <c r="S86" s="13"/>
      <c r="T86" s="19"/>
      <c r="U86" s="13"/>
      <c r="V86" s="19"/>
      <c r="W86" s="13"/>
      <c r="X86" s="19"/>
      <c r="Y86" s="13"/>
      <c r="Z86" s="19"/>
      <c r="AA86" s="13"/>
      <c r="AB86" s="19"/>
      <c r="AC86" s="13"/>
      <c r="AD86" s="19"/>
      <c r="AE86" s="13"/>
      <c r="AG86" s="70"/>
      <c r="AH86" s="19"/>
      <c r="AI86" s="13"/>
      <c r="AJ86" s="19"/>
      <c r="AK86" s="13"/>
      <c r="AL86" s="19"/>
      <c r="AM86" s="13"/>
      <c r="AN86" s="19"/>
      <c r="AO86" s="13"/>
      <c r="AP86" s="19"/>
      <c r="AQ86" s="13"/>
      <c r="AR86" s="255"/>
      <c r="AS86" s="13"/>
      <c r="AT86" s="255"/>
      <c r="AU86" s="247"/>
      <c r="AV86" s="19"/>
      <c r="AW86" s="53"/>
      <c r="AX86" s="19"/>
      <c r="AY86" s="13"/>
      <c r="AZ86" s="19"/>
      <c r="BA86" s="13"/>
      <c r="BB86" s="19"/>
      <c r="BC86" s="13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7"/>
      <c r="D87" s="9"/>
      <c r="E87" s="7"/>
      <c r="F87" s="9"/>
      <c r="G87" s="7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  <c r="V87" s="9"/>
      <c r="W87" s="7"/>
      <c r="X87" s="9"/>
      <c r="Y87" s="7"/>
      <c r="Z87" s="9"/>
      <c r="AA87" s="7"/>
      <c r="AB87" s="9"/>
      <c r="AC87" s="7"/>
      <c r="AD87" s="9"/>
      <c r="AE87" s="7"/>
      <c r="AG87" s="70"/>
      <c r="AH87" s="9"/>
      <c r="AI87" s="7"/>
      <c r="AJ87" s="9"/>
      <c r="AK87" s="7"/>
      <c r="AL87" s="9"/>
      <c r="AM87" s="7"/>
      <c r="AN87" s="9"/>
      <c r="AO87" s="7"/>
      <c r="AP87" s="9"/>
      <c r="AQ87" s="7"/>
      <c r="AR87" s="256"/>
      <c r="AS87" s="7"/>
      <c r="AT87" s="256"/>
      <c r="AU87" s="241"/>
      <c r="AV87" s="9"/>
      <c r="AW87" s="100"/>
      <c r="AX87" s="9"/>
      <c r="AY87" s="7"/>
      <c r="AZ87" s="9"/>
      <c r="BA87" s="7"/>
      <c r="BB87" s="9"/>
      <c r="BC87" s="7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7"/>
      <c r="D88" s="9"/>
      <c r="E88" s="7"/>
      <c r="F88" s="9"/>
      <c r="G88" s="7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  <c r="V88" s="9"/>
      <c r="W88" s="7"/>
      <c r="X88" s="9"/>
      <c r="Y88" s="7"/>
      <c r="Z88" s="9"/>
      <c r="AA88" s="7"/>
      <c r="AB88" s="98"/>
      <c r="AC88" s="7"/>
      <c r="AD88" s="9"/>
      <c r="AE88" s="7"/>
      <c r="AF88" s="4"/>
      <c r="AG88" s="70"/>
      <c r="AH88" s="9"/>
      <c r="AI88" s="7"/>
      <c r="AJ88" s="9"/>
      <c r="AK88" s="7"/>
      <c r="AL88" s="9"/>
      <c r="AM88" s="7"/>
      <c r="AN88" s="9"/>
      <c r="AO88" s="7"/>
      <c r="AP88" s="98"/>
      <c r="AQ88" s="7"/>
      <c r="AR88" s="256"/>
      <c r="AS88" s="7"/>
      <c r="AT88" s="256"/>
      <c r="AU88" s="241"/>
      <c r="AV88" s="9"/>
      <c r="AW88" s="100"/>
      <c r="AX88" s="9"/>
      <c r="AY88" s="7"/>
      <c r="AZ88" s="9"/>
      <c r="BA88" s="7"/>
      <c r="BB88" s="9"/>
      <c r="BC88" s="7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7"/>
      <c r="D89" s="9"/>
      <c r="E89" s="7"/>
      <c r="F89" s="9"/>
      <c r="G89" s="7"/>
      <c r="H89" s="9"/>
      <c r="I89" s="7"/>
      <c r="J89" s="9"/>
      <c r="K89" s="7"/>
      <c r="L89" s="9"/>
      <c r="M89" s="7"/>
      <c r="N89" s="9"/>
      <c r="O89" s="7"/>
      <c r="P89" s="9"/>
      <c r="Q89" s="7"/>
      <c r="R89" s="9"/>
      <c r="S89" s="7"/>
      <c r="T89" s="9"/>
      <c r="U89" s="7"/>
      <c r="V89" s="9"/>
      <c r="W89" s="7"/>
      <c r="X89" s="9"/>
      <c r="Y89" s="7"/>
      <c r="Z89" s="9"/>
      <c r="AA89" s="7"/>
      <c r="AB89" s="9"/>
      <c r="AC89" s="7"/>
      <c r="AD89" s="9"/>
      <c r="AE89" s="7"/>
      <c r="AF89" s="9"/>
      <c r="AG89" s="7"/>
      <c r="AH89" s="9"/>
      <c r="AI89" s="7"/>
      <c r="AJ89" s="9"/>
      <c r="AK89" s="7"/>
      <c r="AL89" s="9"/>
      <c r="AM89" s="7"/>
      <c r="AN89" s="9"/>
      <c r="AO89" s="7"/>
      <c r="AP89" s="9"/>
      <c r="AQ89" s="99"/>
      <c r="AR89" s="256"/>
      <c r="AS89" s="7"/>
      <c r="AT89" s="256"/>
      <c r="AU89" s="241"/>
      <c r="AV89" s="9"/>
      <c r="AW89" s="100"/>
      <c r="AX89" s="9"/>
      <c r="AY89" s="7"/>
      <c r="AZ89" s="9"/>
      <c r="BA89" s="7"/>
      <c r="BB89" s="9"/>
      <c r="BC89" s="7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7"/>
      <c r="D90" s="9"/>
      <c r="E90" s="7"/>
      <c r="F90" s="9"/>
      <c r="G90" s="7"/>
      <c r="H90" s="9"/>
      <c r="I90" s="7"/>
      <c r="J90" s="9"/>
      <c r="K90" s="7"/>
      <c r="L90" s="9"/>
      <c r="M90" s="7"/>
      <c r="N90" s="9"/>
      <c r="O90" s="7"/>
      <c r="P90" s="9"/>
      <c r="Q90" s="7"/>
      <c r="R90" s="9"/>
      <c r="S90" s="7"/>
      <c r="T90" s="9"/>
      <c r="U90" s="7"/>
      <c r="V90" s="9"/>
      <c r="W90" s="7"/>
      <c r="X90" s="9"/>
      <c r="Y90" s="7"/>
      <c r="Z90" s="9"/>
      <c r="AA90" s="7"/>
      <c r="AB90" s="9"/>
      <c r="AC90" s="7"/>
      <c r="AD90" s="9"/>
      <c r="AE90" s="7"/>
      <c r="AF90" s="9"/>
      <c r="AG90" s="7"/>
      <c r="AH90" s="9"/>
      <c r="AI90" s="7"/>
      <c r="AJ90" s="9"/>
      <c r="AK90" s="7"/>
      <c r="AL90" s="9"/>
      <c r="AM90" s="7"/>
      <c r="AN90" s="9"/>
      <c r="AO90" s="7"/>
      <c r="AP90" s="9"/>
      <c r="AQ90" s="7"/>
      <c r="AR90" s="256"/>
      <c r="AS90" s="7"/>
      <c r="AT90" s="256"/>
      <c r="AU90" s="241"/>
      <c r="AV90" s="9"/>
      <c r="AW90" s="100"/>
      <c r="AX90" s="9"/>
      <c r="AY90" s="7"/>
      <c r="AZ90" s="9"/>
      <c r="BA90" s="7"/>
      <c r="BB90" s="9"/>
      <c r="BC90" s="7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6"/>
      <c r="D91" s="105"/>
      <c r="E91" s="106"/>
      <c r="F91" s="105"/>
      <c r="G91" s="106"/>
      <c r="H91" s="105"/>
      <c r="I91" s="106"/>
      <c r="J91" s="105"/>
      <c r="K91" s="106"/>
      <c r="L91" s="105"/>
      <c r="M91" s="106"/>
      <c r="N91" s="105"/>
      <c r="O91" s="106"/>
      <c r="P91" s="105"/>
      <c r="Q91" s="106"/>
      <c r="R91" s="105"/>
      <c r="S91" s="106"/>
      <c r="T91" s="105"/>
      <c r="U91" s="106"/>
      <c r="V91" s="105"/>
      <c r="W91" s="106"/>
      <c r="X91" s="105"/>
      <c r="Y91" s="106"/>
      <c r="Z91" s="105"/>
      <c r="AA91" s="106"/>
      <c r="AB91" s="105"/>
      <c r="AC91" s="106"/>
      <c r="AD91" s="105"/>
      <c r="AE91" s="106"/>
      <c r="AF91" s="105"/>
      <c r="AG91" s="106"/>
      <c r="AH91" s="105"/>
      <c r="AI91" s="106"/>
      <c r="AJ91" s="105"/>
      <c r="AK91" s="106"/>
      <c r="AL91" s="105"/>
      <c r="AM91" s="106"/>
      <c r="AN91" s="105"/>
      <c r="AO91" s="106"/>
      <c r="AP91" s="105"/>
      <c r="AQ91" s="106"/>
      <c r="AR91" s="264"/>
      <c r="AS91" s="106"/>
      <c r="AT91" s="264"/>
      <c r="AU91" s="106"/>
      <c r="AW91" s="108"/>
      <c r="AX91" s="105"/>
      <c r="AY91" s="106"/>
      <c r="AZ91" s="105"/>
      <c r="BA91" s="106"/>
      <c r="BB91" s="105"/>
      <c r="BC91" s="106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>
        <v>3530</v>
      </c>
      <c r="C92" s="13" t="s">
        <v>1329</v>
      </c>
      <c r="D92" s="98">
        <v>2814</v>
      </c>
      <c r="E92" s="99" t="s">
        <v>1385</v>
      </c>
      <c r="F92" s="19">
        <v>1199</v>
      </c>
      <c r="G92" s="13" t="s">
        <v>1425</v>
      </c>
      <c r="H92" s="19">
        <v>2190.4699999999998</v>
      </c>
      <c r="I92" s="13" t="s">
        <v>1463</v>
      </c>
      <c r="J92" s="19">
        <v>2835.3</v>
      </c>
      <c r="K92" s="13" t="s">
        <v>1485</v>
      </c>
      <c r="L92" s="19">
        <v>1199</v>
      </c>
      <c r="M92" s="13" t="s">
        <v>1519</v>
      </c>
      <c r="N92" s="19">
        <v>5000</v>
      </c>
      <c r="O92" s="13" t="s">
        <v>1550</v>
      </c>
      <c r="P92" s="19">
        <v>5800</v>
      </c>
      <c r="Q92" s="13" t="s">
        <v>1573</v>
      </c>
      <c r="R92" s="19">
        <v>26627.25</v>
      </c>
      <c r="S92" s="13" t="s">
        <v>1644</v>
      </c>
      <c r="T92" s="19">
        <v>276.94</v>
      </c>
      <c r="U92" s="13" t="s">
        <v>1649</v>
      </c>
      <c r="V92" s="19">
        <v>10000</v>
      </c>
      <c r="W92" s="13" t="s">
        <v>1698</v>
      </c>
      <c r="X92" s="19">
        <v>2000</v>
      </c>
      <c r="Y92" s="13" t="s">
        <v>1761</v>
      </c>
      <c r="Z92" s="115">
        <v>2500</v>
      </c>
      <c r="AA92" s="114" t="s">
        <v>1809</v>
      </c>
      <c r="AB92" s="19">
        <v>836.95</v>
      </c>
      <c r="AC92" s="13" t="s">
        <v>1847</v>
      </c>
      <c r="AD92" s="19">
        <v>20000</v>
      </c>
      <c r="AE92" s="13" t="s">
        <v>1896</v>
      </c>
      <c r="AF92" s="19">
        <v>3530</v>
      </c>
      <c r="AG92" s="13" t="s">
        <v>2005</v>
      </c>
      <c r="AH92" s="244">
        <v>2900</v>
      </c>
      <c r="AI92" s="243" t="s">
        <v>2066</v>
      </c>
      <c r="AJ92" s="19">
        <v>5000</v>
      </c>
      <c r="AK92" s="13" t="s">
        <v>2088</v>
      </c>
      <c r="AL92" s="19">
        <v>948</v>
      </c>
      <c r="AM92" s="13" t="s">
        <v>2155</v>
      </c>
      <c r="AN92" s="19">
        <v>2292.5500000000002</v>
      </c>
      <c r="AO92" s="13" t="s">
        <v>2206</v>
      </c>
      <c r="AP92" s="19">
        <v>20000</v>
      </c>
      <c r="AQ92" s="13" t="s">
        <v>2262</v>
      </c>
      <c r="AR92" s="255">
        <v>20000</v>
      </c>
      <c r="AS92" s="13" t="s">
        <v>2312</v>
      </c>
      <c r="AT92" s="255">
        <v>2551.77</v>
      </c>
      <c r="AU92" s="247" t="s">
        <v>2392</v>
      </c>
      <c r="AV92" s="19"/>
      <c r="AW92" s="53"/>
      <c r="AX92" s="19"/>
      <c r="AY92" s="13"/>
      <c r="AZ92" s="19"/>
      <c r="BA92" s="13"/>
      <c r="BB92" s="19"/>
      <c r="BC92" s="13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>
        <v>328.16</v>
      </c>
      <c r="C93" s="13" t="s">
        <v>1330</v>
      </c>
      <c r="D93" s="113">
        <v>4395.01</v>
      </c>
      <c r="E93" s="13" t="s">
        <v>1388</v>
      </c>
      <c r="F93" s="19">
        <v>4395</v>
      </c>
      <c r="G93" s="13" t="s">
        <v>1431</v>
      </c>
      <c r="H93" s="19"/>
      <c r="I93" s="13"/>
      <c r="J93" s="19"/>
      <c r="K93" s="13"/>
      <c r="L93" s="19">
        <v>3530</v>
      </c>
      <c r="M93" s="13" t="s">
        <v>1524</v>
      </c>
      <c r="N93" s="19">
        <v>1199</v>
      </c>
      <c r="O93" s="13" t="s">
        <v>1561</v>
      </c>
      <c r="P93" s="19">
        <v>2396.91</v>
      </c>
      <c r="Q93" s="13" t="s">
        <v>1585</v>
      </c>
      <c r="R93" s="98">
        <v>1458.84</v>
      </c>
      <c r="S93" s="99" t="s">
        <v>1629</v>
      </c>
      <c r="T93" s="9">
        <v>261</v>
      </c>
      <c r="U93" s="114" t="s">
        <v>1655</v>
      </c>
      <c r="V93" s="19">
        <v>1199</v>
      </c>
      <c r="W93" s="13" t="s">
        <v>1729</v>
      </c>
      <c r="X93" s="19">
        <v>3530</v>
      </c>
      <c r="Y93" s="13" t="s">
        <v>1771</v>
      </c>
      <c r="Z93" s="19">
        <v>4503</v>
      </c>
      <c r="AA93" s="13" t="s">
        <v>1818</v>
      </c>
      <c r="AB93" s="19">
        <v>764.05</v>
      </c>
      <c r="AC93" s="13" t="s">
        <v>1849</v>
      </c>
      <c r="AD93" s="19">
        <v>465.3</v>
      </c>
      <c r="AE93" s="13" t="s">
        <v>1901</v>
      </c>
      <c r="AF93" s="14">
        <v>711</v>
      </c>
      <c r="AG93" s="13" t="s">
        <v>2009</v>
      </c>
      <c r="AH93" s="244">
        <v>1199</v>
      </c>
      <c r="AI93" s="243" t="s">
        <v>2067</v>
      </c>
      <c r="AJ93" s="19">
        <v>175</v>
      </c>
      <c r="AK93" s="13" t="s">
        <v>2106</v>
      </c>
      <c r="AL93" s="19">
        <v>1624</v>
      </c>
      <c r="AM93" s="13" t="s">
        <v>2174</v>
      </c>
      <c r="AN93" s="19">
        <v>4157.42</v>
      </c>
      <c r="AO93" s="13" t="s">
        <v>2216</v>
      </c>
      <c r="AP93" s="19">
        <v>1199</v>
      </c>
      <c r="AQ93" s="13" t="s">
        <v>2268</v>
      </c>
      <c r="AR93" s="255">
        <v>3530</v>
      </c>
      <c r="AS93" s="13" t="s">
        <v>2313</v>
      </c>
      <c r="AT93" s="255">
        <v>5900.62</v>
      </c>
      <c r="AU93" s="247" t="s">
        <v>2393</v>
      </c>
      <c r="AV93" s="9"/>
      <c r="AW93" s="53"/>
      <c r="AX93" s="19"/>
      <c r="AY93" s="13"/>
      <c r="AZ93" s="19"/>
      <c r="BA93" s="13"/>
      <c r="BB93" s="9"/>
      <c r="BC93" s="7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>
        <v>711</v>
      </c>
      <c r="C94" s="13" t="s">
        <v>1366</v>
      </c>
      <c r="D94" s="113">
        <v>2094.9899999999998</v>
      </c>
      <c r="E94" s="13" t="s">
        <v>1398</v>
      </c>
      <c r="F94" s="19">
        <v>1199</v>
      </c>
      <c r="G94" s="13" t="s">
        <v>1442</v>
      </c>
      <c r="H94" s="19"/>
      <c r="I94" s="13"/>
      <c r="J94" s="19"/>
      <c r="K94" s="13"/>
      <c r="L94" s="19">
        <v>1199</v>
      </c>
      <c r="M94" s="13" t="s">
        <v>1528</v>
      </c>
      <c r="N94" s="153">
        <f>+SUM(N92:N93)</f>
        <v>6199</v>
      </c>
      <c r="O94" s="13"/>
      <c r="P94" s="19">
        <v>2139.0100000000002</v>
      </c>
      <c r="Q94" s="13" t="s">
        <v>1588</v>
      </c>
      <c r="R94" s="98">
        <v>7301.02</v>
      </c>
      <c r="S94" s="99" t="s">
        <v>1631</v>
      </c>
      <c r="T94" s="19">
        <v>939</v>
      </c>
      <c r="U94" s="13" t="s">
        <v>1656</v>
      </c>
      <c r="V94" s="19">
        <v>4355.03</v>
      </c>
      <c r="W94" s="13" t="s">
        <v>1734</v>
      </c>
      <c r="X94" s="19">
        <v>1199</v>
      </c>
      <c r="Y94" s="13" t="s">
        <v>1773</v>
      </c>
      <c r="Z94" s="19">
        <v>1199</v>
      </c>
      <c r="AA94" s="13" t="s">
        <v>1819</v>
      </c>
      <c r="AB94" s="19">
        <v>8692.32</v>
      </c>
      <c r="AC94" s="13" t="s">
        <v>1856</v>
      </c>
      <c r="AD94" s="19">
        <v>4393.04</v>
      </c>
      <c r="AE94" s="13" t="s">
        <v>1904</v>
      </c>
      <c r="AF94" s="19">
        <v>2138.9899999999998</v>
      </c>
      <c r="AG94" s="13" t="s">
        <v>2013</v>
      </c>
      <c r="AH94" s="244">
        <v>1199</v>
      </c>
      <c r="AI94" s="243" t="s">
        <v>2068</v>
      </c>
      <c r="AJ94" s="19">
        <v>1199</v>
      </c>
      <c r="AK94" s="13" t="s">
        <v>2116</v>
      </c>
      <c r="AL94" s="19">
        <v>4687.83</v>
      </c>
      <c r="AM94" s="13" t="s">
        <v>2177</v>
      </c>
      <c r="AN94" s="19">
        <v>1199</v>
      </c>
      <c r="AO94" s="13" t="s">
        <v>2234</v>
      </c>
      <c r="AP94" s="19">
        <v>4395.01</v>
      </c>
      <c r="AQ94" s="13" t="s">
        <v>2269</v>
      </c>
      <c r="AR94" s="10">
        <v>1895</v>
      </c>
      <c r="AS94" s="70" t="s">
        <v>2314</v>
      </c>
      <c r="AT94" s="255">
        <v>1199</v>
      </c>
      <c r="AU94" s="247" t="s">
        <v>2394</v>
      </c>
      <c r="AV94" s="19"/>
      <c r="AW94" s="53"/>
      <c r="AX94" s="19"/>
      <c r="AY94" s="13"/>
      <c r="AZ94" s="19"/>
      <c r="BA94" s="13"/>
      <c r="BB94" s="98"/>
      <c r="BC94" s="7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>
        <v>2328.52</v>
      </c>
      <c r="C95" s="13" t="s">
        <v>1372</v>
      </c>
      <c r="D95" s="227">
        <f>+SUM(D92:D94)</f>
        <v>9304</v>
      </c>
      <c r="E95" s="13"/>
      <c r="F95" s="19">
        <v>1199</v>
      </c>
      <c r="G95" s="13" t="s">
        <v>1444</v>
      </c>
      <c r="H95" s="19"/>
      <c r="I95" s="13"/>
      <c r="J95" s="19"/>
      <c r="K95" s="13"/>
      <c r="L95" s="153">
        <f>+SUM(L92:L94)</f>
        <v>5928</v>
      </c>
      <c r="M95" s="13"/>
      <c r="N95" s="19"/>
      <c r="O95" s="13"/>
      <c r="P95" s="19">
        <v>3454.99</v>
      </c>
      <c r="Q95" s="13" t="s">
        <v>1591</v>
      </c>
      <c r="R95" s="19">
        <f>5706.47-3500</f>
        <v>2206.4700000000003</v>
      </c>
      <c r="S95" s="13" t="s">
        <v>1634</v>
      </c>
      <c r="T95" s="19">
        <v>2139.0100000000002</v>
      </c>
      <c r="U95" s="13" t="s">
        <v>1682</v>
      </c>
      <c r="V95" s="19">
        <v>1882</v>
      </c>
      <c r="W95" s="13" t="s">
        <v>1742</v>
      </c>
      <c r="X95" s="19">
        <v>1199</v>
      </c>
      <c r="Y95" s="13" t="s">
        <v>1785</v>
      </c>
      <c r="Z95" s="153">
        <f>+SUM(Z92:Z94)</f>
        <v>8202</v>
      </c>
      <c r="AA95" s="13"/>
      <c r="AB95" s="19">
        <v>3780</v>
      </c>
      <c r="AC95" s="13" t="s">
        <v>1867</v>
      </c>
      <c r="AD95" s="19">
        <v>3530</v>
      </c>
      <c r="AE95" s="13" t="s">
        <v>1908</v>
      </c>
      <c r="AF95" s="19">
        <v>3530</v>
      </c>
      <c r="AG95" s="13" t="s">
        <v>2018</v>
      </c>
      <c r="AH95" s="244">
        <v>1199</v>
      </c>
      <c r="AI95" s="243" t="s">
        <v>2069</v>
      </c>
      <c r="AJ95" s="111">
        <v>1199</v>
      </c>
      <c r="AK95" s="70" t="s">
        <v>2121</v>
      </c>
      <c r="AL95" s="19">
        <v>1199</v>
      </c>
      <c r="AM95" s="13" t="s">
        <v>2179</v>
      </c>
      <c r="AN95" s="19">
        <v>3530</v>
      </c>
      <c r="AO95" s="13" t="s">
        <v>2243</v>
      </c>
      <c r="AP95" s="19">
        <v>2139.0100000000002</v>
      </c>
      <c r="AQ95" s="13" t="s">
        <v>2270</v>
      </c>
      <c r="AR95" s="255">
        <v>3748.03</v>
      </c>
      <c r="AS95" s="13" t="s">
        <v>2315</v>
      </c>
      <c r="AT95" s="255">
        <v>4900</v>
      </c>
      <c r="AU95" s="247" t="s">
        <v>2395</v>
      </c>
      <c r="AV95" s="19"/>
      <c r="AW95" s="53"/>
      <c r="AX95" s="15"/>
      <c r="AY95" s="13"/>
      <c r="AZ95" s="19"/>
      <c r="BA95" s="13"/>
      <c r="BB95" s="19"/>
      <c r="BC95" s="13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53">
        <f>+SUM(B92:B95)</f>
        <v>6897.68</v>
      </c>
      <c r="C96" s="13"/>
      <c r="D96" s="19"/>
      <c r="E96" s="13"/>
      <c r="F96" s="19">
        <v>7217.75</v>
      </c>
      <c r="G96" s="13" t="s">
        <v>1446</v>
      </c>
      <c r="H96" s="19"/>
      <c r="I96" s="13"/>
      <c r="J96" s="19"/>
      <c r="K96" s="13"/>
      <c r="L96" s="19"/>
      <c r="M96" s="13"/>
      <c r="N96" s="19">
        <v>1295.03</v>
      </c>
      <c r="O96" s="13" t="s">
        <v>1948</v>
      </c>
      <c r="P96" s="19">
        <v>1199</v>
      </c>
      <c r="Q96" s="13" t="s">
        <v>1601</v>
      </c>
      <c r="R96" s="19">
        <v>3035</v>
      </c>
      <c r="S96" s="13" t="s">
        <v>1636</v>
      </c>
      <c r="T96" s="19">
        <v>2223.59</v>
      </c>
      <c r="U96" s="13" t="s">
        <v>1683</v>
      </c>
      <c r="V96" s="19">
        <v>464.35</v>
      </c>
      <c r="W96" s="13" t="s">
        <v>1749</v>
      </c>
      <c r="X96" s="19">
        <v>2496.59</v>
      </c>
      <c r="Y96" s="13" t="s">
        <v>1786</v>
      </c>
      <c r="Z96" s="19"/>
      <c r="AA96" s="13"/>
      <c r="AB96" s="19">
        <v>1199</v>
      </c>
      <c r="AC96" s="13" t="s">
        <v>1871</v>
      </c>
      <c r="AD96" s="19">
        <v>3530</v>
      </c>
      <c r="AE96" s="13" t="s">
        <v>1914</v>
      </c>
      <c r="AF96" s="19">
        <v>7128.11</v>
      </c>
      <c r="AG96" s="7" t="s">
        <v>2022</v>
      </c>
      <c r="AH96" s="244">
        <v>1518.97</v>
      </c>
      <c r="AI96" s="243" t="s">
        <v>2070</v>
      </c>
      <c r="AJ96" s="4">
        <v>3530</v>
      </c>
      <c r="AK96" s="70" t="s">
        <v>2122</v>
      </c>
      <c r="AL96" s="19">
        <v>1199</v>
      </c>
      <c r="AM96" s="13" t="s">
        <v>2182</v>
      </c>
      <c r="AN96" s="19">
        <v>1199</v>
      </c>
      <c r="AO96" s="13" t="s">
        <v>2246</v>
      </c>
      <c r="AP96" s="19">
        <v>2139.0100000000002</v>
      </c>
      <c r="AQ96" s="13" t="s">
        <v>2283</v>
      </c>
      <c r="AR96" s="255">
        <v>2591</v>
      </c>
      <c r="AS96" s="13" t="s">
        <v>2299</v>
      </c>
      <c r="AT96" s="274">
        <f>SUM(AT92:AT95)</f>
        <v>14551.39</v>
      </c>
      <c r="AU96" s="247"/>
      <c r="AV96" s="19"/>
      <c r="AW96" s="53"/>
      <c r="AX96" s="19"/>
      <c r="AY96" s="13"/>
      <c r="AZ96" s="15"/>
      <c r="BA96" s="13"/>
      <c r="BB96" s="19"/>
      <c r="BC96" s="41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3"/>
      <c r="D97" s="19"/>
      <c r="E97" s="13"/>
      <c r="F97" s="153">
        <f>+SUM(F92:F96)</f>
        <v>15209.75</v>
      </c>
      <c r="G97" s="13"/>
      <c r="H97" s="19"/>
      <c r="I97" s="13"/>
      <c r="J97" s="19"/>
      <c r="K97" s="13"/>
      <c r="L97" s="19">
        <v>2500</v>
      </c>
      <c r="M97" s="13" t="s">
        <v>1924</v>
      </c>
      <c r="N97" s="19">
        <v>3500</v>
      </c>
      <c r="O97" s="13" t="s">
        <v>1949</v>
      </c>
      <c r="P97" s="19">
        <v>1613.76</v>
      </c>
      <c r="Q97" s="13" t="s">
        <v>1608</v>
      </c>
      <c r="R97" s="153">
        <f>+SUM(R92:R96)</f>
        <v>40628.58</v>
      </c>
      <c r="S97" s="13"/>
      <c r="T97" s="9">
        <v>3530.01</v>
      </c>
      <c r="U97" s="7" t="s">
        <v>1692</v>
      </c>
      <c r="V97" s="111">
        <v>150</v>
      </c>
      <c r="W97" s="13" t="s">
        <v>1750</v>
      </c>
      <c r="X97" s="15">
        <f>4395-2395</f>
        <v>2000</v>
      </c>
      <c r="Y97" s="13" t="s">
        <v>1790</v>
      </c>
      <c r="Z97" s="19"/>
      <c r="AA97" s="13"/>
      <c r="AB97" s="19">
        <v>5015.79</v>
      </c>
      <c r="AC97" s="13" t="s">
        <v>1877</v>
      </c>
      <c r="AD97" s="19">
        <v>2800</v>
      </c>
      <c r="AE97" s="13" t="s">
        <v>1922</v>
      </c>
      <c r="AF97" s="154">
        <f>+SUM(AF92:AF96)</f>
        <v>17038.099999999999</v>
      </c>
      <c r="AG97" s="7"/>
      <c r="AH97" s="244">
        <v>539</v>
      </c>
      <c r="AI97" s="243" t="s">
        <v>2041</v>
      </c>
      <c r="AJ97" s="244">
        <v>2139.0100000000002</v>
      </c>
      <c r="AK97" s="247" t="s">
        <v>2134</v>
      </c>
      <c r="AL97" s="153">
        <f>+SUM(AL92:AL96)</f>
        <v>9657.83</v>
      </c>
      <c r="AM97" s="13"/>
      <c r="AN97" s="153">
        <f>+SUM(AN92:AN96)</f>
        <v>12377.970000000001</v>
      </c>
      <c r="AO97" s="13"/>
      <c r="AP97" s="153">
        <f>+SUM(AP92:AP96)</f>
        <v>29872.030000000006</v>
      </c>
      <c r="AQ97" s="13"/>
      <c r="AR97" s="255">
        <v>5000</v>
      </c>
      <c r="AS97" s="13" t="s">
        <v>2316</v>
      </c>
      <c r="AT97" s="255"/>
      <c r="AU97" s="247"/>
      <c r="AV97" s="19"/>
      <c r="AW97" s="53"/>
      <c r="AX97" s="19"/>
      <c r="AY97" s="13"/>
      <c r="AZ97" s="19"/>
      <c r="BA97" s="13"/>
      <c r="BB97" s="19"/>
      <c r="BC97" s="13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3"/>
      <c r="D98" s="19"/>
      <c r="E98" s="13"/>
      <c r="F98" s="19"/>
      <c r="G98" s="13"/>
      <c r="H98" s="19"/>
      <c r="I98" s="13"/>
      <c r="J98" s="19"/>
      <c r="K98" s="13"/>
      <c r="L98" s="19">
        <v>20000</v>
      </c>
      <c r="M98" s="13" t="s">
        <v>1926</v>
      </c>
      <c r="N98" s="19">
        <v>3035</v>
      </c>
      <c r="O98" s="13" t="s">
        <v>1951</v>
      </c>
      <c r="P98" s="153">
        <f>+SUM(P92:P97)</f>
        <v>16603.669999999998</v>
      </c>
      <c r="Q98" s="13"/>
      <c r="R98" s="19"/>
      <c r="S98" s="13"/>
      <c r="T98" s="98">
        <v>3530</v>
      </c>
      <c r="U98" s="99" t="s">
        <v>1686</v>
      </c>
      <c r="V98" s="153">
        <f>+SUM(V92:V97)</f>
        <v>18050.379999999997</v>
      </c>
      <c r="W98" s="13"/>
      <c r="X98" s="15">
        <v>2244.98</v>
      </c>
      <c r="Y98" s="13" t="s">
        <v>1792</v>
      </c>
      <c r="Z98" s="19"/>
      <c r="AA98" s="13"/>
      <c r="AB98" s="19">
        <v>2057.4</v>
      </c>
      <c r="AC98" s="13" t="s">
        <v>1879</v>
      </c>
      <c r="AD98" s="153">
        <f>+SUM(AD92:AD97)</f>
        <v>34718.339999999997</v>
      </c>
      <c r="AE98" s="13"/>
      <c r="AF98" s="19"/>
      <c r="AG98" s="13"/>
      <c r="AH98" s="244">
        <v>2139.0100000000002</v>
      </c>
      <c r="AI98" s="243" t="s">
        <v>2071</v>
      </c>
      <c r="AJ98" s="111">
        <v>2139.0100000000002</v>
      </c>
      <c r="AK98" s="247" t="s">
        <v>2140</v>
      </c>
      <c r="AL98" s="19"/>
      <c r="AM98" s="13"/>
      <c r="AN98" s="19"/>
      <c r="AO98" s="13"/>
      <c r="AP98" s="19"/>
      <c r="AQ98" s="13"/>
      <c r="AR98" s="255">
        <v>729.4</v>
      </c>
      <c r="AS98" s="13" t="s">
        <v>2317</v>
      </c>
      <c r="AT98" s="255"/>
      <c r="AU98" s="247"/>
      <c r="AV98" s="19"/>
      <c r="AW98" s="53"/>
      <c r="AX98" s="19"/>
      <c r="AY98" s="13"/>
      <c r="AZ98" s="19"/>
      <c r="BA98" s="13"/>
      <c r="BB98" s="19"/>
      <c r="BC98" s="13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3"/>
      <c r="D99" s="19"/>
      <c r="E99" s="13"/>
      <c r="F99" s="19"/>
      <c r="G99" s="13"/>
      <c r="H99" s="19"/>
      <c r="I99" s="13"/>
      <c r="J99" s="19"/>
      <c r="K99" s="13"/>
      <c r="L99" s="19">
        <v>2495</v>
      </c>
      <c r="M99" s="13" t="s">
        <v>1932</v>
      </c>
      <c r="N99" s="19">
        <v>1199</v>
      </c>
      <c r="O99" s="13" t="s">
        <v>1953</v>
      </c>
      <c r="P99" s="19"/>
      <c r="Q99" s="13"/>
      <c r="R99" s="19"/>
      <c r="S99" s="41"/>
      <c r="T99" s="153">
        <f>+SUM(T92:T98)</f>
        <v>12899.550000000001</v>
      </c>
      <c r="U99" s="13"/>
      <c r="V99" s="19"/>
      <c r="W99" s="13"/>
      <c r="X99" s="19">
        <v>1995</v>
      </c>
      <c r="Y99" s="13" t="s">
        <v>1798</v>
      </c>
      <c r="Z99" s="19"/>
      <c r="AA99" s="13"/>
      <c r="AB99" s="153">
        <f>+SUM(AB92:AB98)</f>
        <v>22345.510000000002</v>
      </c>
      <c r="AC99" s="13"/>
      <c r="AD99" s="19"/>
      <c r="AE99" s="13"/>
      <c r="AF99" s="19"/>
      <c r="AG99" s="13"/>
      <c r="AH99" s="244">
        <v>857.39</v>
      </c>
      <c r="AI99" s="243" t="s">
        <v>2072</v>
      </c>
      <c r="AJ99" s="212">
        <f>+SUM(AJ92:AJ98)</f>
        <v>15381.02</v>
      </c>
      <c r="AK99" s="13"/>
      <c r="AL99" s="19"/>
      <c r="AM99" s="13"/>
      <c r="AN99" s="19"/>
      <c r="AO99" s="13"/>
      <c r="AP99" s="19"/>
      <c r="AQ99" s="13"/>
      <c r="AR99" s="265">
        <f>SUM(AR92:AR98)</f>
        <v>37493.43</v>
      </c>
      <c r="AS99" s="13"/>
      <c r="AT99" s="255"/>
      <c r="AU99" s="247"/>
      <c r="AV99" s="19"/>
      <c r="AW99" s="53"/>
      <c r="AX99" s="19"/>
      <c r="AY99" s="13"/>
      <c r="AZ99" s="19"/>
      <c r="BA99" s="13"/>
      <c r="BB99" s="19"/>
      <c r="BC99" s="13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3"/>
      <c r="D100" s="19"/>
      <c r="E100" s="13"/>
      <c r="F100" s="19"/>
      <c r="G100" s="13"/>
      <c r="H100" s="19"/>
      <c r="I100" s="13"/>
      <c r="J100" s="19"/>
      <c r="K100" s="13"/>
      <c r="L100" s="19">
        <v>2094.9899999999998</v>
      </c>
      <c r="M100" s="13" t="s">
        <v>1933</v>
      </c>
      <c r="N100" s="19">
        <v>1199</v>
      </c>
      <c r="O100" s="13" t="s">
        <v>1957</v>
      </c>
      <c r="P100" s="19">
        <v>15000</v>
      </c>
      <c r="Q100" s="13" t="s">
        <v>1962</v>
      </c>
      <c r="R100" s="19"/>
      <c r="S100" s="13"/>
      <c r="T100" s="19"/>
      <c r="U100" s="13"/>
      <c r="V100" s="19"/>
      <c r="W100" s="13"/>
      <c r="X100" s="153">
        <f>+SUM(X92:X99)</f>
        <v>16664.57</v>
      </c>
      <c r="Y100" s="13"/>
      <c r="Z100" s="19"/>
      <c r="AA100" s="13"/>
      <c r="AB100" s="19"/>
      <c r="AC100" s="13"/>
      <c r="AD100" s="19"/>
      <c r="AE100" s="13"/>
      <c r="AF100" s="19"/>
      <c r="AG100" s="13"/>
      <c r="AH100" s="153">
        <f>+SUM(AH92:AH99)</f>
        <v>11551.37</v>
      </c>
      <c r="AI100" s="13"/>
      <c r="AJ100" s="19"/>
      <c r="AK100" s="13"/>
      <c r="AL100" s="19"/>
      <c r="AM100" s="13"/>
      <c r="AN100" s="19"/>
      <c r="AO100" s="13"/>
      <c r="AP100" s="19"/>
      <c r="AQ100" s="13"/>
      <c r="AR100" s="255"/>
      <c r="AS100" s="13"/>
      <c r="AT100" s="255"/>
      <c r="AU100" s="247"/>
      <c r="AV100" s="19"/>
      <c r="AW100" s="53"/>
      <c r="AX100" s="19"/>
      <c r="AY100" s="13"/>
      <c r="AZ100" s="19"/>
      <c r="BA100" s="13"/>
      <c r="BB100" s="19"/>
      <c r="BC100" s="13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3"/>
      <c r="D101" s="19"/>
      <c r="E101" s="13"/>
      <c r="F101" s="19"/>
      <c r="G101" s="13"/>
      <c r="H101" s="19"/>
      <c r="I101" s="13"/>
      <c r="J101" s="19"/>
      <c r="K101" s="13"/>
      <c r="L101" s="19">
        <v>3529.98</v>
      </c>
      <c r="M101" s="13" t="s">
        <v>1935</v>
      </c>
      <c r="N101" s="153">
        <f>+SUM(N96:N100)</f>
        <v>10228.029999999999</v>
      </c>
      <c r="O101" s="13"/>
      <c r="P101" s="19">
        <v>3000</v>
      </c>
      <c r="Q101" s="13" t="s">
        <v>1971</v>
      </c>
      <c r="R101" s="19"/>
      <c r="S101" s="13"/>
      <c r="T101" s="19"/>
      <c r="U101" s="13"/>
      <c r="V101" s="19"/>
      <c r="W101" s="13"/>
      <c r="X101" s="19"/>
      <c r="Y101" s="13"/>
      <c r="Z101" s="19"/>
      <c r="AA101" s="13"/>
      <c r="AB101" s="19"/>
      <c r="AC101" s="13"/>
      <c r="AD101" s="19"/>
      <c r="AE101" s="13"/>
      <c r="AF101" s="19"/>
      <c r="AG101" s="13"/>
      <c r="AH101" s="19"/>
      <c r="AI101" s="13"/>
      <c r="AJ101" s="19"/>
      <c r="AK101" s="13"/>
      <c r="AL101" s="19"/>
      <c r="AM101" s="13"/>
      <c r="AN101" s="19"/>
      <c r="AO101" s="13"/>
      <c r="AP101" s="19"/>
      <c r="AQ101" s="13"/>
      <c r="AR101" s="255"/>
      <c r="AS101" s="13"/>
      <c r="AT101" s="255"/>
      <c r="AU101" s="247"/>
      <c r="AV101" s="19"/>
      <c r="AW101" s="53"/>
      <c r="AX101" s="19"/>
      <c r="AY101" s="13"/>
      <c r="AZ101" s="19"/>
      <c r="BA101" s="13"/>
      <c r="BB101" s="19"/>
      <c r="BC101" s="13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3"/>
      <c r="D102" s="19"/>
      <c r="E102" s="13"/>
      <c r="F102" s="19"/>
      <c r="G102" s="13"/>
      <c r="H102" s="19"/>
      <c r="I102" s="13"/>
      <c r="J102" s="19"/>
      <c r="K102" s="13"/>
      <c r="L102" s="19">
        <v>2139.0100000000002</v>
      </c>
      <c r="M102" s="13" t="s">
        <v>1938</v>
      </c>
      <c r="N102" s="19"/>
      <c r="O102" s="13"/>
      <c r="P102" s="19">
        <v>3442</v>
      </c>
      <c r="Q102" s="13" t="s">
        <v>1974</v>
      </c>
      <c r="R102" s="19"/>
      <c r="S102" s="13"/>
      <c r="T102" s="19"/>
      <c r="U102" s="13"/>
      <c r="V102" s="19"/>
      <c r="W102" s="13"/>
      <c r="X102" s="19"/>
      <c r="Y102" s="13"/>
      <c r="Z102" s="19"/>
      <c r="AA102" s="13"/>
      <c r="AB102" s="19"/>
      <c r="AC102" s="13"/>
      <c r="AD102" s="19"/>
      <c r="AE102" s="41"/>
      <c r="AF102" s="19"/>
      <c r="AG102" s="13"/>
      <c r="AH102" s="19"/>
      <c r="AI102" s="13"/>
      <c r="AJ102" s="19"/>
      <c r="AK102" s="13"/>
      <c r="AL102" s="19"/>
      <c r="AM102" s="13"/>
      <c r="AN102" s="19"/>
      <c r="AO102" s="13"/>
      <c r="AP102" s="19"/>
      <c r="AQ102" s="13"/>
      <c r="AR102" s="255"/>
      <c r="AS102" s="13"/>
      <c r="AT102" s="255"/>
      <c r="AU102" s="247"/>
      <c r="AV102" s="19"/>
      <c r="AW102" s="53"/>
      <c r="AX102" s="19"/>
      <c r="AY102" s="13"/>
      <c r="AZ102" s="19"/>
      <c r="BA102" s="13"/>
      <c r="BB102" s="19"/>
      <c r="BC102" s="13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3"/>
      <c r="D103" s="19"/>
      <c r="E103" s="13"/>
      <c r="F103" s="19"/>
      <c r="G103" s="13"/>
      <c r="H103" s="19"/>
      <c r="I103" s="13"/>
      <c r="J103" s="19"/>
      <c r="K103" s="13"/>
      <c r="L103" s="153">
        <f>+SUM(L97:L102)</f>
        <v>32758.979999999996</v>
      </c>
      <c r="M103" s="13"/>
      <c r="N103" s="19"/>
      <c r="O103" s="13"/>
      <c r="P103" s="19">
        <v>267.5</v>
      </c>
      <c r="Q103" s="13" t="s">
        <v>1980</v>
      </c>
      <c r="R103" s="19"/>
      <c r="S103" s="13"/>
      <c r="T103" s="19"/>
      <c r="U103" s="13"/>
      <c r="V103" s="19"/>
      <c r="W103" s="13"/>
      <c r="X103" s="19"/>
      <c r="Y103" s="13"/>
      <c r="Z103" s="19"/>
      <c r="AA103" s="13"/>
      <c r="AB103" s="19"/>
      <c r="AC103" s="13"/>
      <c r="AD103" s="19"/>
      <c r="AE103" s="13"/>
      <c r="AF103" s="19"/>
      <c r="AG103" s="13"/>
      <c r="AH103" s="19"/>
      <c r="AI103" s="13"/>
      <c r="AJ103" s="19"/>
      <c r="AK103" s="13"/>
      <c r="AL103" s="19"/>
      <c r="AM103" s="13"/>
      <c r="AN103" s="19"/>
      <c r="AO103" s="13"/>
      <c r="AP103" s="19"/>
      <c r="AQ103" s="13"/>
      <c r="AR103" s="255"/>
      <c r="AS103" s="13"/>
      <c r="AT103" s="255"/>
      <c r="AU103" s="247"/>
      <c r="AV103" s="19"/>
      <c r="AW103" s="53"/>
      <c r="AX103" s="19"/>
      <c r="AY103" s="13"/>
      <c r="AZ103" s="19"/>
      <c r="BA103" s="13"/>
      <c r="BB103" s="19"/>
      <c r="BC103" s="13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3"/>
      <c r="D104" s="19"/>
      <c r="E104" s="13"/>
      <c r="F104" s="19"/>
      <c r="G104" s="13"/>
      <c r="H104" s="19"/>
      <c r="I104" s="13"/>
      <c r="J104" s="19"/>
      <c r="K104" s="13"/>
      <c r="L104" s="19"/>
      <c r="M104" s="13"/>
      <c r="N104" s="19"/>
      <c r="O104" s="13"/>
      <c r="P104" s="153">
        <f>+SUM(P100:P103)</f>
        <v>21709.5</v>
      </c>
      <c r="Q104" s="13"/>
      <c r="R104" s="19"/>
      <c r="S104" s="13"/>
      <c r="T104" s="19"/>
      <c r="U104" s="13"/>
      <c r="V104" s="19"/>
      <c r="W104" s="13"/>
      <c r="X104" s="19"/>
      <c r="Y104" s="13"/>
      <c r="Z104" s="19"/>
      <c r="AA104" s="13"/>
      <c r="AB104" s="19"/>
      <c r="AC104" s="13"/>
      <c r="AD104" s="19"/>
      <c r="AE104" s="13"/>
      <c r="AF104" s="19"/>
      <c r="AG104" s="13"/>
      <c r="AH104" s="19"/>
      <c r="AI104" s="13"/>
      <c r="AJ104" s="19"/>
      <c r="AK104" s="13"/>
      <c r="AL104" s="19"/>
      <c r="AM104" s="13"/>
      <c r="AN104" s="19"/>
      <c r="AO104" s="13"/>
      <c r="AP104" s="19"/>
      <c r="AQ104" s="13"/>
      <c r="AR104" s="255"/>
      <c r="AS104" s="13"/>
      <c r="AT104" s="255"/>
      <c r="AU104" s="247"/>
      <c r="AV104" s="19"/>
      <c r="AW104" s="53"/>
      <c r="AX104" s="19"/>
      <c r="AY104" s="13"/>
      <c r="AZ104" s="19"/>
      <c r="BA104" s="13"/>
      <c r="BB104" s="19"/>
      <c r="BC104" s="13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3"/>
      <c r="D105" s="19"/>
      <c r="E105" s="13"/>
      <c r="F105" s="19"/>
      <c r="G105" s="13"/>
      <c r="H105" s="19"/>
      <c r="I105" s="13"/>
      <c r="J105" s="19"/>
      <c r="K105" s="13"/>
      <c r="L105" s="19"/>
      <c r="M105" s="13"/>
      <c r="N105" s="19"/>
      <c r="O105" s="13"/>
      <c r="P105" s="19"/>
      <c r="Q105" s="13"/>
      <c r="R105" s="19"/>
      <c r="S105" s="13"/>
      <c r="T105" s="19"/>
      <c r="U105" s="13"/>
      <c r="V105" s="19"/>
      <c r="W105" s="13"/>
      <c r="X105" s="19"/>
      <c r="Y105" s="13"/>
      <c r="Z105" s="19"/>
      <c r="AA105" s="13"/>
      <c r="AB105" s="19"/>
      <c r="AC105" s="13"/>
      <c r="AD105" s="19"/>
      <c r="AE105" s="13"/>
      <c r="AF105" s="19"/>
      <c r="AG105" s="13"/>
      <c r="AH105" s="19"/>
      <c r="AI105" s="13"/>
      <c r="AJ105" s="19"/>
      <c r="AK105" s="13"/>
      <c r="AL105" s="19"/>
      <c r="AM105" s="13"/>
      <c r="AN105" s="19"/>
      <c r="AO105" s="13"/>
      <c r="AP105" s="19"/>
      <c r="AQ105" s="13"/>
      <c r="AR105" s="255"/>
      <c r="AS105" s="13"/>
      <c r="AT105" s="255"/>
      <c r="AU105" s="247"/>
      <c r="AV105" s="19"/>
      <c r="AW105" s="53"/>
      <c r="AX105" s="19"/>
      <c r="AY105" s="13"/>
      <c r="AZ105" s="19"/>
      <c r="BA105" s="13"/>
      <c r="BB105" s="19"/>
      <c r="BC105" s="13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3"/>
      <c r="D106" s="19"/>
      <c r="E106" s="13"/>
      <c r="F106" s="19"/>
      <c r="G106" s="13"/>
      <c r="H106" s="19"/>
      <c r="I106" s="13"/>
      <c r="J106" s="19"/>
      <c r="K106" s="13"/>
      <c r="L106" s="19"/>
      <c r="M106" s="13"/>
      <c r="N106" s="19"/>
      <c r="O106" s="13"/>
      <c r="P106" s="19"/>
      <c r="Q106" s="13"/>
      <c r="R106" s="19"/>
      <c r="S106" s="13"/>
      <c r="T106" s="19"/>
      <c r="U106" s="13"/>
      <c r="V106" s="19"/>
      <c r="W106" s="13"/>
      <c r="X106" s="19"/>
      <c r="Y106" s="13"/>
      <c r="Z106" s="19"/>
      <c r="AA106" s="13"/>
      <c r="AB106" s="19"/>
      <c r="AC106" s="13"/>
      <c r="AD106" s="19"/>
      <c r="AE106" s="13"/>
      <c r="AF106" s="19"/>
      <c r="AG106" s="13"/>
      <c r="AH106" s="19"/>
      <c r="AI106" s="13"/>
      <c r="AJ106" s="19"/>
      <c r="AK106" s="13"/>
      <c r="AL106" s="19"/>
      <c r="AM106" s="13"/>
      <c r="AN106" s="19"/>
      <c r="AO106" s="13"/>
      <c r="AP106" s="19"/>
      <c r="AQ106" s="13"/>
      <c r="AR106" s="255"/>
      <c r="AS106" s="13"/>
      <c r="AT106" s="255"/>
      <c r="AU106" s="247"/>
      <c r="AV106" s="19"/>
      <c r="AW106" s="53"/>
      <c r="AX106" s="19"/>
      <c r="AY106" s="13"/>
      <c r="AZ106" s="19"/>
      <c r="BA106" s="13"/>
      <c r="BB106" s="19"/>
      <c r="BC106" s="13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3"/>
      <c r="D107" s="19"/>
      <c r="E107" s="13"/>
      <c r="F107" s="19"/>
      <c r="G107" s="13"/>
      <c r="H107" s="19"/>
      <c r="I107" s="13"/>
      <c r="J107" s="19"/>
      <c r="K107" s="13"/>
      <c r="L107" s="19"/>
      <c r="M107" s="13"/>
      <c r="N107" s="19"/>
      <c r="O107" s="13"/>
      <c r="P107" s="19"/>
      <c r="Q107" s="13"/>
      <c r="R107" s="19"/>
      <c r="S107" s="13"/>
      <c r="T107" s="19"/>
      <c r="U107" s="13"/>
      <c r="V107" s="19"/>
      <c r="W107" s="13"/>
      <c r="X107" s="19"/>
      <c r="Y107" s="13"/>
      <c r="Z107" s="19"/>
      <c r="AA107" s="13"/>
      <c r="AB107" s="19"/>
      <c r="AC107" s="13"/>
      <c r="AD107" s="19"/>
      <c r="AE107" s="13"/>
      <c r="AF107" s="19"/>
      <c r="AG107" s="13"/>
      <c r="AH107" s="19"/>
      <c r="AI107" s="13"/>
      <c r="AJ107" s="19"/>
      <c r="AK107" s="13"/>
      <c r="AL107" s="19"/>
      <c r="AM107" s="13"/>
      <c r="AN107" s="19"/>
      <c r="AO107" s="13"/>
      <c r="AP107" s="19"/>
      <c r="AQ107" s="13"/>
      <c r="AR107" s="255"/>
      <c r="AS107" s="13"/>
      <c r="AT107" s="255"/>
      <c r="AU107" s="247"/>
      <c r="AV107" s="19"/>
      <c r="AW107" s="53"/>
      <c r="AX107" s="19"/>
      <c r="AY107" s="13"/>
      <c r="AZ107" s="19"/>
      <c r="BA107" s="13"/>
      <c r="BB107" s="19"/>
      <c r="BC107" s="13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3"/>
      <c r="D108" s="19"/>
      <c r="E108" s="13"/>
      <c r="F108" s="19"/>
      <c r="G108" s="13"/>
      <c r="H108" s="19"/>
      <c r="I108" s="13"/>
      <c r="J108" s="19"/>
      <c r="K108" s="13"/>
      <c r="L108" s="19"/>
      <c r="M108" s="13"/>
      <c r="N108" s="19"/>
      <c r="O108" s="13"/>
      <c r="P108" s="19"/>
      <c r="Q108" s="13"/>
      <c r="R108" s="19"/>
      <c r="S108" s="13"/>
      <c r="T108" s="19"/>
      <c r="U108" s="13"/>
      <c r="V108" s="19"/>
      <c r="W108" s="13"/>
      <c r="X108" s="19"/>
      <c r="Y108" s="13"/>
      <c r="Z108" s="19"/>
      <c r="AA108" s="13"/>
      <c r="AB108" s="19"/>
      <c r="AC108" s="13"/>
      <c r="AD108" s="19"/>
      <c r="AE108" s="13"/>
      <c r="AF108" s="19"/>
      <c r="AG108" s="13"/>
      <c r="AH108" s="19"/>
      <c r="AI108" s="13"/>
      <c r="AJ108" s="19"/>
      <c r="AK108" s="13"/>
      <c r="AL108" s="19"/>
      <c r="AM108" s="13"/>
      <c r="AN108" s="19"/>
      <c r="AO108" s="13"/>
      <c r="AP108" s="19"/>
      <c r="AQ108" s="13"/>
      <c r="AR108" s="255"/>
      <c r="AS108" s="13"/>
      <c r="AT108" s="255"/>
      <c r="AU108" s="247"/>
      <c r="AV108" s="19"/>
      <c r="AW108" s="53"/>
      <c r="AX108" s="19"/>
      <c r="AY108" s="13"/>
      <c r="AZ108" s="19"/>
      <c r="BA108" s="13"/>
      <c r="BB108" s="19"/>
      <c r="BC108" s="13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3"/>
      <c r="D109" s="19"/>
      <c r="E109" s="13"/>
      <c r="F109" s="19"/>
      <c r="G109" s="13"/>
      <c r="H109" s="19"/>
      <c r="I109" s="13"/>
      <c r="J109" s="19"/>
      <c r="K109" s="13"/>
      <c r="L109" s="19"/>
      <c r="M109" s="13"/>
      <c r="N109" s="19"/>
      <c r="O109" s="13"/>
      <c r="P109" s="19"/>
      <c r="Q109" s="13"/>
      <c r="R109" s="19"/>
      <c r="S109" s="13"/>
      <c r="T109" s="19"/>
      <c r="U109" s="13"/>
      <c r="V109" s="19"/>
      <c r="W109" s="13"/>
      <c r="X109" s="19"/>
      <c r="Y109" s="13"/>
      <c r="Z109" s="19"/>
      <c r="AA109" s="13"/>
      <c r="AB109" s="19"/>
      <c r="AC109" s="13"/>
      <c r="AD109" s="19"/>
      <c r="AE109" s="13"/>
      <c r="AF109" s="19"/>
      <c r="AG109" s="13"/>
      <c r="AH109" s="19"/>
      <c r="AI109" s="13"/>
      <c r="AJ109" s="19"/>
      <c r="AK109" s="13"/>
      <c r="AL109" s="19"/>
      <c r="AM109" s="13"/>
      <c r="AN109" s="19"/>
      <c r="AO109" s="13"/>
      <c r="AP109" s="19"/>
      <c r="AQ109" s="13"/>
      <c r="AR109" s="255"/>
      <c r="AS109" s="13"/>
      <c r="AT109" s="255"/>
      <c r="AU109" s="247"/>
      <c r="AV109" s="19"/>
      <c r="AW109" s="53"/>
      <c r="AX109" s="19"/>
      <c r="AY109" s="13"/>
      <c r="AZ109" s="19"/>
      <c r="BA109" s="13"/>
      <c r="BB109" s="19"/>
      <c r="BC109" s="13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7"/>
      <c r="D110" s="9"/>
      <c r="E110" s="7"/>
      <c r="F110" s="9"/>
      <c r="G110" s="7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  <c r="V110" s="9"/>
      <c r="W110" s="7"/>
      <c r="X110" s="9"/>
      <c r="Y110" s="7"/>
      <c r="Z110" s="9"/>
      <c r="AA110" s="7"/>
      <c r="AB110" s="9"/>
      <c r="AC110" s="7"/>
      <c r="AD110" s="9"/>
      <c r="AE110" s="7"/>
      <c r="AF110" s="9"/>
      <c r="AG110" s="7"/>
      <c r="AH110" s="9"/>
      <c r="AI110" s="7"/>
      <c r="AJ110" s="9"/>
      <c r="AK110" s="7"/>
      <c r="AL110" s="9"/>
      <c r="AM110" s="7"/>
      <c r="AN110" s="9"/>
      <c r="AO110" s="7"/>
      <c r="AP110" s="9"/>
      <c r="AQ110" s="7"/>
      <c r="AR110" s="256"/>
      <c r="AS110" s="7"/>
      <c r="AT110" s="256"/>
      <c r="AU110" s="241"/>
      <c r="AV110" s="9"/>
      <c r="AW110" s="100"/>
      <c r="AX110" s="9"/>
      <c r="AY110" s="7"/>
      <c r="AZ110" s="9"/>
      <c r="BA110" s="7"/>
      <c r="BB110" s="9"/>
      <c r="BC110" s="7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7"/>
      <c r="D111" s="9"/>
      <c r="E111" s="7"/>
      <c r="F111" s="9"/>
      <c r="G111" s="7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  <c r="V111" s="9"/>
      <c r="W111" s="7"/>
      <c r="X111" s="9"/>
      <c r="Y111" s="7"/>
      <c r="Z111" s="9"/>
      <c r="AA111" s="7"/>
      <c r="AB111" s="9"/>
      <c r="AC111" s="7"/>
      <c r="AD111" s="9"/>
      <c r="AE111" s="7"/>
      <c r="AF111" s="9"/>
      <c r="AG111" s="7"/>
      <c r="AH111" s="9"/>
      <c r="AI111" s="7"/>
      <c r="AJ111" s="9"/>
      <c r="AK111" s="7"/>
      <c r="AL111" s="9"/>
      <c r="AM111" s="7"/>
      <c r="AN111" s="9"/>
      <c r="AO111" s="7"/>
      <c r="AP111" s="9"/>
      <c r="AQ111" s="7"/>
      <c r="AR111" s="256"/>
      <c r="AS111" s="7"/>
      <c r="AT111" s="256"/>
      <c r="AU111" s="241"/>
      <c r="AV111" s="9"/>
      <c r="AW111" s="100"/>
      <c r="AX111" s="9"/>
      <c r="AY111" s="7"/>
      <c r="AZ111" s="9"/>
      <c r="BA111" s="7"/>
      <c r="BB111" s="9"/>
      <c r="BC111" s="7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7"/>
      <c r="D112" s="9"/>
      <c r="E112" s="7"/>
      <c r="F112" s="9"/>
      <c r="G112" s="7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  <c r="V112" s="9"/>
      <c r="W112" s="7"/>
      <c r="X112" s="9"/>
      <c r="Y112" s="7"/>
      <c r="Z112" s="9"/>
      <c r="AA112" s="7"/>
      <c r="AB112" s="9"/>
      <c r="AC112" s="7"/>
      <c r="AD112" s="98"/>
      <c r="AE112" s="99"/>
      <c r="AF112" s="9"/>
      <c r="AG112" s="7"/>
      <c r="AH112" s="9"/>
      <c r="AI112" s="7"/>
      <c r="AJ112" s="9"/>
      <c r="AK112" s="7"/>
      <c r="AL112" s="9"/>
      <c r="AM112" s="7"/>
      <c r="AN112" s="9"/>
      <c r="AO112" s="7"/>
      <c r="AP112" s="9"/>
      <c r="AQ112" s="7"/>
      <c r="AR112" s="256"/>
      <c r="AS112" s="7"/>
      <c r="AT112" s="256"/>
      <c r="AU112" s="241"/>
      <c r="AV112" s="9"/>
      <c r="AW112" s="100"/>
      <c r="AX112" s="9"/>
      <c r="AY112" s="7"/>
      <c r="AZ112" s="19"/>
      <c r="BA112" s="41"/>
      <c r="BB112" s="9"/>
      <c r="BC112" s="7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6"/>
      <c r="D113" s="105"/>
      <c r="E113" s="106"/>
      <c r="F113" s="105"/>
      <c r="G113" s="106"/>
      <c r="H113" s="105"/>
      <c r="I113" s="106"/>
      <c r="J113" s="105"/>
      <c r="K113" s="106"/>
      <c r="L113" s="105"/>
      <c r="M113" s="106"/>
      <c r="N113" s="105"/>
      <c r="O113" s="106"/>
      <c r="P113" s="105"/>
      <c r="Q113" s="106"/>
      <c r="R113" s="105"/>
      <c r="S113" s="106"/>
      <c r="T113" s="105"/>
      <c r="U113" s="106"/>
      <c r="V113" s="105"/>
      <c r="W113" s="106"/>
      <c r="X113" s="105"/>
      <c r="Y113" s="106"/>
      <c r="Z113" s="105"/>
      <c r="AA113" s="106"/>
      <c r="AB113" s="105"/>
      <c r="AC113" s="106"/>
      <c r="AD113" s="109"/>
      <c r="AE113" s="107"/>
      <c r="AF113" s="105"/>
      <c r="AG113" s="106"/>
      <c r="AH113" s="105"/>
      <c r="AI113" s="106"/>
      <c r="AJ113" s="105"/>
      <c r="AK113" s="106"/>
      <c r="AL113" s="105"/>
      <c r="AM113" s="106"/>
      <c r="AN113" s="105"/>
      <c r="AO113" s="106"/>
      <c r="AP113" s="105"/>
      <c r="AQ113" s="106"/>
      <c r="AR113" s="264"/>
      <c r="AS113" s="106"/>
      <c r="AT113" s="264"/>
      <c r="AU113" s="106"/>
      <c r="AV113" s="105"/>
      <c r="AW113" s="108"/>
      <c r="AX113" s="105"/>
      <c r="AY113" s="106"/>
      <c r="AZ113" s="109"/>
      <c r="BA113" s="106"/>
      <c r="BB113" s="105"/>
      <c r="BC113" s="106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>
        <v>5101</v>
      </c>
      <c r="C114" s="99" t="s">
        <v>1355</v>
      </c>
      <c r="D114" s="98">
        <v>32203.08</v>
      </c>
      <c r="E114" s="99" t="s">
        <v>1399</v>
      </c>
      <c r="F114" s="19">
        <v>3530</v>
      </c>
      <c r="G114" s="13" t="s">
        <v>1447</v>
      </c>
      <c r="H114" s="98"/>
      <c r="I114" s="99"/>
      <c r="J114" s="98"/>
      <c r="K114" s="99"/>
      <c r="L114" s="98"/>
      <c r="M114" s="99"/>
      <c r="N114" s="98">
        <v>4395</v>
      </c>
      <c r="O114" s="99" t="s">
        <v>1565</v>
      </c>
      <c r="P114" s="98">
        <v>2139.0100000000002</v>
      </c>
      <c r="Q114" s="99" t="s">
        <v>1976</v>
      </c>
      <c r="R114" s="98">
        <v>3661.44</v>
      </c>
      <c r="S114" s="99" t="s">
        <v>1635</v>
      </c>
      <c r="T114" s="98">
        <v>5645.27</v>
      </c>
      <c r="U114" s="99">
        <v>538</v>
      </c>
      <c r="V114" s="98">
        <v>1895</v>
      </c>
      <c r="W114" s="99" t="s">
        <v>1717</v>
      </c>
      <c r="X114" s="19"/>
      <c r="Y114" s="13"/>
      <c r="Z114" s="98">
        <v>1431</v>
      </c>
      <c r="AA114" s="99" t="s">
        <v>1808</v>
      </c>
      <c r="AB114" s="19">
        <v>9000</v>
      </c>
      <c r="AC114" s="13" t="s">
        <v>1850</v>
      </c>
      <c r="AD114" s="98"/>
      <c r="AE114" s="99"/>
      <c r="AF114" s="98">
        <v>2139.0100000000002</v>
      </c>
      <c r="AG114" s="99" t="s">
        <v>2003</v>
      </c>
      <c r="AH114" s="245">
        <v>487.11</v>
      </c>
      <c r="AI114" s="246" t="s">
        <v>2073</v>
      </c>
      <c r="AJ114" s="98"/>
      <c r="AK114" s="99"/>
      <c r="AL114" s="98"/>
      <c r="AM114" s="99"/>
      <c r="AN114" s="98"/>
      <c r="AO114" s="99"/>
      <c r="AP114" s="98"/>
      <c r="AQ114" s="99"/>
      <c r="AR114" s="256">
        <v>2139.0100000000002</v>
      </c>
      <c r="AS114" s="99" t="s">
        <v>2397</v>
      </c>
      <c r="AT114" s="256">
        <v>2000</v>
      </c>
      <c r="AU114" s="246" t="s">
        <v>2396</v>
      </c>
      <c r="AV114" s="98"/>
      <c r="AW114" s="100"/>
      <c r="AX114" s="98"/>
      <c r="AY114" s="99"/>
      <c r="AZ114" s="98"/>
      <c r="BA114" s="99"/>
      <c r="BB114" s="98"/>
      <c r="BC114" s="99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9"/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O115" s="99"/>
      <c r="P115" s="98"/>
      <c r="Q115" s="99"/>
      <c r="R115" s="98"/>
      <c r="S115" s="99"/>
      <c r="T115" s="9">
        <v>4859</v>
      </c>
      <c r="U115" s="7" t="s">
        <v>1595</v>
      </c>
      <c r="V115" s="98"/>
      <c r="W115" s="99"/>
      <c r="X115" s="98"/>
      <c r="Y115" s="99"/>
      <c r="Z115" s="98">
        <v>4966.9799999999996</v>
      </c>
      <c r="AA115" s="99" t="s">
        <v>1828</v>
      </c>
      <c r="AB115" s="98"/>
      <c r="AC115" s="99"/>
      <c r="AD115" s="98"/>
      <c r="AE115" s="99"/>
      <c r="AF115" s="98"/>
      <c r="AG115" s="99"/>
      <c r="AH115" s="98"/>
      <c r="AI115" s="99"/>
      <c r="AK115" s="99"/>
      <c r="AL115" s="98"/>
      <c r="AM115" s="99"/>
      <c r="AN115" s="98"/>
      <c r="AP115" s="98"/>
      <c r="AQ115" s="99"/>
      <c r="AS115" s="99"/>
      <c r="AT115" s="256"/>
      <c r="AU115" s="246"/>
      <c r="AV115" s="98"/>
      <c r="AW115" s="100"/>
      <c r="AX115" s="98"/>
      <c r="AY115" s="99"/>
      <c r="AZ115" s="98"/>
      <c r="BA115" s="99"/>
      <c r="BB115" s="98"/>
      <c r="BC115" s="99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9"/>
      <c r="D116" s="98"/>
      <c r="E116" s="99"/>
      <c r="F116" s="98"/>
      <c r="G116" s="99"/>
      <c r="H116" s="98"/>
      <c r="I116" s="99"/>
      <c r="J116" s="98"/>
      <c r="K116" s="99"/>
      <c r="L116" s="98"/>
      <c r="M116" s="99"/>
      <c r="N116" s="98"/>
      <c r="O116" s="99"/>
      <c r="P116" s="98"/>
      <c r="Q116" s="99"/>
      <c r="R116" s="98"/>
      <c r="S116" s="99"/>
      <c r="T116" s="9">
        <v>4856.99</v>
      </c>
      <c r="U116" s="7" t="s">
        <v>1694</v>
      </c>
      <c r="V116" s="98"/>
      <c r="W116" s="99"/>
      <c r="X116" s="98"/>
      <c r="Y116" s="99"/>
      <c r="Z116" s="154">
        <f>+SUM(Z114:Z115)</f>
        <v>6397.98</v>
      </c>
      <c r="AA116" s="99"/>
      <c r="AB116" s="98"/>
      <c r="AC116" s="99"/>
      <c r="AD116" s="98"/>
      <c r="AE116" s="99"/>
      <c r="AF116" s="98"/>
      <c r="AG116" s="99"/>
      <c r="AH116" s="98"/>
      <c r="AI116" s="99"/>
      <c r="AJ116" s="98"/>
      <c r="AK116" s="99"/>
      <c r="AL116" s="98"/>
      <c r="AM116" s="99"/>
      <c r="AN116" s="98"/>
      <c r="AO116" s="99"/>
      <c r="AP116" s="98"/>
      <c r="AQ116" s="99"/>
      <c r="AR116" s="256"/>
      <c r="AS116" s="99"/>
      <c r="AT116" s="256"/>
      <c r="AU116" s="246"/>
      <c r="AV116" s="98"/>
      <c r="AW116" s="100"/>
      <c r="AX116" s="98"/>
      <c r="AY116" s="99"/>
      <c r="AZ116" s="98"/>
      <c r="BA116" s="99"/>
      <c r="BB116" s="98"/>
      <c r="BC116" s="99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7"/>
      <c r="D117" s="9"/>
      <c r="E117" s="7"/>
      <c r="F117" s="9"/>
      <c r="G117" s="7"/>
      <c r="H117" s="9"/>
      <c r="I117" s="7"/>
      <c r="J117" s="9"/>
      <c r="K117" s="7"/>
      <c r="L117" s="9"/>
      <c r="M117" s="7"/>
      <c r="N117" s="9"/>
      <c r="O117" s="7"/>
      <c r="P117" s="98"/>
      <c r="Q117" s="7"/>
      <c r="R117" s="98"/>
      <c r="S117" s="7"/>
      <c r="T117" s="154">
        <f>+SUM(T114:T116)</f>
        <v>15361.26</v>
      </c>
      <c r="U117" s="7"/>
      <c r="V117" s="9"/>
      <c r="W117" s="7"/>
      <c r="X117" s="9"/>
      <c r="Y117" s="7"/>
      <c r="Z117" s="9"/>
      <c r="AA117" s="7"/>
      <c r="AB117" s="9"/>
      <c r="AC117" s="7"/>
      <c r="AD117" s="9"/>
      <c r="AE117" s="7"/>
      <c r="AF117" s="9"/>
      <c r="AG117" s="7"/>
      <c r="AH117" s="19"/>
      <c r="AI117" s="7"/>
      <c r="AJ117" s="9"/>
      <c r="AK117" s="7"/>
      <c r="AL117" s="9"/>
      <c r="AM117" s="7"/>
      <c r="AN117" s="9"/>
      <c r="AO117" s="7"/>
      <c r="AP117" s="9"/>
      <c r="AQ117" s="7"/>
      <c r="AR117" s="256"/>
      <c r="AS117" s="7"/>
      <c r="AT117" s="256"/>
      <c r="AU117" s="241"/>
      <c r="AV117" s="9"/>
      <c r="AW117" s="100"/>
      <c r="AX117" s="9"/>
      <c r="AY117" s="7"/>
      <c r="AZ117" s="9"/>
      <c r="BA117" s="7"/>
      <c r="BB117" s="9"/>
      <c r="BC117" s="7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7"/>
      <c r="D118" s="9"/>
      <c r="E118" s="7"/>
      <c r="F118" s="9"/>
      <c r="G118" s="7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8"/>
      <c r="S118" s="7"/>
      <c r="T118" s="9"/>
      <c r="U118" s="7"/>
      <c r="V118" s="9"/>
      <c r="W118" s="7"/>
      <c r="X118" s="9"/>
      <c r="Y118" s="7"/>
      <c r="Z118" s="9"/>
      <c r="AA118" s="7"/>
      <c r="AB118" s="9"/>
      <c r="AC118" s="7"/>
      <c r="AD118" s="9"/>
      <c r="AE118" s="7"/>
      <c r="AF118" s="9"/>
      <c r="AG118" s="7"/>
      <c r="AH118" s="9"/>
      <c r="AI118" s="7"/>
      <c r="AJ118" s="98"/>
      <c r="AK118" s="7"/>
      <c r="AL118" s="9"/>
      <c r="AM118" s="7"/>
      <c r="AN118" s="9"/>
      <c r="AO118" s="7"/>
      <c r="AP118" s="9"/>
      <c r="AQ118" s="7"/>
      <c r="AR118" s="256"/>
      <c r="AS118" s="7"/>
      <c r="AT118" s="256"/>
      <c r="AU118" s="241"/>
      <c r="AV118" s="9"/>
      <c r="AW118" s="100"/>
      <c r="AX118" s="9"/>
      <c r="AY118" s="7"/>
      <c r="AZ118" s="9"/>
      <c r="BA118" s="7"/>
      <c r="BB118" s="98"/>
      <c r="BC118" s="7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7"/>
      <c r="D119" s="9"/>
      <c r="E119" s="7"/>
      <c r="F119" s="9"/>
      <c r="G119" s="7"/>
      <c r="H119" s="9"/>
      <c r="I119" s="7"/>
      <c r="J119" s="9"/>
      <c r="K119" s="7"/>
      <c r="L119" s="9"/>
      <c r="M119" s="7"/>
      <c r="N119" s="9"/>
      <c r="O119" s="7"/>
      <c r="P119" s="9"/>
      <c r="Q119" s="7"/>
      <c r="R119" s="9"/>
      <c r="S119" s="7"/>
      <c r="T119" s="9"/>
      <c r="U119" s="7"/>
      <c r="V119" s="9"/>
      <c r="W119" s="7"/>
      <c r="X119" s="9"/>
      <c r="Y119" s="7"/>
      <c r="Z119" s="9"/>
      <c r="AA119" s="7"/>
      <c r="AB119" s="9"/>
      <c r="AC119" s="7"/>
      <c r="AD119" s="9"/>
      <c r="AE119" s="7"/>
      <c r="AF119" s="9"/>
      <c r="AG119" s="7"/>
      <c r="AH119" s="9"/>
      <c r="AI119" s="7"/>
      <c r="AJ119" s="9"/>
      <c r="AK119" s="7"/>
      <c r="AL119" s="9"/>
      <c r="AM119" s="7"/>
      <c r="AN119" s="9"/>
      <c r="AO119" s="7"/>
      <c r="AP119" s="9"/>
      <c r="AQ119" s="7"/>
      <c r="AR119" s="256"/>
      <c r="AS119" s="7"/>
      <c r="AT119" s="256"/>
      <c r="AU119" s="241"/>
      <c r="AV119" s="9"/>
      <c r="AW119" s="100"/>
      <c r="AX119" s="9"/>
      <c r="AY119" s="7"/>
      <c r="AZ119" s="9"/>
      <c r="BA119" s="7"/>
      <c r="BB119" s="9"/>
      <c r="BC119" s="7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7"/>
      <c r="D120" s="9"/>
      <c r="E120" s="7"/>
      <c r="F120" s="9"/>
      <c r="G120" s="7"/>
      <c r="H120" s="9"/>
      <c r="I120" s="7"/>
      <c r="J120" s="9"/>
      <c r="K120" s="7"/>
      <c r="L120" s="9"/>
      <c r="M120" s="7"/>
      <c r="N120" s="9"/>
      <c r="O120" s="7"/>
      <c r="P120" s="9"/>
      <c r="Q120" s="7"/>
      <c r="R120" s="9"/>
      <c r="S120" s="7"/>
      <c r="T120" s="9"/>
      <c r="U120" s="7"/>
      <c r="V120" s="9"/>
      <c r="W120" s="7"/>
      <c r="X120" s="9"/>
      <c r="Y120" s="7"/>
      <c r="Z120" s="9"/>
      <c r="AA120" s="7"/>
      <c r="AB120" s="9"/>
      <c r="AC120" s="7"/>
      <c r="AD120" s="9"/>
      <c r="AE120" s="7"/>
      <c r="AF120" s="9"/>
      <c r="AG120" s="7"/>
      <c r="AH120" s="9"/>
      <c r="AI120" s="7"/>
      <c r="AJ120" s="9"/>
      <c r="AK120" s="7"/>
      <c r="AL120" s="9"/>
      <c r="AM120" s="7"/>
      <c r="AN120" s="9"/>
      <c r="AO120" s="7"/>
      <c r="AP120" s="9"/>
      <c r="AQ120" s="7"/>
      <c r="AR120" s="256"/>
      <c r="AS120" s="7"/>
      <c r="AT120" s="256"/>
      <c r="AU120" s="241"/>
      <c r="AV120" s="9"/>
      <c r="AW120" s="100"/>
      <c r="AX120" s="9"/>
      <c r="AY120" s="7"/>
      <c r="AZ120" s="9"/>
      <c r="BA120" s="7"/>
      <c r="BB120" s="9"/>
      <c r="BC120" s="7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7"/>
      <c r="D121" s="9"/>
      <c r="E121" s="7"/>
      <c r="F121" s="9"/>
      <c r="G121" s="7"/>
      <c r="H121" s="9"/>
      <c r="I121" s="7"/>
      <c r="J121" s="9"/>
      <c r="K121" s="7"/>
      <c r="L121" s="9"/>
      <c r="M121" s="7"/>
      <c r="N121" s="9"/>
      <c r="O121" s="7"/>
      <c r="P121" s="9"/>
      <c r="Q121" s="7"/>
      <c r="R121" s="9"/>
      <c r="S121" s="7"/>
      <c r="T121" s="9"/>
      <c r="U121" s="7"/>
      <c r="V121" s="9"/>
      <c r="W121" s="7"/>
      <c r="X121" s="9"/>
      <c r="Y121" s="7"/>
      <c r="Z121" s="9"/>
      <c r="AA121" s="7"/>
      <c r="AB121" s="9"/>
      <c r="AC121" s="7"/>
      <c r="AD121" s="9"/>
      <c r="AE121" s="7"/>
      <c r="AF121" s="9"/>
      <c r="AG121" s="7"/>
      <c r="AH121" s="9"/>
      <c r="AI121" s="7"/>
      <c r="AJ121" s="9"/>
      <c r="AK121" s="7"/>
      <c r="AL121" s="9"/>
      <c r="AM121" s="7"/>
      <c r="AN121" s="9"/>
      <c r="AO121" s="7"/>
      <c r="AP121" s="9"/>
      <c r="AQ121" s="7"/>
      <c r="AR121" s="256"/>
      <c r="AS121" s="7"/>
      <c r="AT121" s="256"/>
      <c r="AU121" s="241"/>
      <c r="AV121" s="9"/>
      <c r="AW121" s="100"/>
      <c r="AX121" s="9"/>
      <c r="AY121" s="7"/>
      <c r="AZ121" s="9"/>
      <c r="BA121" s="7"/>
      <c r="BB121" s="9"/>
      <c r="BC121" s="7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+B72</f>
        <v>45730.26</v>
      </c>
      <c r="C122" s="99"/>
      <c r="D122" s="98">
        <f>+D72</f>
        <v>45061.569999999992</v>
      </c>
      <c r="E122" s="99"/>
      <c r="F122" s="98">
        <f>+F72</f>
        <v>38832.380000000005</v>
      </c>
      <c r="G122" s="99"/>
      <c r="H122" s="98">
        <f>+H61</f>
        <v>725.42</v>
      </c>
      <c r="I122" s="99"/>
      <c r="J122" s="98">
        <f>+J61+J70</f>
        <v>34312.979999999996</v>
      </c>
      <c r="K122" s="99"/>
      <c r="L122" s="98">
        <f>+L69</f>
        <v>27210.62</v>
      </c>
      <c r="M122" s="99"/>
      <c r="N122" s="98">
        <f>+N68+N73</f>
        <v>55383.43</v>
      </c>
      <c r="O122" s="99"/>
      <c r="P122" s="98">
        <f>+P74+P79</f>
        <v>97465.880000000019</v>
      </c>
      <c r="Q122" s="99"/>
      <c r="R122" s="98">
        <f>+R65</f>
        <v>12560.83</v>
      </c>
      <c r="S122" s="99"/>
      <c r="T122" s="98">
        <f>+T74</f>
        <v>67825.149999999994</v>
      </c>
      <c r="U122" s="99"/>
      <c r="V122" s="98">
        <f>+V71</f>
        <v>24649.14</v>
      </c>
      <c r="W122" s="99"/>
      <c r="X122" s="98">
        <f>+X70</f>
        <v>38508.679999999993</v>
      </c>
      <c r="Y122" s="99"/>
      <c r="Z122" s="99">
        <f>+Z68</f>
        <v>120829.15</v>
      </c>
      <c r="AA122" s="99"/>
      <c r="AB122" s="98">
        <f>+AB73</f>
        <v>190885.98000000004</v>
      </c>
      <c r="AC122" s="99"/>
      <c r="AD122" s="98">
        <f>+AD70</f>
        <v>27648.289999999997</v>
      </c>
      <c r="AE122" s="99"/>
      <c r="AF122" s="98">
        <f>+AF75</f>
        <v>120154.05000000002</v>
      </c>
      <c r="AG122" s="99"/>
      <c r="AH122" s="98">
        <f>+AH77</f>
        <v>134691.53000000003</v>
      </c>
      <c r="AI122" s="99"/>
      <c r="AJ122" s="98">
        <f>+AJ71</f>
        <v>60223.3</v>
      </c>
      <c r="AK122" s="99"/>
      <c r="AL122" s="98">
        <f>+AL76</f>
        <v>42230.829999999994</v>
      </c>
      <c r="AM122" s="99"/>
      <c r="AN122" s="98">
        <f>+AN79</f>
        <v>126972.71999999999</v>
      </c>
      <c r="AO122" s="99"/>
      <c r="AP122" s="98">
        <f>+AP69</f>
        <v>122072.37999999999</v>
      </c>
      <c r="AQ122" s="99"/>
      <c r="AR122" s="256">
        <f>+AR71</f>
        <v>83354.649999999994</v>
      </c>
      <c r="AS122" s="99"/>
      <c r="AT122" s="256">
        <f>+AT84</f>
        <v>171097.9</v>
      </c>
      <c r="AU122" s="246"/>
      <c r="AV122" s="98">
        <f>+AV76</f>
        <v>70647.040000000008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+B96</f>
        <v>6897.68</v>
      </c>
      <c r="C123" s="99"/>
      <c r="D123" s="98">
        <f>+D95</f>
        <v>9304</v>
      </c>
      <c r="E123" s="99"/>
      <c r="F123" s="98">
        <f>+F97</f>
        <v>15209.75</v>
      </c>
      <c r="G123" s="99"/>
      <c r="H123" s="98">
        <f>+H92</f>
        <v>2190.4699999999998</v>
      </c>
      <c r="I123" s="99"/>
      <c r="J123" s="98">
        <f>+J92</f>
        <v>2835.3</v>
      </c>
      <c r="K123" s="99"/>
      <c r="L123" s="98">
        <f>+L95+L103</f>
        <v>38686.979999999996</v>
      </c>
      <c r="M123" s="99"/>
      <c r="N123" s="98">
        <f>+N94+N101</f>
        <v>16427.03</v>
      </c>
      <c r="O123" s="99"/>
      <c r="P123" s="98">
        <f>+P98+P104</f>
        <v>38313.17</v>
      </c>
      <c r="Q123" s="99"/>
      <c r="R123" s="98">
        <f>+R97</f>
        <v>40628.58</v>
      </c>
      <c r="S123" s="99"/>
      <c r="T123" s="98">
        <f>+T99</f>
        <v>12899.550000000001</v>
      </c>
      <c r="U123" s="99"/>
      <c r="V123" s="98">
        <f>+V98</f>
        <v>18050.379999999997</v>
      </c>
      <c r="W123" s="99"/>
      <c r="X123" s="98">
        <f>+X100</f>
        <v>16664.57</v>
      </c>
      <c r="Y123" s="99"/>
      <c r="Z123" s="99">
        <f>+Z95</f>
        <v>8202</v>
      </c>
      <c r="AA123" s="99"/>
      <c r="AB123" s="98">
        <f>+AB99</f>
        <v>22345.510000000002</v>
      </c>
      <c r="AC123" s="99"/>
      <c r="AD123" s="98">
        <f>+AD98</f>
        <v>34718.339999999997</v>
      </c>
      <c r="AE123" s="99"/>
      <c r="AF123" s="98">
        <f>+AF97</f>
        <v>17038.099999999999</v>
      </c>
      <c r="AG123" s="99"/>
      <c r="AH123" s="98">
        <f>+AH100</f>
        <v>11551.37</v>
      </c>
      <c r="AI123" s="99"/>
      <c r="AJ123" s="98">
        <f>+AJ99</f>
        <v>15381.02</v>
      </c>
      <c r="AK123" s="99"/>
      <c r="AL123" s="98">
        <f>+AL97</f>
        <v>9657.83</v>
      </c>
      <c r="AM123" s="99"/>
      <c r="AN123" s="98">
        <f>+AN97</f>
        <v>12377.970000000001</v>
      </c>
      <c r="AO123" s="99"/>
      <c r="AP123" s="98">
        <f>+AP97</f>
        <v>29872.030000000006</v>
      </c>
      <c r="AQ123" s="99"/>
      <c r="AR123" s="256">
        <f>+AR99</f>
        <v>37493.43</v>
      </c>
      <c r="AS123" s="99"/>
      <c r="AT123" s="256">
        <f>+AT96</f>
        <v>14551.39</v>
      </c>
      <c r="AU123" s="246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>
        <f>+B114</f>
        <v>5101</v>
      </c>
      <c r="C124" s="99"/>
      <c r="D124" s="98">
        <f>+D114</f>
        <v>32203.08</v>
      </c>
      <c r="E124" s="99"/>
      <c r="F124" s="98">
        <f>+F114</f>
        <v>3530</v>
      </c>
      <c r="G124" s="99"/>
      <c r="H124" s="98"/>
      <c r="I124" s="99"/>
      <c r="J124" s="98"/>
      <c r="K124" s="99"/>
      <c r="L124" s="98"/>
      <c r="M124" s="99"/>
      <c r="N124" s="8">
        <f>+N114</f>
        <v>4395</v>
      </c>
      <c r="O124" s="99"/>
      <c r="P124" s="98">
        <f>+P114+P116</f>
        <v>2139.0100000000002</v>
      </c>
      <c r="Q124" s="99"/>
      <c r="R124" s="98">
        <f>+R114</f>
        <v>3661.44</v>
      </c>
      <c r="S124" s="99"/>
      <c r="T124" s="98">
        <f>+T117</f>
        <v>15361.26</v>
      </c>
      <c r="U124" s="99"/>
      <c r="V124" s="98">
        <f>+V114</f>
        <v>1895</v>
      </c>
      <c r="W124" s="99"/>
      <c r="X124" s="98"/>
      <c r="Y124" s="99"/>
      <c r="Z124" s="99">
        <f>+Z116</f>
        <v>6397.98</v>
      </c>
      <c r="AA124" s="99"/>
      <c r="AB124" s="98">
        <f>+AB114</f>
        <v>9000</v>
      </c>
      <c r="AC124" s="99"/>
      <c r="AD124" s="98">
        <f>+AD114</f>
        <v>0</v>
      </c>
      <c r="AE124" s="99"/>
      <c r="AF124" s="98">
        <f>+AF114</f>
        <v>2139.0100000000002</v>
      </c>
      <c r="AG124" s="99"/>
      <c r="AH124" s="98">
        <f>+AH114</f>
        <v>487.11</v>
      </c>
      <c r="AI124" s="99"/>
      <c r="AJ124" s="98">
        <f>+AJ115</f>
        <v>0</v>
      </c>
      <c r="AK124" s="99"/>
      <c r="AL124" s="98"/>
      <c r="AM124" s="99"/>
      <c r="AN124" s="98"/>
      <c r="AO124" s="99"/>
      <c r="AP124" s="98">
        <f>+AP115</f>
        <v>0</v>
      </c>
      <c r="AQ124" s="99"/>
      <c r="AR124" s="256">
        <f>+AR114</f>
        <v>2139.0100000000002</v>
      </c>
      <c r="AS124" s="99"/>
      <c r="AT124" s="256">
        <f>+AT114</f>
        <v>2000</v>
      </c>
      <c r="AU124" s="246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57728.94</v>
      </c>
      <c r="C125" s="8"/>
      <c r="D125" s="8">
        <f>+D123+D122+D124</f>
        <v>86568.65</v>
      </c>
      <c r="E125" s="8"/>
      <c r="F125" s="8">
        <f>+F123+F122+F124</f>
        <v>57572.130000000005</v>
      </c>
      <c r="G125" s="8"/>
      <c r="H125" s="8">
        <f>+H123+H122+H124</f>
        <v>2915.89</v>
      </c>
      <c r="I125" s="8"/>
      <c r="J125" s="8">
        <f>+J123+J122+J124</f>
        <v>37148.28</v>
      </c>
      <c r="K125" s="8"/>
      <c r="L125" s="8">
        <f>+L123+L122+L124</f>
        <v>65897.599999999991</v>
      </c>
      <c r="M125" s="8"/>
      <c r="N125" s="8">
        <f>+N123+N122+N124</f>
        <v>76205.459999999992</v>
      </c>
      <c r="O125" s="8"/>
      <c r="P125" s="8">
        <f>+P123+P122+P124</f>
        <v>137918.06000000003</v>
      </c>
      <c r="Q125" s="8"/>
      <c r="R125" s="8">
        <f>+R123+R122+R124</f>
        <v>56850.850000000006</v>
      </c>
      <c r="S125" s="97"/>
      <c r="T125" s="8">
        <f>+T123+T122+T124</f>
        <v>96085.959999999992</v>
      </c>
      <c r="U125" s="97"/>
      <c r="V125" s="8">
        <f>+V123+V122+V124</f>
        <v>44594.52</v>
      </c>
      <c r="W125" s="97"/>
      <c r="X125" s="8">
        <f>+X123+X122+X124</f>
        <v>55173.249999999993</v>
      </c>
      <c r="Y125" s="8"/>
      <c r="Z125" s="8">
        <f>+Z123+Z122+Z124</f>
        <v>135429.13</v>
      </c>
      <c r="AA125" s="97"/>
      <c r="AB125" s="8">
        <f>+AB123+AB122+AB124</f>
        <v>222231.49000000005</v>
      </c>
      <c r="AC125" s="8"/>
      <c r="AD125" s="8">
        <f>+AD123+AD122+AD124</f>
        <v>62366.62999999999</v>
      </c>
      <c r="AE125" s="8"/>
      <c r="AF125" s="8">
        <f>+AF123+AF122+AF124</f>
        <v>139331.16000000003</v>
      </c>
      <c r="AG125" s="8"/>
      <c r="AH125" s="8">
        <f>+AH123+AH122+AH124</f>
        <v>146730.01</v>
      </c>
      <c r="AI125" s="8"/>
      <c r="AJ125" s="8">
        <f>+AJ123+AJ122+AJ124</f>
        <v>75604.320000000007</v>
      </c>
      <c r="AK125" s="8"/>
      <c r="AL125" s="8">
        <f>+AL123+AL122+AL124</f>
        <v>51888.659999999996</v>
      </c>
      <c r="AM125" s="8"/>
      <c r="AN125" s="8">
        <f>+AN123+AN122+AN124</f>
        <v>139350.69</v>
      </c>
      <c r="AO125" s="8"/>
      <c r="AP125" s="8">
        <f>+AP123+AP122+AP124</f>
        <v>151944.41</v>
      </c>
      <c r="AQ125" s="8"/>
      <c r="AR125" s="267">
        <f>+AR123+AR122+AR124</f>
        <v>122987.08999999998</v>
      </c>
      <c r="AS125" s="8"/>
      <c r="AT125" s="267">
        <f>+AT123+AT122+AT124</f>
        <v>187649.28999999998</v>
      </c>
      <c r="AU125" s="8"/>
      <c r="AV125" s="8">
        <f>+AV123+AV122+AV124</f>
        <v>70647.040000000008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>
        <f>45730.26+6897.69+5101</f>
        <v>57728.950000000004</v>
      </c>
      <c r="C126" s="8"/>
      <c r="D126" s="8">
        <f>45061.56+9304+32203.08</f>
        <v>86568.639999999999</v>
      </c>
      <c r="E126" s="8"/>
      <c r="F126" s="8">
        <f>38832.38+15209.75+3530</f>
        <v>57572.13</v>
      </c>
      <c r="G126" s="8"/>
      <c r="H126" s="8">
        <f>725.42+2190.47</f>
        <v>2915.89</v>
      </c>
      <c r="I126" s="8"/>
      <c r="J126" s="8">
        <f>12094.99+22217.99+2835.3</f>
        <v>37148.280000000006</v>
      </c>
      <c r="K126" s="8"/>
      <c r="L126" s="8">
        <f>27210.62+5928+32758.98</f>
        <v>65897.599999999991</v>
      </c>
      <c r="M126" s="8"/>
      <c r="N126" s="8">
        <f>48114.43+6199+4395+7269+10228.03</f>
        <v>76205.459999999992</v>
      </c>
      <c r="O126" s="8"/>
      <c r="P126" s="8">
        <f>80999.37+16603.67+16466.5+21709.5+2139.01</f>
        <v>137918.04999999999</v>
      </c>
      <c r="Q126" s="8"/>
      <c r="R126" s="8">
        <f>12560.83+40628.358+3661.44</f>
        <v>56850.628000000004</v>
      </c>
      <c r="S126" s="97"/>
      <c r="T126" s="8">
        <f>67825.16+12899.54+15361.26</f>
        <v>96085.96</v>
      </c>
      <c r="U126" s="97"/>
      <c r="V126" s="8">
        <f>24649.14+18050.38+1895</f>
        <v>44594.520000000004</v>
      </c>
      <c r="W126" s="97"/>
      <c r="X126" s="8">
        <f>38508.67+16663.57</f>
        <v>55172.24</v>
      </c>
      <c r="Y126" s="97"/>
      <c r="Z126" s="8">
        <f>120829.15+8202+6397.98</f>
        <v>135429.13</v>
      </c>
      <c r="AA126" s="97"/>
      <c r="AB126" s="8">
        <f>190886.08+22345.51+9000</f>
        <v>222231.59</v>
      </c>
      <c r="AC126" s="8"/>
      <c r="AD126" s="8">
        <f>27648.29+34718.34</f>
        <v>62366.63</v>
      </c>
      <c r="AE126" s="8"/>
      <c r="AF126" s="8">
        <f>91154.05+17038.11+2139.01+29000</f>
        <v>139331.16999999998</v>
      </c>
      <c r="AG126" s="8"/>
      <c r="AH126" s="8">
        <f>134691.83+11551.37+487.11</f>
        <v>146730.30999999997</v>
      </c>
      <c r="AI126" s="8"/>
      <c r="AJ126" s="8">
        <f>60223.3+15381.02</f>
        <v>75604.320000000007</v>
      </c>
      <c r="AK126" s="8"/>
      <c r="AL126" s="8">
        <f>42230.84+9657.83</f>
        <v>51888.67</v>
      </c>
      <c r="AM126" s="97"/>
      <c r="AN126" s="8">
        <f>126972.72+12377.94</f>
        <v>139350.66</v>
      </c>
      <c r="AO126" s="8"/>
      <c r="AP126" s="8">
        <f>122072.38+29872.02</f>
        <v>151944.4</v>
      </c>
      <c r="AQ126" s="8"/>
      <c r="AR126" s="267">
        <f>83354.65+37493.43+2139.01</f>
        <v>122987.08999999998</v>
      </c>
      <c r="AS126" s="8"/>
      <c r="AT126" s="267">
        <f>171097.9+14551.39+2000</f>
        <v>187649.28999999998</v>
      </c>
      <c r="AU126" s="8"/>
      <c r="AV126" s="8">
        <v>70647.039999999994</v>
      </c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-1.0000000002037268E-2</v>
      </c>
      <c r="C127" s="17"/>
      <c r="D127" s="93">
        <f>+D125-D126</f>
        <v>9.9999999947613105E-3</v>
      </c>
      <c r="E127" s="17"/>
      <c r="F127" s="93">
        <f>+F125-F126</f>
        <v>0</v>
      </c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1.0000000038417056E-2</v>
      </c>
      <c r="Q127" s="17"/>
      <c r="R127" s="93">
        <f>+R125-R126</f>
        <v>0.22200000000157161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1.0099999999947613</v>
      </c>
      <c r="Y127" s="93"/>
      <c r="Z127" s="93">
        <f>+Z125-Z126</f>
        <v>0</v>
      </c>
      <c r="AA127" s="91"/>
      <c r="AB127" s="93">
        <f>+AB125-AB126</f>
        <v>-9.9999999947613105E-2</v>
      </c>
      <c r="AC127" s="93"/>
      <c r="AD127" s="93">
        <f>+AD125-AD126</f>
        <v>0</v>
      </c>
      <c r="AE127" s="93"/>
      <c r="AF127" s="93">
        <f>+AF125-AF126</f>
        <v>-9.9999999511055648E-3</v>
      </c>
      <c r="AG127" s="93"/>
      <c r="AH127" s="93">
        <f>+AH125-AH126</f>
        <v>-0.29999999995925464</v>
      </c>
      <c r="AI127" s="93"/>
      <c r="AJ127" s="93">
        <f>+AJ125-AJ126</f>
        <v>0</v>
      </c>
      <c r="AK127" s="93"/>
      <c r="AL127" s="93">
        <f>+AL125-AL126</f>
        <v>-1.0000000002037268E-2</v>
      </c>
      <c r="AM127" s="93"/>
      <c r="AN127" s="93">
        <f>+AN125-AN126</f>
        <v>2.9999999998835847E-2</v>
      </c>
      <c r="AO127" s="93"/>
      <c r="AP127" s="93">
        <f>+AP125-AP126</f>
        <v>1.0000000009313226E-2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10"/>
      <c r="AS128" s="70"/>
      <c r="AT128" s="10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10"/>
      <c r="AS129" s="70"/>
      <c r="AT129" s="10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261"/>
      <c r="AS130" s="81"/>
      <c r="AT130" s="261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70"/>
      <c r="X131" s="19"/>
      <c r="Y131" s="70"/>
      <c r="Z131" s="4"/>
      <c r="AA131" s="70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259"/>
      <c r="AS131" s="78"/>
      <c r="AT131" s="259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>
        <v>250000</v>
      </c>
      <c r="C132" s="70" t="s">
        <v>1334</v>
      </c>
      <c r="D132" s="58">
        <v>9829.89</v>
      </c>
      <c r="E132" s="8" t="s">
        <v>1380</v>
      </c>
      <c r="F132" s="58">
        <v>310000</v>
      </c>
      <c r="G132" s="8" t="s">
        <v>1415</v>
      </c>
      <c r="H132" s="58">
        <v>10000</v>
      </c>
      <c r="I132" s="8" t="s">
        <v>1461</v>
      </c>
      <c r="J132" s="58">
        <v>325400</v>
      </c>
      <c r="K132" s="8" t="s">
        <v>1474</v>
      </c>
      <c r="L132" s="58">
        <v>120500</v>
      </c>
      <c r="M132" s="8" t="s">
        <v>1507</v>
      </c>
      <c r="N132" s="30">
        <v>200586.94</v>
      </c>
      <c r="O132" s="13" t="s">
        <v>1545</v>
      </c>
      <c r="P132" s="58">
        <v>102036.79</v>
      </c>
      <c r="Q132" s="8" t="s">
        <v>1572</v>
      </c>
      <c r="R132" s="58">
        <v>100000</v>
      </c>
      <c r="S132" s="8" t="s">
        <v>1616</v>
      </c>
      <c r="T132" s="58">
        <v>172000</v>
      </c>
      <c r="U132" s="8" t="s">
        <v>1650</v>
      </c>
      <c r="V132" s="58">
        <v>77000</v>
      </c>
      <c r="W132" s="13" t="s">
        <v>1701</v>
      </c>
      <c r="X132" s="58">
        <v>100000</v>
      </c>
      <c r="Y132" s="13" t="s">
        <v>1755</v>
      </c>
      <c r="Z132" s="76"/>
      <c r="AA132" s="41"/>
      <c r="AB132" s="58">
        <v>10000</v>
      </c>
      <c r="AC132" s="8" t="s">
        <v>1840</v>
      </c>
      <c r="AD132" s="58">
        <v>4119.72</v>
      </c>
      <c r="AE132" s="8" t="s">
        <v>1915</v>
      </c>
      <c r="AF132" s="58">
        <v>150000</v>
      </c>
      <c r="AG132" s="43" t="s">
        <v>1988</v>
      </c>
      <c r="AH132" s="251">
        <v>50000</v>
      </c>
      <c r="AI132" s="247" t="s">
        <v>2074</v>
      </c>
      <c r="AJ132" s="58">
        <v>158860</v>
      </c>
      <c r="AK132" s="8" t="s">
        <v>2089</v>
      </c>
      <c r="AL132" s="58">
        <v>353400</v>
      </c>
      <c r="AM132" s="43" t="s">
        <v>2150</v>
      </c>
      <c r="AN132" s="58">
        <v>400000</v>
      </c>
      <c r="AO132" s="8" t="s">
        <v>2205</v>
      </c>
      <c r="AP132" s="58">
        <v>50000</v>
      </c>
      <c r="AQ132" s="8" t="s">
        <v>2257</v>
      </c>
      <c r="AR132" s="268">
        <v>20000</v>
      </c>
      <c r="AS132" s="51" t="s">
        <v>2318</v>
      </c>
      <c r="AT132" s="268">
        <v>2627.06</v>
      </c>
      <c r="AU132" s="8" t="s">
        <v>2398</v>
      </c>
      <c r="AV132" s="26">
        <v>20000</v>
      </c>
      <c r="AW132" s="43" t="s">
        <v>2468</v>
      </c>
      <c r="AX132" s="58"/>
      <c r="AY132" s="8"/>
      <c r="AZ132" s="58"/>
      <c r="BA132" s="8"/>
      <c r="BB132" s="58"/>
      <c r="BC132" s="8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>
        <v>20000</v>
      </c>
      <c r="C133" s="70" t="s">
        <v>1335</v>
      </c>
      <c r="D133" s="58">
        <v>27300.3</v>
      </c>
      <c r="E133" s="8" t="s">
        <v>1381</v>
      </c>
      <c r="F133" s="58">
        <v>200000</v>
      </c>
      <c r="G133" s="8" t="s">
        <v>1416</v>
      </c>
      <c r="H133" s="58">
        <v>10000</v>
      </c>
      <c r="I133" s="8" t="s">
        <v>1462</v>
      </c>
      <c r="J133" s="58"/>
      <c r="K133" s="8"/>
      <c r="L133" s="58">
        <v>197300</v>
      </c>
      <c r="M133" s="8" t="s">
        <v>1508</v>
      </c>
      <c r="N133" s="58">
        <v>2500</v>
      </c>
      <c r="O133" s="8" t="s">
        <v>1547</v>
      </c>
      <c r="P133" s="58">
        <v>290800</v>
      </c>
      <c r="Q133" s="8" t="s">
        <v>1574</v>
      </c>
      <c r="R133" s="58">
        <v>200000</v>
      </c>
      <c r="S133" s="8" t="s">
        <v>1619</v>
      </c>
      <c r="T133" s="58">
        <v>80000</v>
      </c>
      <c r="U133" s="8" t="s">
        <v>1651</v>
      </c>
      <c r="V133" s="58">
        <v>50000</v>
      </c>
      <c r="W133" s="8" t="s">
        <v>1700</v>
      </c>
      <c r="X133" s="58">
        <v>280400</v>
      </c>
      <c r="Y133" s="8" t="s">
        <v>1757</v>
      </c>
      <c r="Z133" s="26">
        <v>271200</v>
      </c>
      <c r="AA133" s="8" t="s">
        <v>1806</v>
      </c>
      <c r="AB133" s="39">
        <v>204400</v>
      </c>
      <c r="AC133" s="13" t="s">
        <v>1841</v>
      </c>
      <c r="AD133" s="58"/>
      <c r="AE133" s="8"/>
      <c r="AF133" s="58">
        <v>113395.8</v>
      </c>
      <c r="AG133" s="43" t="s">
        <v>1990</v>
      </c>
      <c r="AH133" s="251">
        <v>377400</v>
      </c>
      <c r="AI133" s="249" t="s">
        <v>2075</v>
      </c>
      <c r="AJ133" s="30">
        <v>274700</v>
      </c>
      <c r="AK133" s="13" t="s">
        <v>2090</v>
      </c>
      <c r="AL133" s="58">
        <v>151200</v>
      </c>
      <c r="AM133" s="43" t="s">
        <v>2152</v>
      </c>
      <c r="AN133" s="58">
        <v>14023.74</v>
      </c>
      <c r="AO133" s="8" t="s">
        <v>2207</v>
      </c>
      <c r="AP133" s="58">
        <v>120255.38</v>
      </c>
      <c r="AQ133" s="8" t="s">
        <v>2265</v>
      </c>
      <c r="AR133" s="268">
        <v>3278.04</v>
      </c>
      <c r="AS133" s="51" t="s">
        <v>2319</v>
      </c>
      <c r="AT133" s="268">
        <v>20000</v>
      </c>
      <c r="AU133" s="8" t="s">
        <v>2399</v>
      </c>
      <c r="AV133" s="26">
        <v>1199</v>
      </c>
      <c r="AW133" s="43" t="s">
        <v>2469</v>
      </c>
      <c r="AX133" s="58"/>
      <c r="AY133" s="8"/>
      <c r="AZ133" s="58"/>
      <c r="BA133" s="8"/>
      <c r="BB133" s="58"/>
      <c r="BC133" s="8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>
        <v>628400</v>
      </c>
      <c r="C134" s="70" t="s">
        <v>1336</v>
      </c>
      <c r="D134" s="30">
        <v>3442</v>
      </c>
      <c r="E134" s="13" t="s">
        <v>1394</v>
      </c>
      <c r="F134" s="58">
        <f>460200+20000</f>
        <v>480200</v>
      </c>
      <c r="G134" s="8" t="s">
        <v>1417</v>
      </c>
      <c r="H134" s="58">
        <v>18814.72</v>
      </c>
      <c r="I134" s="8" t="s">
        <v>1471</v>
      </c>
      <c r="J134" s="58">
        <v>50000</v>
      </c>
      <c r="K134" s="8" t="s">
        <v>1484</v>
      </c>
      <c r="L134" s="58">
        <v>51600</v>
      </c>
      <c r="M134" s="8" t="s">
        <v>1510</v>
      </c>
      <c r="N134" s="58">
        <v>545909</v>
      </c>
      <c r="O134" s="8" t="s">
        <v>1548</v>
      </c>
      <c r="P134" s="58">
        <v>349783.72</v>
      </c>
      <c r="Q134" s="8" t="s">
        <v>1578</v>
      </c>
      <c r="R134" s="58">
        <v>1199</v>
      </c>
      <c r="S134" s="8" t="s">
        <v>1640</v>
      </c>
      <c r="T134" s="58">
        <v>55200</v>
      </c>
      <c r="U134" s="8" t="s">
        <v>1653</v>
      </c>
      <c r="V134" s="58">
        <v>130000</v>
      </c>
      <c r="W134" s="8" t="s">
        <v>1703</v>
      </c>
      <c r="X134" s="58">
        <v>20000</v>
      </c>
      <c r="Y134" s="8" t="s">
        <v>1760</v>
      </c>
      <c r="Z134" s="26">
        <v>233795</v>
      </c>
      <c r="AA134" s="8" t="s">
        <v>1810</v>
      </c>
      <c r="AB134" s="60">
        <v>140000</v>
      </c>
      <c r="AC134" s="54" t="s">
        <v>1842</v>
      </c>
      <c r="AD134" s="58"/>
      <c r="AE134" s="8"/>
      <c r="AF134" s="25">
        <v>480200</v>
      </c>
      <c r="AG134" s="70" t="s">
        <v>1997</v>
      </c>
      <c r="AH134" s="251">
        <v>105000</v>
      </c>
      <c r="AI134" s="249" t="s">
        <v>2076</v>
      </c>
      <c r="AJ134" s="58">
        <v>125000</v>
      </c>
      <c r="AK134" s="8" t="s">
        <v>2091</v>
      </c>
      <c r="AL134" s="58">
        <v>85000</v>
      </c>
      <c r="AM134" s="43" t="s">
        <v>2156</v>
      </c>
      <c r="AN134" s="58">
        <v>9360</v>
      </c>
      <c r="AO134" s="8" t="s">
        <v>2210</v>
      </c>
      <c r="AP134" s="58">
        <v>1346</v>
      </c>
      <c r="AQ134" s="8" t="s">
        <v>2282</v>
      </c>
      <c r="AR134" s="268">
        <v>1926.45</v>
      </c>
      <c r="AS134" s="51" t="s">
        <v>2320</v>
      </c>
      <c r="AT134" s="268">
        <v>725900</v>
      </c>
      <c r="AU134" s="8" t="s">
        <v>2400</v>
      </c>
      <c r="AV134" s="58">
        <v>3066.99</v>
      </c>
      <c r="AW134" s="43" t="s">
        <v>2470</v>
      </c>
      <c r="AX134" s="58"/>
      <c r="AY134" s="8"/>
      <c r="AZ134" s="30"/>
      <c r="BA134" s="13"/>
      <c r="BB134" s="68"/>
      <c r="BC134" s="8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>
        <v>2622.64</v>
      </c>
      <c r="C135" s="8" t="s">
        <v>1337</v>
      </c>
      <c r="D135" s="58">
        <v>2835</v>
      </c>
      <c r="E135" s="8" t="s">
        <v>1396</v>
      </c>
      <c r="F135" s="68">
        <v>290795.55</v>
      </c>
      <c r="G135" s="8" t="s">
        <v>1422</v>
      </c>
      <c r="H135" s="155">
        <f>+SUM(H132:H134)</f>
        <v>38814.720000000001</v>
      </c>
      <c r="I135" s="8"/>
      <c r="J135" s="58">
        <v>50000</v>
      </c>
      <c r="K135" s="8" t="s">
        <v>1484</v>
      </c>
      <c r="L135" s="58">
        <v>60000</v>
      </c>
      <c r="M135" s="8" t="s">
        <v>1510</v>
      </c>
      <c r="N135" s="58">
        <v>155000</v>
      </c>
      <c r="O135" s="8" t="s">
        <v>1553</v>
      </c>
      <c r="P135" s="58">
        <v>70000</v>
      </c>
      <c r="Q135" s="8" t="s">
        <v>1579</v>
      </c>
      <c r="R135" s="58">
        <v>2501.8200000000002</v>
      </c>
      <c r="S135" s="8" t="s">
        <v>1641</v>
      </c>
      <c r="T135" s="58">
        <v>200000</v>
      </c>
      <c r="U135" s="8" t="s">
        <v>1654</v>
      </c>
      <c r="V135" s="58">
        <v>85000</v>
      </c>
      <c r="W135" s="8" t="s">
        <v>1710</v>
      </c>
      <c r="X135" s="58">
        <v>8000</v>
      </c>
      <c r="Y135" s="8" t="s">
        <v>1762</v>
      </c>
      <c r="Z135" s="26">
        <v>1199</v>
      </c>
      <c r="AA135" s="8" t="s">
        <v>1813</v>
      </c>
      <c r="AB135" s="35">
        <v>90000</v>
      </c>
      <c r="AC135" s="8" t="s">
        <v>1844</v>
      </c>
      <c r="AD135" s="58"/>
      <c r="AE135" s="8"/>
      <c r="AF135" s="25">
        <v>550000</v>
      </c>
      <c r="AG135" s="43" t="s">
        <v>1999</v>
      </c>
      <c r="AH135" s="251">
        <v>235000</v>
      </c>
      <c r="AI135" s="249" t="s">
        <v>2077</v>
      </c>
      <c r="AJ135" s="58">
        <v>313692.84000000003</v>
      </c>
      <c r="AK135" s="8" t="s">
        <v>2093</v>
      </c>
      <c r="AL135" s="58">
        <v>5000</v>
      </c>
      <c r="AM135" s="249" t="s">
        <v>2156</v>
      </c>
      <c r="AN135" s="58">
        <v>9883</v>
      </c>
      <c r="AO135" s="8" t="s">
        <v>2211</v>
      </c>
      <c r="AP135" s="58">
        <v>10553.72</v>
      </c>
      <c r="AQ135" s="8" t="s">
        <v>2285</v>
      </c>
      <c r="AR135" s="268">
        <v>5091</v>
      </c>
      <c r="AS135" s="51" t="s">
        <v>2321</v>
      </c>
      <c r="AT135" s="254">
        <v>80000</v>
      </c>
      <c r="AU135" s="247" t="s">
        <v>2401</v>
      </c>
      <c r="AV135" s="58">
        <v>79903</v>
      </c>
      <c r="AW135" s="43" t="s">
        <v>2471</v>
      </c>
      <c r="AX135" s="30"/>
      <c r="AY135" s="13"/>
      <c r="AZ135" s="30"/>
      <c r="BA135" s="13"/>
      <c r="BB135" s="30"/>
      <c r="BC135" s="13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>
        <v>368200</v>
      </c>
      <c r="C136" s="8" t="s">
        <v>1338</v>
      </c>
      <c r="D136" s="155">
        <f>+SUM(D132:D135)</f>
        <v>43407.19</v>
      </c>
      <c r="E136" s="8"/>
      <c r="F136" s="68">
        <v>3442</v>
      </c>
      <c r="G136" s="8" t="s">
        <v>1437</v>
      </c>
      <c r="H136" s="30"/>
      <c r="I136" s="13"/>
      <c r="J136" s="58">
        <v>3500</v>
      </c>
      <c r="K136" s="8" t="s">
        <v>1486</v>
      </c>
      <c r="L136" s="58">
        <v>244400</v>
      </c>
      <c r="M136" s="8" t="s">
        <v>1511</v>
      </c>
      <c r="N136" s="35">
        <v>5798</v>
      </c>
      <c r="O136" s="8" t="s">
        <v>1554</v>
      </c>
      <c r="P136" s="58">
        <v>30000</v>
      </c>
      <c r="Q136" s="8" t="s">
        <v>1581</v>
      </c>
      <c r="R136" s="155">
        <f>+SUM(R132:R135)</f>
        <v>303700.82</v>
      </c>
      <c r="S136" s="8"/>
      <c r="T136" s="58">
        <v>1119</v>
      </c>
      <c r="U136" s="8" t="s">
        <v>1670</v>
      </c>
      <c r="V136" s="58">
        <v>185800</v>
      </c>
      <c r="W136" s="8" t="s">
        <v>1714</v>
      </c>
      <c r="X136" s="58">
        <v>103000</v>
      </c>
      <c r="Y136" s="8" t="s">
        <v>1763</v>
      </c>
      <c r="Z136" s="26">
        <v>3530</v>
      </c>
      <c r="AA136" s="8" t="s">
        <v>1823</v>
      </c>
      <c r="AB136" s="35">
        <v>100000</v>
      </c>
      <c r="AC136" s="8" t="s">
        <v>1845</v>
      </c>
      <c r="AD136" s="58"/>
      <c r="AE136" s="8"/>
      <c r="AF136" s="25">
        <v>1199</v>
      </c>
      <c r="AG136" s="43" t="s">
        <v>2006</v>
      </c>
      <c r="AH136" s="251">
        <v>15540</v>
      </c>
      <c r="AI136" s="249" t="s">
        <v>2078</v>
      </c>
      <c r="AJ136" s="58">
        <v>168000</v>
      </c>
      <c r="AK136" s="8" t="s">
        <v>2095</v>
      </c>
      <c r="AL136" s="251">
        <v>200</v>
      </c>
      <c r="AM136" s="249" t="s">
        <v>2157</v>
      </c>
      <c r="AN136" s="58">
        <v>150000</v>
      </c>
      <c r="AO136" s="8" t="s">
        <v>2213</v>
      </c>
      <c r="AP136" s="173">
        <f>+SUM(AP132:AP135)</f>
        <v>182155.1</v>
      </c>
      <c r="AQ136" s="41"/>
      <c r="AR136" s="268">
        <v>2651</v>
      </c>
      <c r="AS136" s="51" t="s">
        <v>2322</v>
      </c>
      <c r="AT136" s="254">
        <v>2675.7</v>
      </c>
      <c r="AU136" s="247" t="s">
        <v>2402</v>
      </c>
      <c r="AV136" s="58">
        <v>2967.28</v>
      </c>
      <c r="AW136" s="43" t="s">
        <v>2472</v>
      </c>
      <c r="AX136" s="30"/>
      <c r="AY136" s="13"/>
      <c r="AZ136" s="58"/>
      <c r="BA136" s="8"/>
      <c r="BB136" s="58"/>
      <c r="BC136" s="8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>
        <v>1199</v>
      </c>
      <c r="C137" s="70" t="s">
        <v>1346</v>
      </c>
      <c r="D137" s="58"/>
      <c r="E137" s="8"/>
      <c r="F137" s="68">
        <v>7394</v>
      </c>
      <c r="G137" s="8" t="s">
        <v>1443</v>
      </c>
      <c r="H137" s="58"/>
      <c r="I137" s="8"/>
      <c r="J137" s="58">
        <v>100000</v>
      </c>
      <c r="K137" s="8" t="s">
        <v>1487</v>
      </c>
      <c r="L137" s="58">
        <v>599609</v>
      </c>
      <c r="M137" s="8" t="s">
        <v>1512</v>
      </c>
      <c r="N137" s="39">
        <v>1199</v>
      </c>
      <c r="O137" s="13" t="s">
        <v>1555</v>
      </c>
      <c r="P137" s="58">
        <v>472200</v>
      </c>
      <c r="Q137" s="8" t="s">
        <v>1582</v>
      </c>
      <c r="R137" s="58"/>
      <c r="S137" s="8"/>
      <c r="T137" s="39">
        <v>3442</v>
      </c>
      <c r="U137" s="13" t="s">
        <v>1679</v>
      </c>
      <c r="V137" s="58">
        <v>3530</v>
      </c>
      <c r="W137" s="8" t="s">
        <v>1718</v>
      </c>
      <c r="X137" s="58">
        <v>50000</v>
      </c>
      <c r="Y137" s="8" t="s">
        <v>1764</v>
      </c>
      <c r="Z137" s="26">
        <v>2094.98</v>
      </c>
      <c r="AA137" s="8" t="s">
        <v>1825</v>
      </c>
      <c r="AB137" s="25">
        <v>25000</v>
      </c>
      <c r="AC137" s="8" t="s">
        <v>1848</v>
      </c>
      <c r="AD137" s="58"/>
      <c r="AE137" s="8"/>
      <c r="AF137" s="25">
        <v>1199</v>
      </c>
      <c r="AG137" s="43" t="s">
        <v>2007</v>
      </c>
      <c r="AH137" s="251">
        <v>50000</v>
      </c>
      <c r="AI137" s="249" t="s">
        <v>2079</v>
      </c>
      <c r="AJ137" s="25">
        <v>170000</v>
      </c>
      <c r="AK137" s="70" t="s">
        <v>2096</v>
      </c>
      <c r="AL137" s="251">
        <v>6023</v>
      </c>
      <c r="AM137" s="249" t="s">
        <v>2166</v>
      </c>
      <c r="AN137" s="39">
        <v>70000</v>
      </c>
      <c r="AO137" s="8" t="s">
        <v>2218</v>
      </c>
      <c r="AP137" s="58"/>
      <c r="AQ137" s="8"/>
      <c r="AR137" s="269">
        <v>1189</v>
      </c>
      <c r="AS137" s="51" t="s">
        <v>2323</v>
      </c>
      <c r="AT137" s="268">
        <v>3442</v>
      </c>
      <c r="AU137" s="8" t="s">
        <v>2403</v>
      </c>
      <c r="AV137" s="68">
        <v>51000</v>
      </c>
      <c r="AW137" s="43" t="s">
        <v>2473</v>
      </c>
      <c r="AX137" s="58"/>
      <c r="AY137" s="8"/>
      <c r="AZ137" s="58"/>
      <c r="BA137" s="8"/>
      <c r="BB137" s="58"/>
      <c r="BC137" s="8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>
        <v>5897.24</v>
      </c>
      <c r="C138" s="70" t="s">
        <v>1360</v>
      </c>
      <c r="D138" s="58"/>
      <c r="E138" s="8"/>
      <c r="F138" s="68">
        <v>2139</v>
      </c>
      <c r="G138" s="8" t="s">
        <v>1448</v>
      </c>
      <c r="H138" s="58"/>
      <c r="I138" s="8"/>
      <c r="J138" s="75">
        <v>130200</v>
      </c>
      <c r="K138" s="8" t="s">
        <v>1487</v>
      </c>
      <c r="L138" s="58">
        <v>256769.03</v>
      </c>
      <c r="M138" s="8" t="s">
        <v>1513</v>
      </c>
      <c r="N138" s="60">
        <v>1199</v>
      </c>
      <c r="O138" s="54" t="s">
        <v>1556</v>
      </c>
      <c r="P138" s="58">
        <v>2500</v>
      </c>
      <c r="Q138" s="8" t="s">
        <v>1584</v>
      </c>
      <c r="R138" s="58"/>
      <c r="S138" s="8"/>
      <c r="T138" s="58">
        <v>1199</v>
      </c>
      <c r="U138" s="8" t="s">
        <v>1690</v>
      </c>
      <c r="V138" s="68">
        <v>4279</v>
      </c>
      <c r="W138" s="8" t="s">
        <v>1722</v>
      </c>
      <c r="X138" s="68">
        <v>55000</v>
      </c>
      <c r="Y138" s="8" t="s">
        <v>1765</v>
      </c>
      <c r="Z138" s="26">
        <v>1199</v>
      </c>
      <c r="AA138" s="8" t="s">
        <v>1830</v>
      </c>
      <c r="AB138" s="25">
        <v>12920</v>
      </c>
      <c r="AC138" s="8" t="s">
        <v>1857</v>
      </c>
      <c r="AD138" s="58"/>
      <c r="AE138" s="8"/>
      <c r="AF138" s="25"/>
      <c r="AG138" s="43"/>
      <c r="AH138" s="251">
        <v>500000</v>
      </c>
      <c r="AI138" s="249" t="s">
        <v>2080</v>
      </c>
      <c r="AJ138" s="58">
        <v>20000</v>
      </c>
      <c r="AK138" s="8" t="s">
        <v>2097</v>
      </c>
      <c r="AL138" s="251">
        <v>1199</v>
      </c>
      <c r="AM138" s="249" t="s">
        <v>2167</v>
      </c>
      <c r="AN138" s="58">
        <v>125000</v>
      </c>
      <c r="AO138" s="8" t="s">
        <v>2221</v>
      </c>
      <c r="AP138" s="30"/>
      <c r="AQ138" s="41"/>
      <c r="AR138" s="28">
        <v>3530</v>
      </c>
      <c r="AS138" s="51" t="s">
        <v>2324</v>
      </c>
      <c r="AT138" s="268">
        <v>1199</v>
      </c>
      <c r="AU138" s="8" t="s">
        <v>2404</v>
      </c>
      <c r="AV138" s="30">
        <v>9585.27</v>
      </c>
      <c r="AW138" s="46" t="s">
        <v>2474</v>
      </c>
      <c r="AX138" s="30"/>
      <c r="AY138" s="13"/>
      <c r="AZ138" s="30"/>
      <c r="BA138" s="13"/>
      <c r="BB138" s="58"/>
      <c r="BC138" s="8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>
        <v>1199</v>
      </c>
      <c r="C139" s="70" t="s">
        <v>1364</v>
      </c>
      <c r="D139" s="26"/>
      <c r="E139" s="8"/>
      <c r="F139" s="68">
        <v>4967</v>
      </c>
      <c r="G139" s="8" t="s">
        <v>1449</v>
      </c>
      <c r="H139" s="58"/>
      <c r="I139" s="8"/>
      <c r="J139" s="30">
        <v>5000</v>
      </c>
      <c r="K139" s="13" t="s">
        <v>1488</v>
      </c>
      <c r="L139" s="58">
        <v>84300</v>
      </c>
      <c r="M139" s="8" t="s">
        <v>1516</v>
      </c>
      <c r="N139" s="35">
        <v>4859</v>
      </c>
      <c r="O139" s="8" t="s">
        <v>1557</v>
      </c>
      <c r="P139" s="58">
        <v>154400</v>
      </c>
      <c r="Q139" s="8" t="s">
        <v>1586</v>
      </c>
      <c r="R139" s="58"/>
      <c r="S139" s="8"/>
      <c r="T139" s="155">
        <f>+SUM(T132:T138)</f>
        <v>512960</v>
      </c>
      <c r="U139" s="8"/>
      <c r="V139" s="68">
        <v>2139</v>
      </c>
      <c r="W139" s="8" t="s">
        <v>1739</v>
      </c>
      <c r="X139" s="68">
        <v>4503</v>
      </c>
      <c r="Y139" s="8" t="s">
        <v>1768</v>
      </c>
      <c r="Z139" s="26">
        <v>1172.6400000000001</v>
      </c>
      <c r="AA139" s="8" t="s">
        <v>1837</v>
      </c>
      <c r="AB139" s="28">
        <v>2500</v>
      </c>
      <c r="AC139" s="8" t="s">
        <v>1858</v>
      </c>
      <c r="AD139" s="58"/>
      <c r="AE139" s="8"/>
      <c r="AF139" s="25"/>
      <c r="AG139" s="43"/>
      <c r="AH139" s="251">
        <v>1679</v>
      </c>
      <c r="AI139" s="249" t="s">
        <v>2081</v>
      </c>
      <c r="AJ139" s="58">
        <v>81600</v>
      </c>
      <c r="AK139" s="8" t="s">
        <v>2103</v>
      </c>
      <c r="AL139" s="30">
        <v>3442</v>
      </c>
      <c r="AM139" s="247" t="s">
        <v>2172</v>
      </c>
      <c r="AN139" s="58">
        <v>4451</v>
      </c>
      <c r="AO139" s="8" t="s">
        <v>2222</v>
      </c>
      <c r="AP139" s="30"/>
      <c r="AQ139" s="41"/>
      <c r="AR139" s="28">
        <v>285000</v>
      </c>
      <c r="AS139" s="51" t="s">
        <v>2325</v>
      </c>
      <c r="AT139" s="268">
        <v>274700</v>
      </c>
      <c r="AU139" s="8" t="s">
        <v>2405</v>
      </c>
      <c r="AV139" s="30">
        <v>377400</v>
      </c>
      <c r="AW139" s="46" t="s">
        <v>2475</v>
      </c>
      <c r="AX139" s="72"/>
      <c r="AY139" s="16"/>
      <c r="AZ139" s="30"/>
      <c r="BA139" s="13"/>
      <c r="BB139" s="58"/>
      <c r="BC139" s="8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>
        <v>3513.62</v>
      </c>
      <c r="C140" s="70" t="s">
        <v>1371</v>
      </c>
      <c r="D140" s="39"/>
      <c r="E140" s="13"/>
      <c r="F140" s="68">
        <v>997.52</v>
      </c>
      <c r="G140" s="8" t="s">
        <v>1450</v>
      </c>
      <c r="H140" s="39"/>
      <c r="I140" s="13"/>
      <c r="J140" s="68">
        <v>2139</v>
      </c>
      <c r="K140" s="8" t="s">
        <v>1496</v>
      </c>
      <c r="L140" s="39">
        <v>1199</v>
      </c>
      <c r="M140" s="13" t="s">
        <v>1522</v>
      </c>
      <c r="N140" s="26">
        <v>11909.87</v>
      </c>
      <c r="O140" s="8" t="s">
        <v>1562</v>
      </c>
      <c r="P140" s="39">
        <v>3530</v>
      </c>
      <c r="Q140" s="13" t="s">
        <v>1587</v>
      </c>
      <c r="R140" s="58"/>
      <c r="S140" s="13"/>
      <c r="T140" s="39">
        <f>850841.46-75902.17-78503.6-71637.54-79838.15-22000</f>
        <v>522959.99999999988</v>
      </c>
      <c r="U140" s="13"/>
      <c r="V140" s="58">
        <v>1199</v>
      </c>
      <c r="W140" s="8" t="s">
        <v>1741</v>
      </c>
      <c r="X140" s="58">
        <v>3530</v>
      </c>
      <c r="Y140" s="8" t="s">
        <v>1777</v>
      </c>
      <c r="Z140" s="179">
        <f>+SUM(Z133:Z139)</f>
        <v>514190.62</v>
      </c>
      <c r="AA140" s="8"/>
      <c r="AB140" s="28">
        <v>1500</v>
      </c>
      <c r="AC140" s="8" t="s">
        <v>1858</v>
      </c>
      <c r="AD140" s="39"/>
      <c r="AE140" s="13"/>
      <c r="AF140" s="25"/>
      <c r="AG140" s="43"/>
      <c r="AH140" s="251">
        <v>3791</v>
      </c>
      <c r="AI140" s="249" t="s">
        <v>2082</v>
      </c>
      <c r="AJ140" s="58">
        <v>249000</v>
      </c>
      <c r="AK140" s="8" t="s">
        <v>2107</v>
      </c>
      <c r="AL140" s="251">
        <v>1884.2</v>
      </c>
      <c r="AM140" s="249" t="s">
        <v>2190</v>
      </c>
      <c r="AN140" s="39">
        <v>2139</v>
      </c>
      <c r="AO140" s="13" t="s">
        <v>2223</v>
      </c>
      <c r="AP140" s="39"/>
      <c r="AQ140" s="13"/>
      <c r="AR140" s="28">
        <v>5000</v>
      </c>
      <c r="AS140" s="51" t="s">
        <v>2326</v>
      </c>
      <c r="AT140" s="254"/>
      <c r="AU140" s="247" t="s">
        <v>2406</v>
      </c>
      <c r="AV140" s="30">
        <v>5000</v>
      </c>
      <c r="AW140" s="46" t="s">
        <v>2476</v>
      </c>
      <c r="AX140" s="30"/>
      <c r="AY140" s="13"/>
      <c r="AZ140" s="30"/>
      <c r="BA140" s="13"/>
      <c r="BB140" s="39"/>
      <c r="BC140" s="13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>
        <v>1500.44</v>
      </c>
      <c r="C141" s="70" t="s">
        <v>1371</v>
      </c>
      <c r="D141" s="58"/>
      <c r="E141" s="8"/>
      <c r="F141" s="30">
        <v>368.68</v>
      </c>
      <c r="G141" s="13" t="s">
        <v>1452</v>
      </c>
      <c r="H141" s="58"/>
      <c r="I141" s="8"/>
      <c r="J141" s="155">
        <f>+SUM(J133:J140)</f>
        <v>340839</v>
      </c>
      <c r="K141" s="8"/>
      <c r="L141" s="39">
        <v>2139.0100000000002</v>
      </c>
      <c r="M141" s="8" t="s">
        <v>1523</v>
      </c>
      <c r="N141" s="28">
        <v>3256.06</v>
      </c>
      <c r="O141" s="8" t="s">
        <v>1570</v>
      </c>
      <c r="P141" s="30">
        <v>3012</v>
      </c>
      <c r="Q141" s="13" t="s">
        <v>1589</v>
      </c>
      <c r="R141" s="58"/>
      <c r="S141" s="13"/>
      <c r="T141" s="58"/>
      <c r="U141" s="8"/>
      <c r="V141" s="58">
        <v>7500</v>
      </c>
      <c r="W141" s="8" t="s">
        <v>1752</v>
      </c>
      <c r="X141" s="58">
        <v>4395.01</v>
      </c>
      <c r="Y141" s="8" t="s">
        <v>1779</v>
      </c>
      <c r="Z141" s="26"/>
      <c r="AA141" s="8"/>
      <c r="AB141" s="30">
        <v>6000</v>
      </c>
      <c r="AC141" s="8" t="s">
        <v>1858</v>
      </c>
      <c r="AD141" s="58"/>
      <c r="AE141" s="8"/>
      <c r="AF141" s="25"/>
      <c r="AG141" s="43"/>
      <c r="AH141" s="251">
        <v>1199</v>
      </c>
      <c r="AI141" s="249" t="s">
        <v>2083</v>
      </c>
      <c r="AJ141" s="39">
        <v>2575</v>
      </c>
      <c r="AK141" s="13" t="s">
        <v>2115</v>
      </c>
      <c r="AL141" s="39">
        <v>17762.41</v>
      </c>
      <c r="AM141" s="248" t="s">
        <v>2191</v>
      </c>
      <c r="AN141" s="58">
        <v>3442</v>
      </c>
      <c r="AO141" s="8" t="s">
        <v>2227</v>
      </c>
      <c r="AP141" s="68"/>
      <c r="AQ141" s="8"/>
      <c r="AR141" s="269">
        <v>246000</v>
      </c>
      <c r="AS141" s="51" t="s">
        <v>2327</v>
      </c>
      <c r="AT141" s="254">
        <v>199000</v>
      </c>
      <c r="AU141" s="8" t="s">
        <v>2407</v>
      </c>
      <c r="AV141" s="30">
        <v>5000</v>
      </c>
      <c r="AW141" s="53" t="s">
        <v>2477</v>
      </c>
      <c r="AX141" s="30"/>
      <c r="AY141" s="13"/>
      <c r="AZ141" s="30"/>
      <c r="BA141" s="13"/>
      <c r="BB141" s="58"/>
      <c r="BC141" s="8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>
        <v>10400</v>
      </c>
      <c r="C142" s="70" t="s">
        <v>1378</v>
      </c>
      <c r="D142" s="58"/>
      <c r="E142" s="8"/>
      <c r="F142" s="174">
        <f>+SUM(F132:F141)</f>
        <v>1300303.75</v>
      </c>
      <c r="G142" s="8"/>
      <c r="H142" s="58"/>
      <c r="I142" s="8"/>
      <c r="J142" s="75"/>
      <c r="K142" s="8"/>
      <c r="L142" s="39">
        <v>1209</v>
      </c>
      <c r="M142" s="8" t="s">
        <v>1525</v>
      </c>
      <c r="N142" s="213">
        <f>+SUM(N132:N141)</f>
        <v>932216.87</v>
      </c>
      <c r="O142" s="8"/>
      <c r="P142" s="58">
        <v>4425.99</v>
      </c>
      <c r="Q142" s="8" t="s">
        <v>1592</v>
      </c>
      <c r="R142" s="58"/>
      <c r="S142" s="8"/>
      <c r="T142" s="30"/>
      <c r="U142" s="13"/>
      <c r="V142" s="155">
        <f>+SUM(V132:V141)</f>
        <v>546447</v>
      </c>
      <c r="W142" s="8"/>
      <c r="X142" s="58">
        <v>4395</v>
      </c>
      <c r="Y142" s="8" t="s">
        <v>1780</v>
      </c>
      <c r="Z142" s="26"/>
      <c r="AA142" s="8"/>
      <c r="AB142" s="68">
        <v>11000</v>
      </c>
      <c r="AC142" s="8" t="s">
        <v>1858</v>
      </c>
      <c r="AD142" s="58"/>
      <c r="AE142" s="8"/>
      <c r="AF142" s="25"/>
      <c r="AG142" s="43"/>
      <c r="AH142" s="250">
        <v>3530.01</v>
      </c>
      <c r="AI142" s="249" t="s">
        <v>2084</v>
      </c>
      <c r="AJ142" s="58">
        <v>261</v>
      </c>
      <c r="AK142" s="8" t="s">
        <v>2117</v>
      </c>
      <c r="AL142" s="251">
        <v>2700</v>
      </c>
      <c r="AM142" s="249" t="s">
        <v>2192</v>
      </c>
      <c r="AN142" s="58">
        <v>1460</v>
      </c>
      <c r="AO142" s="8" t="s">
        <v>2228</v>
      </c>
      <c r="AP142" s="58"/>
      <c r="AQ142" s="8"/>
      <c r="AR142" s="268">
        <v>235000</v>
      </c>
      <c r="AS142" s="51" t="s">
        <v>2328</v>
      </c>
      <c r="AT142" s="268">
        <v>199000</v>
      </c>
      <c r="AU142" s="8" t="s">
        <v>2407</v>
      </c>
      <c r="AV142" s="30">
        <v>8031.14</v>
      </c>
      <c r="AW142" s="53" t="s">
        <v>2478</v>
      </c>
      <c r="AX142" s="72"/>
      <c r="AY142" s="16"/>
      <c r="AZ142" s="72"/>
      <c r="BA142" s="16"/>
      <c r="BB142" s="58"/>
      <c r="BC142" s="8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>
        <v>100</v>
      </c>
      <c r="C143" s="70" t="s">
        <v>1378</v>
      </c>
      <c r="D143" s="58"/>
      <c r="E143" s="8"/>
      <c r="F143" s="68"/>
      <c r="G143" s="8"/>
      <c r="H143" s="58"/>
      <c r="I143" s="8"/>
      <c r="J143" s="58"/>
      <c r="K143" s="8"/>
      <c r="L143" s="39">
        <v>3442</v>
      </c>
      <c r="M143" s="8" t="s">
        <v>1534</v>
      </c>
      <c r="N143" s="34"/>
      <c r="O143" s="8"/>
      <c r="P143" s="58">
        <v>8000</v>
      </c>
      <c r="Q143" s="8" t="s">
        <v>1582</v>
      </c>
      <c r="R143" s="58"/>
      <c r="S143" s="13"/>
      <c r="T143" s="30"/>
      <c r="U143" s="8"/>
      <c r="V143" s="35"/>
      <c r="W143" s="8"/>
      <c r="X143" s="35">
        <v>2139</v>
      </c>
      <c r="Y143" s="8" t="s">
        <v>1789</v>
      </c>
      <c r="Z143" s="26"/>
      <c r="AA143" s="8"/>
      <c r="AB143" s="68">
        <v>1199</v>
      </c>
      <c r="AC143" s="8" t="s">
        <v>1863</v>
      </c>
      <c r="AD143" s="35"/>
      <c r="AE143" s="8"/>
      <c r="AF143" s="25"/>
      <c r="AG143" s="43"/>
      <c r="AH143" s="250">
        <v>1204.1099999999999</v>
      </c>
      <c r="AI143" s="249" t="s">
        <v>2085</v>
      </c>
      <c r="AJ143" s="30">
        <v>2095</v>
      </c>
      <c r="AK143" s="41" t="s">
        <v>2129</v>
      </c>
      <c r="AL143" s="251">
        <v>390000</v>
      </c>
      <c r="AM143" s="249" t="s">
        <v>2157</v>
      </c>
      <c r="AN143" s="58">
        <v>4395</v>
      </c>
      <c r="AO143" s="8" t="s">
        <v>2230</v>
      </c>
      <c r="AP143" s="58"/>
      <c r="AQ143" s="8"/>
      <c r="AR143" s="268">
        <v>130000</v>
      </c>
      <c r="AS143" s="51" t="s">
        <v>2329</v>
      </c>
      <c r="AT143" s="268">
        <v>53000</v>
      </c>
      <c r="AU143" s="8" t="s">
        <v>2408</v>
      </c>
      <c r="AV143" s="58">
        <v>1162.75</v>
      </c>
      <c r="AW143" s="43" t="s">
        <v>2479</v>
      </c>
      <c r="AX143" s="58"/>
      <c r="AY143" s="56"/>
      <c r="AZ143" s="72"/>
      <c r="BA143" s="16"/>
      <c r="BB143" s="58"/>
      <c r="BC143" s="8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13">
        <f>+SUM(B132:B143)</f>
        <v>1293031.9400000002</v>
      </c>
      <c r="C144" s="70"/>
      <c r="D144" s="58"/>
      <c r="E144" s="8"/>
      <c r="F144" s="68"/>
      <c r="G144" s="8"/>
      <c r="H144" s="58"/>
      <c r="I144" s="8"/>
      <c r="J144" s="35"/>
      <c r="K144" s="13"/>
      <c r="L144" s="39">
        <v>1745</v>
      </c>
      <c r="M144" s="8" t="s">
        <v>1534</v>
      </c>
      <c r="N144" s="58">
        <v>596100</v>
      </c>
      <c r="O144" s="8" t="s">
        <v>1940</v>
      </c>
      <c r="P144" s="155">
        <f>+SUM(P132:P143)</f>
        <v>1490688.5</v>
      </c>
      <c r="Q144" s="8"/>
      <c r="R144" s="58"/>
      <c r="S144" s="8"/>
      <c r="T144" s="68"/>
      <c r="U144" s="8"/>
      <c r="V144" s="35"/>
      <c r="W144" s="8"/>
      <c r="X144" s="35">
        <v>1199</v>
      </c>
      <c r="Y144" s="8" t="s">
        <v>1794</v>
      </c>
      <c r="Z144" s="30"/>
      <c r="AA144" s="13"/>
      <c r="AB144" s="68">
        <v>2139.0100000000002</v>
      </c>
      <c r="AC144" s="8" t="s">
        <v>1866</v>
      </c>
      <c r="AD144" s="58"/>
      <c r="AE144" s="8"/>
      <c r="AF144" s="25"/>
      <c r="AG144" s="43"/>
      <c r="AH144" s="250">
        <v>79280.509999999995</v>
      </c>
      <c r="AI144" s="248" t="s">
        <v>2086</v>
      </c>
      <c r="AJ144" s="30">
        <v>4486</v>
      </c>
      <c r="AK144" s="13" t="s">
        <v>2132</v>
      </c>
      <c r="AL144" s="155">
        <f>+SUM(AL132:AL143)</f>
        <v>1017810.61</v>
      </c>
      <c r="AM144" s="249"/>
      <c r="AN144" s="58">
        <v>2095</v>
      </c>
      <c r="AO144" s="8" t="s">
        <v>2233</v>
      </c>
      <c r="AP144" s="58"/>
      <c r="AQ144" s="8"/>
      <c r="AR144" s="268">
        <v>163000</v>
      </c>
      <c r="AS144" s="51" t="s">
        <v>2330</v>
      </c>
      <c r="AT144" s="268">
        <v>173000</v>
      </c>
      <c r="AU144" s="8" t="s">
        <v>2409</v>
      </c>
      <c r="AV144" s="30">
        <v>4395</v>
      </c>
      <c r="AW144" s="53" t="s">
        <v>2480</v>
      </c>
      <c r="AX144" s="39"/>
      <c r="AY144" s="16"/>
      <c r="AZ144" s="72"/>
      <c r="BA144" s="16"/>
      <c r="BB144" s="58"/>
      <c r="BC144" s="8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70"/>
      <c r="D145" s="58"/>
      <c r="E145" s="8"/>
      <c r="F145" s="68"/>
      <c r="G145" s="8"/>
      <c r="H145" s="35"/>
      <c r="I145" s="13"/>
      <c r="J145" s="60"/>
      <c r="K145" s="54"/>
      <c r="L145" s="58">
        <v>3442</v>
      </c>
      <c r="M145" s="8" t="s">
        <v>1535</v>
      </c>
      <c r="N145" s="58">
        <v>14853.18</v>
      </c>
      <c r="O145" s="8" t="s">
        <v>1944</v>
      </c>
      <c r="P145" s="35"/>
      <c r="Q145" s="8"/>
      <c r="R145" s="35"/>
      <c r="S145" s="8"/>
      <c r="T145" s="26"/>
      <c r="U145" s="8"/>
      <c r="V145" s="68"/>
      <c r="W145" s="8"/>
      <c r="X145" s="58">
        <v>2095</v>
      </c>
      <c r="Y145" s="8" t="s">
        <v>1796</v>
      </c>
      <c r="Z145" s="30"/>
      <c r="AA145" s="13"/>
      <c r="AB145" s="58">
        <v>3530</v>
      </c>
      <c r="AC145" s="8" t="s">
        <v>1875</v>
      </c>
      <c r="AD145" s="58"/>
      <c r="AE145" s="8"/>
      <c r="AF145" s="28"/>
      <c r="AG145" s="70"/>
      <c r="AH145" s="250">
        <v>1199</v>
      </c>
      <c r="AI145" s="248" t="s">
        <v>2087</v>
      </c>
      <c r="AJ145" s="30">
        <v>3530</v>
      </c>
      <c r="AK145" s="13" t="s">
        <v>2142</v>
      </c>
      <c r="AL145" s="58"/>
      <c r="AM145" s="43"/>
      <c r="AN145" s="67">
        <v>2661</v>
      </c>
      <c r="AO145" s="8" t="s">
        <v>2240</v>
      </c>
      <c r="AP145" s="58"/>
      <c r="AQ145" s="8"/>
      <c r="AR145" s="268">
        <v>1199</v>
      </c>
      <c r="AS145" s="51" t="s">
        <v>2331</v>
      </c>
      <c r="AT145" s="268">
        <v>524286</v>
      </c>
      <c r="AU145" s="8" t="s">
        <v>2410</v>
      </c>
      <c r="AV145" s="30">
        <v>74591.759999999995</v>
      </c>
      <c r="AW145" s="53" t="s">
        <v>2481</v>
      </c>
      <c r="AX145" s="58"/>
      <c r="AY145" s="56"/>
      <c r="AZ145" s="58"/>
      <c r="BA145" s="56"/>
      <c r="BB145" s="39"/>
      <c r="BC145" s="8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8"/>
      <c r="D146" s="30"/>
      <c r="E146" s="41"/>
      <c r="F146" s="26"/>
      <c r="G146" s="13"/>
      <c r="H146" s="30"/>
      <c r="I146" s="13"/>
      <c r="J146" s="35"/>
      <c r="K146" s="8"/>
      <c r="L146" s="39">
        <v>2095</v>
      </c>
      <c r="M146" s="13" t="s">
        <v>1536</v>
      </c>
      <c r="N146" s="39">
        <v>3600</v>
      </c>
      <c r="O146" s="13" t="s">
        <v>1958</v>
      </c>
      <c r="P146" s="39">
        <v>67000</v>
      </c>
      <c r="Q146" s="13" t="s">
        <v>1965</v>
      </c>
      <c r="R146" s="35"/>
      <c r="S146" s="13"/>
      <c r="T146" s="30"/>
      <c r="U146" s="13"/>
      <c r="V146" s="39"/>
      <c r="W146" s="13"/>
      <c r="X146" s="39">
        <v>1199</v>
      </c>
      <c r="Y146" s="13" t="s">
        <v>1797</v>
      </c>
      <c r="Z146" s="30"/>
      <c r="AA146" s="13"/>
      <c r="AB146" s="39">
        <v>3035</v>
      </c>
      <c r="AC146" s="13" t="s">
        <v>1883</v>
      </c>
      <c r="AD146" s="39"/>
      <c r="AE146" s="13"/>
      <c r="AF146" s="25"/>
      <c r="AG146" s="70"/>
      <c r="AH146" s="180">
        <f>+SUM(AH132:AH145)</f>
        <v>1424822.6300000001</v>
      </c>
      <c r="AI146" s="43"/>
      <c r="AJ146" s="58">
        <v>3237.17</v>
      </c>
      <c r="AK146" s="8" t="s">
        <v>2143</v>
      </c>
      <c r="AL146" s="39"/>
      <c r="AM146" s="13"/>
      <c r="AN146" s="52">
        <v>13371.24</v>
      </c>
      <c r="AO146" s="13" t="s">
        <v>2242</v>
      </c>
      <c r="AP146" s="39"/>
      <c r="AQ146" s="8"/>
      <c r="AR146" s="254">
        <v>207918</v>
      </c>
      <c r="AS146" s="47" t="s">
        <v>2332</v>
      </c>
      <c r="AT146" s="254">
        <v>300000</v>
      </c>
      <c r="AU146" s="247" t="s">
        <v>2411</v>
      </c>
      <c r="AV146" s="155">
        <f>SUM(AV132:AV145)</f>
        <v>643302.19000000006</v>
      </c>
      <c r="AW146" s="43"/>
      <c r="AX146" s="39"/>
      <c r="AY146" s="56"/>
      <c r="AZ146" s="39"/>
      <c r="BA146" s="16"/>
      <c r="BB146" s="35"/>
      <c r="BC146" s="13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8"/>
      <c r="D147" s="35"/>
      <c r="E147" s="54"/>
      <c r="F147" s="63"/>
      <c r="G147" s="54"/>
      <c r="H147" s="35"/>
      <c r="I147" s="8"/>
      <c r="J147" s="192"/>
      <c r="K147" s="8"/>
      <c r="L147" s="26">
        <v>5000</v>
      </c>
      <c r="M147" s="54" t="s">
        <v>1542</v>
      </c>
      <c r="N147" s="58">
        <v>4872.75</v>
      </c>
      <c r="O147" s="54" t="s">
        <v>1959</v>
      </c>
      <c r="P147" s="60">
        <v>12672.09</v>
      </c>
      <c r="Q147" s="54" t="s">
        <v>1978</v>
      </c>
      <c r="R147" s="60"/>
      <c r="S147" s="54"/>
      <c r="T147" s="63"/>
      <c r="U147" s="54"/>
      <c r="V147" s="60"/>
      <c r="W147" s="54"/>
      <c r="X147" s="60">
        <v>3530</v>
      </c>
      <c r="Y147" s="54" t="s">
        <v>1799</v>
      </c>
      <c r="Z147" s="63"/>
      <c r="AA147" s="54"/>
      <c r="AB147" s="60">
        <v>2139.0100000000002</v>
      </c>
      <c r="AC147" s="54" t="s">
        <v>1884</v>
      </c>
      <c r="AD147" s="60"/>
      <c r="AE147" s="54"/>
      <c r="AF147" s="25"/>
      <c r="AG147" s="43"/>
      <c r="AH147" s="26"/>
      <c r="AI147" s="8"/>
      <c r="AJ147" s="39">
        <v>1167.3699999999999</v>
      </c>
      <c r="AK147" s="13" t="s">
        <v>2146</v>
      </c>
      <c r="AL147" s="60"/>
      <c r="AM147" s="54"/>
      <c r="AN147" s="52">
        <v>10309.07</v>
      </c>
      <c r="AO147" s="54" t="s">
        <v>2254</v>
      </c>
      <c r="AP147" s="58"/>
      <c r="AQ147" s="54"/>
      <c r="AR147" s="254">
        <v>1895</v>
      </c>
      <c r="AS147" s="61" t="s">
        <v>2333</v>
      </c>
      <c r="AT147" s="254">
        <v>203600</v>
      </c>
      <c r="AU147" s="54" t="s">
        <v>2412</v>
      </c>
      <c r="AV147" s="39"/>
      <c r="AW147" s="53"/>
      <c r="AX147" s="58"/>
      <c r="AY147" s="56"/>
      <c r="AZ147" s="58"/>
      <c r="BA147" s="56"/>
      <c r="BB147" s="35"/>
      <c r="BC147" s="41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7"/>
      <c r="D148" s="35"/>
      <c r="E148" s="8"/>
      <c r="F148" s="26"/>
      <c r="G148" s="8"/>
      <c r="H148" s="26"/>
      <c r="I148" s="8"/>
      <c r="J148" s="26"/>
      <c r="K148" s="8"/>
      <c r="L148" s="179">
        <v>1634749.04</v>
      </c>
      <c r="M148" s="8"/>
      <c r="N148" s="35">
        <v>2034.51</v>
      </c>
      <c r="O148" s="8" t="s">
        <v>1960</v>
      </c>
      <c r="P148" s="35">
        <v>2139</v>
      </c>
      <c r="Q148" s="8" t="s">
        <v>1979</v>
      </c>
      <c r="R148" s="35"/>
      <c r="S148" s="8"/>
      <c r="T148" s="26"/>
      <c r="U148" s="8"/>
      <c r="V148" s="35"/>
      <c r="W148" s="8"/>
      <c r="X148" s="26">
        <v>2670.62</v>
      </c>
      <c r="Y148" s="8" t="s">
        <v>1800</v>
      </c>
      <c r="Z148" s="26"/>
      <c r="AA148" s="8"/>
      <c r="AB148" s="35">
        <v>1199</v>
      </c>
      <c r="AC148" s="8" t="s">
        <v>1885</v>
      </c>
      <c r="AD148" s="35"/>
      <c r="AE148" s="8"/>
      <c r="AF148" s="25"/>
      <c r="AG148" s="43"/>
      <c r="AH148" s="26"/>
      <c r="AI148" s="53"/>
      <c r="AJ148" s="35">
        <v>3600.01</v>
      </c>
      <c r="AK148" s="8" t="s">
        <v>2147</v>
      </c>
      <c r="AL148" s="26"/>
      <c r="AM148" s="8"/>
      <c r="AN148" s="52">
        <v>678.17</v>
      </c>
      <c r="AO148" s="8" t="s">
        <v>2255</v>
      </c>
      <c r="AP148" s="35"/>
      <c r="AQ148" s="8"/>
      <c r="AR148" s="270">
        <v>2139</v>
      </c>
      <c r="AS148" s="51" t="s">
        <v>2334</v>
      </c>
      <c r="AT148" s="270">
        <v>90000</v>
      </c>
      <c r="AU148" s="8" t="s">
        <v>2413</v>
      </c>
      <c r="AV148" s="39"/>
      <c r="AW148" s="43"/>
      <c r="AX148" s="44"/>
      <c r="AY148" s="16"/>
      <c r="AZ148" s="44"/>
      <c r="BA148" s="16"/>
      <c r="BB148" s="35"/>
      <c r="BC148" s="8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3"/>
      <c r="D149" s="26"/>
      <c r="E149" s="8"/>
      <c r="F149" s="26"/>
      <c r="G149" s="8"/>
      <c r="H149" s="26"/>
      <c r="I149" s="8"/>
      <c r="J149" s="26"/>
      <c r="K149" s="8"/>
      <c r="L149" s="26"/>
      <c r="M149" s="8"/>
      <c r="N149" s="179">
        <f>+SUM(N144:N148)</f>
        <v>621460.44000000006</v>
      </c>
      <c r="O149" s="8"/>
      <c r="P149" s="26">
        <v>5720.01</v>
      </c>
      <c r="Q149" s="8" t="s">
        <v>1982</v>
      </c>
      <c r="R149" s="35"/>
      <c r="S149" s="8"/>
      <c r="T149" s="30"/>
      <c r="U149" s="13"/>
      <c r="V149" s="35"/>
      <c r="W149" s="8"/>
      <c r="X149" s="26">
        <v>1199</v>
      </c>
      <c r="Y149" s="8" t="s">
        <v>1801</v>
      </c>
      <c r="Z149" s="26"/>
      <c r="AA149" s="8"/>
      <c r="AB149" s="35">
        <v>1199</v>
      </c>
      <c r="AC149" s="8" t="s">
        <v>1886</v>
      </c>
      <c r="AD149" s="26"/>
      <c r="AE149" s="8"/>
      <c r="AF149" s="25"/>
      <c r="AG149" s="43"/>
      <c r="AH149" s="186"/>
      <c r="AI149" s="24"/>
      <c r="AJ149" s="35">
        <v>9685.0400000000009</v>
      </c>
      <c r="AK149" s="8" t="s">
        <v>2149</v>
      </c>
      <c r="AL149" s="26"/>
      <c r="AM149" s="8"/>
      <c r="AN149" s="252">
        <f>+SUM(AN132:AN148)</f>
        <v>823268.22</v>
      </c>
      <c r="AO149" s="8"/>
      <c r="AP149" s="35"/>
      <c r="AQ149" s="8"/>
      <c r="AR149" s="271">
        <v>2139</v>
      </c>
      <c r="AS149" s="47" t="s">
        <v>2335</v>
      </c>
      <c r="AT149" s="270">
        <v>50000</v>
      </c>
      <c r="AU149" s="8" t="s">
        <v>2414</v>
      </c>
      <c r="AV149" s="26"/>
      <c r="AW149" s="46"/>
      <c r="AX149" s="44"/>
      <c r="AY149" s="16"/>
      <c r="AZ149" s="44"/>
      <c r="BA149" s="16"/>
      <c r="BB149" s="30"/>
      <c r="BC149" s="8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8"/>
      <c r="D150" s="25"/>
      <c r="E150" s="24"/>
      <c r="F150" s="28"/>
      <c r="G150" s="8"/>
      <c r="H150" s="25"/>
      <c r="I150" s="24"/>
      <c r="J150" s="28"/>
      <c r="K150" s="8"/>
      <c r="L150" s="28">
        <v>300000</v>
      </c>
      <c r="M150" s="8" t="s">
        <v>1925</v>
      </c>
      <c r="N150" s="28"/>
      <c r="O150" s="8"/>
      <c r="P150" s="213">
        <f>+SUM(P146:P149)</f>
        <v>87531.099999999991</v>
      </c>
      <c r="Q150" s="8"/>
      <c r="R150" s="28"/>
      <c r="S150" s="8"/>
      <c r="T150" s="163"/>
      <c r="U150" s="8"/>
      <c r="V150" s="25"/>
      <c r="W150" s="8"/>
      <c r="X150" s="213">
        <f>+SUM(X132:X149)</f>
        <v>647254.63</v>
      </c>
      <c r="Y150" s="70"/>
      <c r="Z150" s="28"/>
      <c r="AA150" s="70"/>
      <c r="AB150" s="25">
        <v>2139</v>
      </c>
      <c r="AC150" s="8" t="s">
        <v>1887</v>
      </c>
      <c r="AD150" s="26"/>
      <c r="AE150" s="8"/>
      <c r="AF150" s="25"/>
      <c r="AG150" s="43"/>
      <c r="AH150" s="26"/>
      <c r="AI150" s="8"/>
      <c r="AJ150" s="173">
        <f>+SUM(AJ132:AJ149)</f>
        <v>1591489.4300000002</v>
      </c>
      <c r="AK150" s="24"/>
      <c r="AL150" s="25"/>
      <c r="AM150" s="70"/>
      <c r="AN150" s="36"/>
      <c r="AO150" s="8"/>
      <c r="AP150" s="28"/>
      <c r="AQ150" s="8"/>
      <c r="AR150" s="272">
        <v>125168.98</v>
      </c>
      <c r="AS150" s="31" t="s">
        <v>2336</v>
      </c>
      <c r="AT150" s="254">
        <v>343800</v>
      </c>
      <c r="AU150" s="8" t="s">
        <v>2415</v>
      </c>
      <c r="AV150" s="30"/>
      <c r="AW150" s="88"/>
      <c r="AX150" s="28"/>
      <c r="AY150" s="16"/>
      <c r="AZ150" s="34"/>
      <c r="BA150" s="16"/>
      <c r="BB150" s="30"/>
      <c r="BC150" s="41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8"/>
      <c r="D151" s="25"/>
      <c r="E151" s="24"/>
      <c r="F151" s="28"/>
      <c r="G151" s="24"/>
      <c r="H151" s="25"/>
      <c r="I151" s="12"/>
      <c r="J151" s="30"/>
      <c r="K151" s="13"/>
      <c r="L151" s="25">
        <v>100000</v>
      </c>
      <c r="M151" s="8" t="s">
        <v>1928</v>
      </c>
      <c r="N151" s="25"/>
      <c r="O151" s="8"/>
      <c r="P151" s="28"/>
      <c r="Q151" s="8"/>
      <c r="R151" s="25"/>
      <c r="S151" s="8"/>
      <c r="T151" s="22"/>
      <c r="U151" s="8"/>
      <c r="V151" s="25"/>
      <c r="W151" s="8"/>
      <c r="X151" s="25"/>
      <c r="Y151" s="70"/>
      <c r="Z151" s="25"/>
      <c r="AA151" s="70"/>
      <c r="AB151" s="25">
        <v>7595.63</v>
      </c>
      <c r="AC151" s="8" t="s">
        <v>1890</v>
      </c>
      <c r="AD151" s="26"/>
      <c r="AE151" s="8"/>
      <c r="AF151" s="25"/>
      <c r="AG151" s="70"/>
      <c r="AH151" s="22"/>
      <c r="AI151" s="8"/>
      <c r="AJ151" s="40"/>
      <c r="AK151" s="24"/>
      <c r="AL151" s="25"/>
      <c r="AM151" s="70"/>
      <c r="AN151" s="36"/>
      <c r="AO151" s="8"/>
      <c r="AP151" s="28"/>
      <c r="AQ151" s="8"/>
      <c r="AR151" s="28">
        <v>10950</v>
      </c>
      <c r="AS151" s="31" t="s">
        <v>2337</v>
      </c>
      <c r="AT151" s="254">
        <v>235198.48</v>
      </c>
      <c r="AU151" s="8" t="s">
        <v>2416</v>
      </c>
      <c r="AV151" s="34"/>
      <c r="AW151" s="88"/>
      <c r="AX151" s="28"/>
      <c r="AY151" s="16"/>
      <c r="AZ151" s="25"/>
      <c r="BA151" s="16"/>
      <c r="BB151" s="28"/>
      <c r="BC151" s="13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8"/>
      <c r="D152" s="25"/>
      <c r="E152" s="24"/>
      <c r="F152" s="25"/>
      <c r="G152" s="24"/>
      <c r="H152" s="25"/>
      <c r="I152" s="24"/>
      <c r="J152" s="28"/>
      <c r="K152" s="24"/>
      <c r="L152" s="25">
        <v>224887.42</v>
      </c>
      <c r="M152" s="8" t="s">
        <v>1930</v>
      </c>
      <c r="N152" s="25"/>
      <c r="O152" s="8"/>
      <c r="P152" s="34"/>
      <c r="Q152" s="8"/>
      <c r="R152" s="28"/>
      <c r="S152" s="8"/>
      <c r="T152" s="186"/>
      <c r="U152" s="8"/>
      <c r="V152" s="28"/>
      <c r="W152" s="8"/>
      <c r="X152" s="25"/>
      <c r="Y152" s="70"/>
      <c r="Z152" s="25"/>
      <c r="AA152" s="70"/>
      <c r="AB152" s="195">
        <v>1331.8</v>
      </c>
      <c r="AC152" s="8" t="s">
        <v>1892</v>
      </c>
      <c r="AD152" s="30"/>
      <c r="AE152" s="13"/>
      <c r="AF152" s="25"/>
      <c r="AG152" s="24"/>
      <c r="AH152" s="22"/>
      <c r="AI152" s="8"/>
      <c r="AJ152" s="40"/>
      <c r="AK152" s="70"/>
      <c r="AL152" s="25"/>
      <c r="AM152" s="70"/>
      <c r="AN152" s="36"/>
      <c r="AO152" s="8"/>
      <c r="AP152" s="28"/>
      <c r="AQ152" s="8"/>
      <c r="AR152" s="213">
        <f>SUM(AR132:AR151)</f>
        <v>1453074.47</v>
      </c>
      <c r="AS152" s="31"/>
      <c r="AT152" s="270">
        <v>53307</v>
      </c>
      <c r="AU152" s="24" t="s">
        <v>2417</v>
      </c>
      <c r="AV152" s="34"/>
      <c r="AW152" s="88"/>
      <c r="AX152" s="28"/>
      <c r="AY152" s="16"/>
      <c r="AZ152" s="28"/>
      <c r="BA152" s="70"/>
      <c r="BB152" s="30"/>
      <c r="BC152" s="13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8"/>
      <c r="D153" s="25"/>
      <c r="E153" s="24"/>
      <c r="F153" s="25"/>
      <c r="G153" s="24"/>
      <c r="H153" s="25"/>
      <c r="I153" s="24"/>
      <c r="J153" s="25"/>
      <c r="K153" s="24"/>
      <c r="L153" s="28">
        <v>1199</v>
      </c>
      <c r="M153" s="24" t="s">
        <v>1934</v>
      </c>
      <c r="N153" s="25"/>
      <c r="O153" s="8"/>
      <c r="P153" s="25"/>
      <c r="Q153" s="8"/>
      <c r="R153" s="30"/>
      <c r="S153" s="13"/>
      <c r="T153" s="22"/>
      <c r="U153" s="8"/>
      <c r="V153" s="28"/>
      <c r="W153" s="8"/>
      <c r="X153" s="25"/>
      <c r="Y153" s="70"/>
      <c r="Z153" s="25"/>
      <c r="AA153" s="70"/>
      <c r="AB153" s="28">
        <v>4043.88</v>
      </c>
      <c r="AC153" s="8" t="s">
        <v>1893</v>
      </c>
      <c r="AD153" s="26"/>
      <c r="AE153" s="8"/>
      <c r="AF153" s="25"/>
      <c r="AG153" s="24"/>
      <c r="AH153" s="22"/>
      <c r="AI153" s="8"/>
      <c r="AJ153" s="25"/>
      <c r="AK153" s="24"/>
      <c r="AL153" s="25"/>
      <c r="AM153" s="70"/>
      <c r="AN153" s="196"/>
      <c r="AO153" s="8"/>
      <c r="AP153" s="28"/>
      <c r="AQ153" s="8"/>
      <c r="AR153" s="28"/>
      <c r="AS153" s="31"/>
      <c r="AT153" s="28">
        <v>16649.29</v>
      </c>
      <c r="AU153" s="24" t="s">
        <v>2418</v>
      </c>
      <c r="AV153" s="28"/>
      <c r="AW153" s="88"/>
      <c r="AX153" s="25"/>
      <c r="AY153" s="16"/>
      <c r="AZ153" s="25"/>
      <c r="BA153" s="70"/>
      <c r="BB153" s="30"/>
      <c r="BC153" s="13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8"/>
      <c r="D154" s="25"/>
      <c r="E154" s="24"/>
      <c r="F154" s="25"/>
      <c r="G154" s="24"/>
      <c r="H154" s="25"/>
      <c r="I154" s="24"/>
      <c r="J154" s="25"/>
      <c r="K154" s="24"/>
      <c r="L154" s="230">
        <f>+SUM(L150:L153)</f>
        <v>626086.42000000004</v>
      </c>
      <c r="M154" s="24"/>
      <c r="N154" s="25"/>
      <c r="O154" s="8"/>
      <c r="P154" s="25"/>
      <c r="Q154" s="8"/>
      <c r="R154" s="28"/>
      <c r="S154" s="70"/>
      <c r="T154" s="163"/>
      <c r="U154" s="70"/>
      <c r="V154" s="25"/>
      <c r="W154" s="8"/>
      <c r="X154" s="25"/>
      <c r="Y154" s="70"/>
      <c r="Z154" s="25"/>
      <c r="AA154" s="70"/>
      <c r="AB154" s="213">
        <f>+SUM(AB132:AB153)</f>
        <v>632870.33000000007</v>
      </c>
      <c r="AC154" s="8"/>
      <c r="AD154" s="26"/>
      <c r="AE154" s="8"/>
      <c r="AF154" s="25"/>
      <c r="AG154" s="24"/>
      <c r="AH154" s="22"/>
      <c r="AI154" s="8"/>
      <c r="AJ154" s="28"/>
      <c r="AK154" s="70"/>
      <c r="AL154" s="25"/>
      <c r="AM154" s="70"/>
      <c r="AN154" s="25"/>
      <c r="AO154" s="8"/>
      <c r="AP154" s="28"/>
      <c r="AQ154" s="8"/>
      <c r="AR154" s="28"/>
      <c r="AS154" s="24"/>
      <c r="AT154" s="28">
        <v>100000</v>
      </c>
      <c r="AU154" s="24" t="s">
        <v>2419</v>
      </c>
      <c r="AV154" s="25"/>
      <c r="AW154" s="88"/>
      <c r="AX154" s="28"/>
      <c r="AY154" s="16"/>
      <c r="AZ154" s="25"/>
      <c r="BA154" s="70"/>
      <c r="BB154" s="28"/>
      <c r="BC154" s="13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27"/>
      <c r="D155" s="25"/>
      <c r="E155" s="24"/>
      <c r="F155" s="25"/>
      <c r="G155" s="24"/>
      <c r="H155" s="25"/>
      <c r="I155" s="24"/>
      <c r="J155" s="25"/>
      <c r="K155" s="24"/>
      <c r="L155" s="229"/>
      <c r="M155" s="24"/>
      <c r="N155" s="25"/>
      <c r="O155" s="8"/>
      <c r="P155" s="25"/>
      <c r="Q155" s="8"/>
      <c r="R155" s="25"/>
      <c r="S155" s="70"/>
      <c r="T155" s="25"/>
      <c r="U155" s="70"/>
      <c r="V155" s="25"/>
      <c r="W155" s="70"/>
      <c r="X155" s="25"/>
      <c r="Y155" s="70"/>
      <c r="Z155" s="25"/>
      <c r="AA155" s="70"/>
      <c r="AB155" s="30"/>
      <c r="AC155" s="13"/>
      <c r="AD155" s="26"/>
      <c r="AE155" s="8"/>
      <c r="AF155" s="25"/>
      <c r="AG155" s="24"/>
      <c r="AH155" s="22"/>
      <c r="AI155" s="8"/>
      <c r="AJ155" s="25"/>
      <c r="AK155" s="70"/>
      <c r="AL155" s="25"/>
      <c r="AM155" s="70"/>
      <c r="AN155" s="25"/>
      <c r="AO155" s="8"/>
      <c r="AP155" s="25"/>
      <c r="AQ155" s="8"/>
      <c r="AR155" s="28"/>
      <c r="AS155" s="70"/>
      <c r="AT155" s="213">
        <f>SUM(AT132:AT154)</f>
        <v>3651384.53</v>
      </c>
      <c r="AU155" s="24"/>
      <c r="AV155" s="25"/>
      <c r="AW155" s="88"/>
      <c r="AX155" s="25"/>
      <c r="AY155" s="16"/>
      <c r="AZ155" s="25"/>
      <c r="BA155" s="70"/>
      <c r="BB155" s="25"/>
      <c r="BC155" s="13"/>
      <c r="BE155" s="14"/>
      <c r="BG155" s="14"/>
      <c r="BH155" s="11"/>
      <c r="BN155" s="15"/>
    </row>
    <row r="156" spans="1:96" s="6" customFormat="1" x14ac:dyDescent="0.2">
      <c r="A156" s="208"/>
      <c r="B156" s="26"/>
      <c r="C156" s="8"/>
      <c r="D156" s="25"/>
      <c r="E156" s="24"/>
      <c r="F156" s="25"/>
      <c r="G156" s="24"/>
      <c r="H156" s="25"/>
      <c r="I156" s="24"/>
      <c r="J156" s="25"/>
      <c r="K156" s="24"/>
      <c r="L156" s="25"/>
      <c r="M156" s="24"/>
      <c r="N156" s="25"/>
      <c r="O156" s="8"/>
      <c r="P156" s="25"/>
      <c r="Q156" s="8"/>
      <c r="R156" s="25"/>
      <c r="S156" s="70"/>
      <c r="T156" s="25"/>
      <c r="U156" s="70"/>
      <c r="V156" s="25"/>
      <c r="W156" s="70"/>
      <c r="X156" s="25"/>
      <c r="Y156" s="70"/>
      <c r="Z156" s="25"/>
      <c r="AA156" s="70"/>
      <c r="AB156" s="28"/>
      <c r="AC156" s="24"/>
      <c r="AD156" s="28"/>
      <c r="AE156" s="24"/>
      <c r="AF156" s="25"/>
      <c r="AG156" s="24"/>
      <c r="AH156" s="22"/>
      <c r="AI156" s="8"/>
      <c r="AJ156" s="25"/>
      <c r="AK156" s="70"/>
      <c r="AL156" s="25"/>
      <c r="AM156" s="70"/>
      <c r="AN156" s="34"/>
      <c r="AO156" s="70"/>
      <c r="AP156" s="28"/>
      <c r="AQ156" s="8"/>
      <c r="AR156" s="28"/>
      <c r="AS156" s="70"/>
      <c r="AT156" s="28"/>
      <c r="AU156" s="24"/>
      <c r="AV156" s="25"/>
      <c r="AW156" s="88"/>
      <c r="AX156" s="25"/>
      <c r="AY156" s="16"/>
      <c r="AZ156" s="25"/>
      <c r="BA156" s="24"/>
      <c r="BB156" s="25"/>
      <c r="BC156" s="13"/>
      <c r="BE156" s="14"/>
      <c r="BF156" s="11"/>
      <c r="BG156" s="14"/>
    </row>
    <row r="157" spans="1:96" s="6" customFormat="1" x14ac:dyDescent="0.2">
      <c r="A157" s="208"/>
      <c r="B157" s="26"/>
      <c r="C157" s="8"/>
      <c r="D157" s="25"/>
      <c r="E157" s="24"/>
      <c r="F157" s="25"/>
      <c r="G157" s="24"/>
      <c r="H157" s="25"/>
      <c r="I157" s="24"/>
      <c r="J157" s="25"/>
      <c r="K157" s="24"/>
      <c r="L157" s="25"/>
      <c r="M157" s="24"/>
      <c r="N157" s="25"/>
      <c r="O157" s="8"/>
      <c r="P157" s="30"/>
      <c r="Q157" s="13"/>
      <c r="R157" s="25"/>
      <c r="S157" s="70"/>
      <c r="T157" s="25"/>
      <c r="U157" s="70"/>
      <c r="V157" s="25"/>
      <c r="W157" s="70"/>
      <c r="X157" s="25"/>
      <c r="Y157" s="70"/>
      <c r="Z157" s="25"/>
      <c r="AA157" s="70"/>
      <c r="AB157" s="25"/>
      <c r="AC157" s="24"/>
      <c r="AD157" s="25"/>
      <c r="AE157" s="24"/>
      <c r="AF157" s="25"/>
      <c r="AG157" s="24"/>
      <c r="AH157" s="186"/>
      <c r="AI157" s="8"/>
      <c r="AJ157" s="25"/>
      <c r="AK157" s="24"/>
      <c r="AL157" s="25"/>
      <c r="AM157" s="70"/>
      <c r="AN157" s="25"/>
      <c r="AO157" s="70"/>
      <c r="AP157" s="25"/>
      <c r="AQ157" s="70"/>
      <c r="AR157" s="28"/>
      <c r="AS157" s="70"/>
      <c r="AT157" s="28"/>
      <c r="AU157" s="24"/>
      <c r="AV157" s="25"/>
      <c r="AW157" s="88"/>
      <c r="AX157" s="25"/>
      <c r="AY157" s="16"/>
      <c r="AZ157" s="25"/>
      <c r="BA157" s="24"/>
      <c r="BB157" s="28"/>
      <c r="BC157" s="13"/>
      <c r="BD157" s="11"/>
      <c r="BE157" s="14"/>
      <c r="BF157" s="11"/>
      <c r="BG157" s="14"/>
    </row>
    <row r="158" spans="1:96" s="6" customFormat="1" x14ac:dyDescent="0.2">
      <c r="A158" s="208"/>
      <c r="B158" s="26"/>
      <c r="C158" s="8"/>
      <c r="D158" s="25"/>
      <c r="E158" s="24"/>
      <c r="F158" s="25"/>
      <c r="G158" s="24"/>
      <c r="H158" s="25"/>
      <c r="I158" s="24"/>
      <c r="J158" s="25"/>
      <c r="K158" s="24"/>
      <c r="L158" s="25"/>
      <c r="M158" s="24"/>
      <c r="N158" s="25"/>
      <c r="O158" s="8"/>
      <c r="P158" s="28"/>
      <c r="Q158" s="24"/>
      <c r="R158" s="25"/>
      <c r="S158" s="70"/>
      <c r="T158" s="25"/>
      <c r="U158" s="70"/>
      <c r="V158" s="25"/>
      <c r="W158" s="70"/>
      <c r="X158" s="25"/>
      <c r="Y158" s="70"/>
      <c r="Z158" s="25"/>
      <c r="AA158" s="70"/>
      <c r="AB158" s="25"/>
      <c r="AC158" s="24"/>
      <c r="AD158" s="25"/>
      <c r="AE158" s="24"/>
      <c r="AF158" s="25"/>
      <c r="AG158" s="24"/>
      <c r="AH158" s="22"/>
      <c r="AI158" s="8"/>
      <c r="AJ158" s="25"/>
      <c r="AK158" s="24"/>
      <c r="AL158" s="25"/>
      <c r="AM158" s="70"/>
      <c r="AN158" s="25"/>
      <c r="AO158" s="70"/>
      <c r="AP158" s="25"/>
      <c r="AQ158" s="70"/>
      <c r="AR158" s="28"/>
      <c r="AS158" s="70"/>
      <c r="AT158" s="28"/>
      <c r="AU158" s="23"/>
      <c r="AV158" s="25"/>
      <c r="AW158" s="88"/>
      <c r="AX158" s="25"/>
      <c r="AY158" s="16"/>
      <c r="AZ158" s="25"/>
      <c r="BA158" s="24"/>
      <c r="BB158" s="25"/>
      <c r="BC158" s="13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7"/>
      <c r="D159" s="25"/>
      <c r="E159" s="24"/>
      <c r="F159" s="25"/>
      <c r="G159" s="24"/>
      <c r="H159" s="25"/>
      <c r="I159" s="24"/>
      <c r="J159" s="25"/>
      <c r="K159" s="24"/>
      <c r="L159" s="25"/>
      <c r="M159" s="24"/>
      <c r="N159" s="25"/>
      <c r="O159" s="8"/>
      <c r="P159" s="25"/>
      <c r="Q159" s="24"/>
      <c r="R159" s="25"/>
      <c r="S159" s="70"/>
      <c r="T159" s="25"/>
      <c r="U159" s="70"/>
      <c r="V159" s="25"/>
      <c r="W159" s="70"/>
      <c r="X159" s="25"/>
      <c r="Y159" s="70"/>
      <c r="Z159" s="25"/>
      <c r="AA159" s="70"/>
      <c r="AB159" s="25"/>
      <c r="AC159" s="24"/>
      <c r="AD159" s="25"/>
      <c r="AE159" s="24"/>
      <c r="AF159" s="25"/>
      <c r="AG159" s="24"/>
      <c r="AH159" s="22"/>
      <c r="AI159" s="8"/>
      <c r="AJ159" s="25"/>
      <c r="AK159" s="24"/>
      <c r="AL159" s="25"/>
      <c r="AM159" s="70"/>
      <c r="AN159" s="25"/>
      <c r="AO159" s="70"/>
      <c r="AP159" s="25"/>
      <c r="AQ159" s="70"/>
      <c r="AR159" s="28"/>
      <c r="AS159" s="70"/>
      <c r="AT159" s="28"/>
      <c r="AU159" s="24"/>
      <c r="AV159" s="25"/>
      <c r="AW159" s="88"/>
      <c r="AX159" s="25"/>
      <c r="AY159" s="16"/>
      <c r="AZ159" s="25"/>
      <c r="BA159" s="24"/>
      <c r="BB159" s="25"/>
      <c r="BC159" s="13"/>
      <c r="BF159" s="14"/>
      <c r="BG159" s="14"/>
      <c r="BN159" s="15"/>
    </row>
    <row r="160" spans="1:96" s="6" customFormat="1" x14ac:dyDescent="0.2">
      <c r="A160" s="208"/>
      <c r="B160" s="26"/>
      <c r="C160" s="8"/>
      <c r="D160" s="25"/>
      <c r="E160" s="24"/>
      <c r="F160" s="25"/>
      <c r="G160" s="24"/>
      <c r="H160" s="25"/>
      <c r="I160" s="24"/>
      <c r="J160" s="25"/>
      <c r="K160" s="24"/>
      <c r="L160" s="25"/>
      <c r="M160" s="24"/>
      <c r="N160" s="25"/>
      <c r="O160" s="8"/>
      <c r="P160" s="25"/>
      <c r="Q160" s="24"/>
      <c r="R160" s="25"/>
      <c r="S160" s="70"/>
      <c r="T160" s="25"/>
      <c r="U160" s="70"/>
      <c r="V160" s="25"/>
      <c r="W160" s="70"/>
      <c r="X160" s="25"/>
      <c r="Y160" s="70"/>
      <c r="Z160" s="25"/>
      <c r="AA160" s="70"/>
      <c r="AB160" s="25"/>
      <c r="AC160" s="70"/>
      <c r="AD160" s="25"/>
      <c r="AE160" s="24"/>
      <c r="AF160" s="25"/>
      <c r="AG160" s="24"/>
      <c r="AH160" s="22"/>
      <c r="AI160" s="8"/>
      <c r="AJ160" s="25"/>
      <c r="AK160" s="24"/>
      <c r="AL160" s="25"/>
      <c r="AM160" s="70"/>
      <c r="AN160" s="25"/>
      <c r="AO160" s="70"/>
      <c r="AP160" s="25"/>
      <c r="AQ160" s="70"/>
      <c r="AR160" s="28"/>
      <c r="AS160" s="70"/>
      <c r="AT160" s="28"/>
      <c r="AU160" s="24"/>
      <c r="AV160" s="25"/>
      <c r="AW160" s="88"/>
      <c r="AX160" s="28"/>
      <c r="AY160" s="70"/>
      <c r="AZ160" s="25"/>
      <c r="BA160" s="24"/>
      <c r="BB160" s="25"/>
      <c r="BC160" s="13"/>
      <c r="BF160" s="11"/>
    </row>
    <row r="161" spans="1:71" s="6" customFormat="1" x14ac:dyDescent="0.2">
      <c r="A161" s="24"/>
      <c r="B161" s="9"/>
      <c r="C161" s="7"/>
      <c r="E161" s="24"/>
      <c r="G161" s="24"/>
      <c r="I161" s="24"/>
      <c r="K161" s="24"/>
      <c r="M161" s="24"/>
      <c r="O161" s="8"/>
      <c r="Q161" s="24"/>
      <c r="R161" s="4"/>
      <c r="S161" s="70"/>
      <c r="T161" s="4"/>
      <c r="U161" s="70"/>
      <c r="V161" s="4"/>
      <c r="W161" s="70"/>
      <c r="X161" s="4"/>
      <c r="Y161" s="70"/>
      <c r="Z161" s="4"/>
      <c r="AA161" s="70"/>
      <c r="AB161" s="4"/>
      <c r="AC161" s="70"/>
      <c r="AD161" s="4"/>
      <c r="AE161" s="70"/>
      <c r="AF161" s="4"/>
      <c r="AG161" s="24"/>
      <c r="AH161" s="9"/>
      <c r="AI161" s="8"/>
      <c r="AJ161" s="4"/>
      <c r="AK161" s="70"/>
      <c r="AL161" s="4"/>
      <c r="AM161" s="70"/>
      <c r="AN161" s="25"/>
      <c r="AO161" s="70"/>
      <c r="AP161" s="25"/>
      <c r="AQ161" s="70"/>
      <c r="AR161" s="28"/>
      <c r="AS161" s="70"/>
      <c r="AT161" s="28"/>
      <c r="AU161" s="24"/>
      <c r="AV161" s="25"/>
      <c r="AW161" s="88"/>
      <c r="AX161" s="25"/>
      <c r="AY161" s="70"/>
      <c r="AZ161" s="25"/>
      <c r="BA161" s="24"/>
      <c r="BB161" s="21"/>
      <c r="BC161" s="24"/>
      <c r="BF161" s="11"/>
    </row>
    <row r="162" spans="1:71" s="6" customFormat="1" x14ac:dyDescent="0.2">
      <c r="A162" s="24"/>
      <c r="B162" s="4"/>
      <c r="C162" s="70"/>
      <c r="D162" s="4"/>
      <c r="E162" s="70"/>
      <c r="F162" s="4"/>
      <c r="G162" s="70"/>
      <c r="H162" s="4"/>
      <c r="I162" s="70"/>
      <c r="J162" s="4"/>
      <c r="K162" s="70"/>
      <c r="L162" s="4"/>
      <c r="M162" s="24"/>
      <c r="N162" s="12"/>
      <c r="O162" s="24"/>
      <c r="Q162" s="24"/>
      <c r="R162" s="4"/>
      <c r="S162" s="70"/>
      <c r="T162" s="4"/>
      <c r="U162" s="70"/>
      <c r="V162" s="4"/>
      <c r="W162" s="70"/>
      <c r="X162" s="4"/>
      <c r="Y162" s="70"/>
      <c r="Z162" s="4"/>
      <c r="AA162" s="70"/>
      <c r="AB162" s="4"/>
      <c r="AC162" s="70"/>
      <c r="AD162" s="4"/>
      <c r="AE162" s="70"/>
      <c r="AF162" s="4"/>
      <c r="AG162" s="24"/>
      <c r="AH162" s="9"/>
      <c r="AI162" s="8"/>
      <c r="AJ162" s="4"/>
      <c r="AK162" s="70"/>
      <c r="AL162" s="4"/>
      <c r="AM162" s="70"/>
      <c r="AN162" s="4"/>
      <c r="AO162" s="70"/>
      <c r="AP162" s="4"/>
      <c r="AQ162" s="70"/>
      <c r="AR162" s="10"/>
      <c r="AS162" s="70"/>
      <c r="AT162" s="10"/>
      <c r="AU162" s="24"/>
      <c r="AV162" s="4"/>
      <c r="AW162" s="88"/>
      <c r="AX162" s="4"/>
      <c r="AY162" s="70"/>
      <c r="AZ162" s="4"/>
      <c r="BA162" s="24"/>
      <c r="BC162" s="24"/>
      <c r="BF162" s="11"/>
    </row>
    <row r="163" spans="1:71" s="6" customFormat="1" x14ac:dyDescent="0.2">
      <c r="A163" s="24"/>
      <c r="B163" s="4"/>
      <c r="C163" s="70"/>
      <c r="D163" s="4"/>
      <c r="E163" s="70"/>
      <c r="F163" s="4"/>
      <c r="G163" s="70"/>
      <c r="H163" s="4"/>
      <c r="I163" s="70"/>
      <c r="J163" s="4"/>
      <c r="K163" s="70"/>
      <c r="L163" s="4"/>
      <c r="M163" s="70"/>
      <c r="N163" s="4"/>
      <c r="O163" s="70"/>
      <c r="P163" s="4"/>
      <c r="Q163" s="70"/>
      <c r="R163" s="4"/>
      <c r="S163" s="70"/>
      <c r="T163" s="4"/>
      <c r="U163" s="70"/>
      <c r="V163" s="4"/>
      <c r="W163" s="70"/>
      <c r="X163" s="4"/>
      <c r="Y163" s="70"/>
      <c r="Z163" s="4"/>
      <c r="AA163" s="70"/>
      <c r="AB163" s="4"/>
      <c r="AC163" s="70"/>
      <c r="AD163" s="4"/>
      <c r="AE163" s="70"/>
      <c r="AF163" s="4"/>
      <c r="AG163" s="24"/>
      <c r="AH163" s="9"/>
      <c r="AI163" s="8"/>
      <c r="AJ163" s="4"/>
      <c r="AK163" s="70"/>
      <c r="AL163" s="4"/>
      <c r="AM163" s="70"/>
      <c r="AN163" s="4"/>
      <c r="AO163" s="70"/>
      <c r="AP163" s="4"/>
      <c r="AQ163" s="70"/>
      <c r="AR163" s="10"/>
      <c r="AS163" s="70"/>
      <c r="AT163" s="10"/>
      <c r="AU163" s="70"/>
      <c r="AV163" s="4"/>
      <c r="AW163" s="88"/>
      <c r="AX163" s="4"/>
      <c r="AY163" s="70"/>
      <c r="AZ163" s="4"/>
      <c r="BA163" s="70"/>
      <c r="BB163" s="10"/>
      <c r="BC163" s="70"/>
    </row>
    <row r="164" spans="1:71" s="6" customFormat="1" x14ac:dyDescent="0.2">
      <c r="A164" s="24"/>
      <c r="B164" s="4"/>
      <c r="C164" s="70"/>
      <c r="D164" s="4"/>
      <c r="E164" s="70"/>
      <c r="F164" s="4"/>
      <c r="G164" s="70"/>
      <c r="H164" s="4"/>
      <c r="I164" s="70"/>
      <c r="J164" s="4"/>
      <c r="K164" s="70"/>
      <c r="L164" s="4"/>
      <c r="M164" s="70"/>
      <c r="N164" s="4"/>
      <c r="O164" s="70"/>
      <c r="P164" s="4"/>
      <c r="Q164" s="70"/>
      <c r="R164" s="4"/>
      <c r="S164" s="70"/>
      <c r="T164" s="4"/>
      <c r="U164" s="70"/>
      <c r="V164" s="4"/>
      <c r="W164" s="70"/>
      <c r="X164" s="4"/>
      <c r="Y164" s="70"/>
      <c r="Z164" s="4"/>
      <c r="AA164" s="70"/>
      <c r="AB164" s="4"/>
      <c r="AC164" s="70"/>
      <c r="AD164" s="4"/>
      <c r="AE164" s="70"/>
      <c r="AF164" s="4"/>
      <c r="AG164" s="24"/>
      <c r="AH164" s="9"/>
      <c r="AI164" s="8"/>
      <c r="AJ164" s="4"/>
      <c r="AK164" s="70"/>
      <c r="AL164" s="4"/>
      <c r="AM164" s="70"/>
      <c r="AN164" s="4"/>
      <c r="AO164" s="70"/>
      <c r="AP164" s="4"/>
      <c r="AQ164" s="70"/>
      <c r="AR164" s="10"/>
      <c r="AS164" s="70"/>
      <c r="AT164" s="10"/>
      <c r="AU164" s="70"/>
      <c r="AV164" s="4"/>
      <c r="AW164" s="88"/>
      <c r="AX164" s="4"/>
      <c r="AY164" s="70"/>
      <c r="AZ164" s="4"/>
      <c r="BA164" s="70"/>
      <c r="BB164" s="4"/>
      <c r="BC164" s="70"/>
    </row>
    <row r="165" spans="1:71" s="6" customFormat="1" x14ac:dyDescent="0.2">
      <c r="A165" s="24"/>
      <c r="B165" s="4"/>
      <c r="C165" s="70"/>
      <c r="D165" s="4"/>
      <c r="E165" s="70"/>
      <c r="F165" s="4"/>
      <c r="G165" s="70"/>
      <c r="H165" s="4"/>
      <c r="I165" s="70"/>
      <c r="J165" s="4"/>
      <c r="K165" s="70"/>
      <c r="L165" s="4"/>
      <c r="M165" s="70"/>
      <c r="N165" s="4"/>
      <c r="O165" s="70"/>
      <c r="P165" s="4"/>
      <c r="Q165" s="70"/>
      <c r="R165" s="4"/>
      <c r="S165" s="70"/>
      <c r="T165" s="4"/>
      <c r="U165" s="70"/>
      <c r="V165" s="4"/>
      <c r="W165" s="70"/>
      <c r="X165" s="4"/>
      <c r="Y165" s="70"/>
      <c r="Z165" s="4"/>
      <c r="AA165" s="70"/>
      <c r="AB165" s="4"/>
      <c r="AC165" s="70"/>
      <c r="AD165" s="4"/>
      <c r="AE165" s="70"/>
      <c r="AF165" s="4"/>
      <c r="AG165" s="24"/>
      <c r="AH165" s="7"/>
      <c r="AI165" s="24"/>
      <c r="AJ165" s="4"/>
      <c r="AK165" s="70"/>
      <c r="AL165" s="4"/>
      <c r="AM165" s="70"/>
      <c r="AN165" s="4"/>
      <c r="AO165" s="70"/>
      <c r="AP165" s="4"/>
      <c r="AQ165" s="70"/>
      <c r="AR165" s="10"/>
      <c r="AS165" s="70"/>
      <c r="AT165" s="10"/>
      <c r="AU165" s="70"/>
      <c r="AV165" s="4"/>
      <c r="AW165" s="88"/>
      <c r="AX165" s="4"/>
      <c r="AY165" s="70"/>
      <c r="AZ165" s="4"/>
      <c r="BA165" s="70"/>
      <c r="BB165" s="4"/>
      <c r="BC165" s="70"/>
    </row>
    <row r="166" spans="1:71" s="6" customFormat="1" x14ac:dyDescent="0.2">
      <c r="A166" s="24"/>
      <c r="B166" s="4"/>
      <c r="C166" s="70"/>
      <c r="D166" s="4"/>
      <c r="E166" s="70"/>
      <c r="F166" s="4"/>
      <c r="G166" s="70"/>
      <c r="H166" s="4"/>
      <c r="I166" s="70"/>
      <c r="J166" s="4"/>
      <c r="K166" s="70"/>
      <c r="L166" s="4"/>
      <c r="M166" s="70"/>
      <c r="N166" s="4"/>
      <c r="O166" s="70"/>
      <c r="P166" s="4"/>
      <c r="Q166" s="70"/>
      <c r="R166" s="4"/>
      <c r="S166" s="70"/>
      <c r="T166" s="4"/>
      <c r="U166" s="70"/>
      <c r="V166" s="4"/>
      <c r="W166" s="70"/>
      <c r="X166" s="4"/>
      <c r="Y166" s="70"/>
      <c r="Z166" s="4"/>
      <c r="AA166" s="70"/>
      <c r="AB166" s="4"/>
      <c r="AC166" s="70"/>
      <c r="AD166" s="4"/>
      <c r="AE166" s="70"/>
      <c r="AF166" s="4"/>
      <c r="AG166" s="24"/>
      <c r="AI166" s="24"/>
      <c r="AJ166" s="4"/>
      <c r="AK166" s="70"/>
      <c r="AL166" s="4"/>
      <c r="AM166" s="70"/>
      <c r="AN166" s="4"/>
      <c r="AO166" s="70"/>
      <c r="AP166" s="4"/>
      <c r="AQ166" s="70"/>
      <c r="AR166" s="10"/>
      <c r="AS166" s="70"/>
      <c r="AT166" s="10"/>
      <c r="AU166" s="70"/>
      <c r="AV166" s="4"/>
      <c r="AW166" s="88"/>
      <c r="AX166" s="4"/>
      <c r="AY166" s="70"/>
      <c r="AZ166" s="4"/>
      <c r="BA166" s="70"/>
      <c r="BB166" s="4"/>
      <c r="BC166" s="70"/>
    </row>
    <row r="167" spans="1:71" s="2" customFormat="1" x14ac:dyDescent="0.2">
      <c r="A167" s="85"/>
      <c r="B167" s="4"/>
      <c r="C167" s="70"/>
      <c r="D167" s="4"/>
      <c r="E167" s="70"/>
      <c r="F167" s="4"/>
      <c r="G167" s="70"/>
      <c r="H167" s="4"/>
      <c r="I167" s="70"/>
      <c r="J167" s="4"/>
      <c r="K167" s="70"/>
      <c r="L167" s="4"/>
      <c r="M167" s="70"/>
      <c r="N167" s="4"/>
      <c r="O167" s="70"/>
      <c r="P167" s="4"/>
      <c r="Q167" s="70"/>
      <c r="R167" s="4"/>
      <c r="S167" s="70"/>
      <c r="T167" s="4"/>
      <c r="U167" s="70"/>
      <c r="V167" s="4"/>
      <c r="W167" s="70"/>
      <c r="X167" s="4"/>
      <c r="Y167" s="70"/>
      <c r="Z167" s="4"/>
      <c r="AA167" s="70"/>
      <c r="AB167" s="4"/>
      <c r="AC167" s="70"/>
      <c r="AD167" s="4"/>
      <c r="AE167" s="70"/>
      <c r="AF167" s="4"/>
      <c r="AG167" s="70"/>
      <c r="AH167" s="4"/>
      <c r="AI167" s="70"/>
      <c r="AJ167" s="4"/>
      <c r="AK167" s="70"/>
      <c r="AL167" s="4"/>
      <c r="AM167" s="70"/>
      <c r="AN167" s="4"/>
      <c r="AO167" s="70"/>
      <c r="AP167" s="4"/>
      <c r="AQ167" s="70"/>
      <c r="AR167" s="10"/>
      <c r="AS167" s="70"/>
      <c r="AT167" s="10"/>
      <c r="AU167" s="70"/>
      <c r="AV167" s="4"/>
      <c r="AW167" s="88"/>
      <c r="AX167" s="4"/>
      <c r="AY167" s="70"/>
      <c r="AZ167" s="4"/>
      <c r="BA167" s="70"/>
      <c r="BB167" s="4"/>
      <c r="BC167" s="70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70"/>
      <c r="D168" s="4"/>
      <c r="E168" s="70"/>
      <c r="F168" s="4"/>
      <c r="G168" s="70"/>
      <c r="H168" s="4"/>
      <c r="I168" s="70"/>
      <c r="J168" s="4"/>
      <c r="K168" s="70"/>
      <c r="L168" s="4"/>
      <c r="M168" s="70"/>
      <c r="N168" s="4"/>
      <c r="O168" s="70"/>
      <c r="P168" s="4"/>
      <c r="Q168" s="70"/>
      <c r="R168" s="4"/>
      <c r="S168" s="70"/>
      <c r="T168" s="4"/>
      <c r="U168" s="70"/>
      <c r="V168" s="4"/>
      <c r="W168" s="70"/>
      <c r="X168" s="4"/>
      <c r="Y168" s="70"/>
      <c r="Z168" s="4"/>
      <c r="AA168" s="70"/>
      <c r="AB168" s="4"/>
      <c r="AC168" s="70"/>
      <c r="AD168" s="4"/>
      <c r="AE168" s="70"/>
      <c r="AF168" s="4"/>
      <c r="AG168" s="70"/>
      <c r="AH168" s="4"/>
      <c r="AI168" s="70"/>
      <c r="AJ168" s="4"/>
      <c r="AK168" s="70"/>
      <c r="AL168" s="4"/>
      <c r="AM168" s="70"/>
      <c r="AN168" s="4"/>
      <c r="AO168" s="70"/>
      <c r="AP168" s="4"/>
      <c r="AQ168" s="70"/>
      <c r="AR168" s="10"/>
      <c r="AS168" s="70"/>
      <c r="AT168" s="10"/>
      <c r="AU168" s="70"/>
      <c r="AV168" s="4"/>
      <c r="AW168" s="88"/>
      <c r="AX168" s="4"/>
      <c r="AY168" s="70"/>
      <c r="AZ168" s="4"/>
      <c r="BA168" s="70"/>
      <c r="BB168" s="4"/>
      <c r="BC168" s="70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70"/>
      <c r="D169" s="4"/>
      <c r="E169" s="70"/>
      <c r="F169" s="4"/>
      <c r="G169" s="70"/>
      <c r="H169" s="4"/>
      <c r="I169" s="70"/>
      <c r="J169" s="4"/>
      <c r="K169" s="70"/>
      <c r="L169" s="4"/>
      <c r="M169" s="70"/>
      <c r="N169" s="4"/>
      <c r="O169" s="70"/>
      <c r="P169" s="4"/>
      <c r="Q169" s="70"/>
      <c r="R169" s="4"/>
      <c r="S169" s="70"/>
      <c r="T169" s="4"/>
      <c r="U169" s="70"/>
      <c r="V169" s="4"/>
      <c r="W169" s="70"/>
      <c r="X169" s="4"/>
      <c r="Y169" s="70"/>
      <c r="Z169" s="4"/>
      <c r="AA169" s="70"/>
      <c r="AB169" s="4"/>
      <c r="AC169" s="70"/>
      <c r="AD169" s="4"/>
      <c r="AE169" s="70"/>
      <c r="AF169" s="4"/>
      <c r="AG169" s="70"/>
      <c r="AH169" s="4"/>
      <c r="AI169" s="70"/>
      <c r="AJ169" s="4"/>
      <c r="AK169" s="70"/>
      <c r="AL169" s="4"/>
      <c r="AM169" s="70"/>
      <c r="AN169" s="4"/>
      <c r="AO169" s="70"/>
      <c r="AP169" s="4"/>
      <c r="AQ169" s="70"/>
      <c r="AR169" s="10"/>
      <c r="AS169" s="70"/>
      <c r="AT169" s="10"/>
      <c r="AU169" s="70"/>
      <c r="AV169" s="4"/>
      <c r="AW169" s="88"/>
      <c r="AX169" s="4"/>
      <c r="AY169" s="70"/>
      <c r="AZ169" s="4"/>
      <c r="BA169" s="70"/>
      <c r="BB169" s="4"/>
      <c r="BC169" s="70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70"/>
      <c r="D170" s="4"/>
      <c r="E170" s="70"/>
      <c r="F170" s="4"/>
      <c r="G170" s="70"/>
      <c r="H170" s="4"/>
      <c r="I170" s="70"/>
      <c r="J170" s="4"/>
      <c r="K170" s="70"/>
      <c r="L170" s="4"/>
      <c r="M170" s="70"/>
      <c r="N170" s="4"/>
      <c r="O170" s="70"/>
      <c r="P170" s="4"/>
      <c r="Q170" s="70"/>
      <c r="R170" s="4"/>
      <c r="S170" s="70"/>
      <c r="T170" s="4"/>
      <c r="U170" s="70"/>
      <c r="V170" s="4"/>
      <c r="W170" s="70"/>
      <c r="X170" s="4"/>
      <c r="Y170" s="70"/>
      <c r="Z170" s="4"/>
      <c r="AA170" s="70"/>
      <c r="AB170" s="4"/>
      <c r="AC170" s="70"/>
      <c r="AD170" s="4"/>
      <c r="AE170" s="70"/>
      <c r="AF170" s="4"/>
      <c r="AG170" s="70"/>
      <c r="AH170" s="4"/>
      <c r="AI170" s="70"/>
      <c r="AJ170" s="4"/>
      <c r="AK170" s="70"/>
      <c r="AL170" s="4"/>
      <c r="AM170" s="70"/>
      <c r="AN170" s="4"/>
      <c r="AO170" s="70"/>
      <c r="AP170" s="4"/>
      <c r="AQ170" s="70"/>
      <c r="AR170" s="10"/>
      <c r="AS170" s="70"/>
      <c r="AT170" s="10"/>
      <c r="AU170" s="70"/>
      <c r="AV170" s="4"/>
      <c r="AW170" s="88"/>
      <c r="AX170" s="4"/>
      <c r="AY170" s="70"/>
      <c r="AZ170" s="4"/>
      <c r="BA170" s="70"/>
      <c r="BB170" s="4"/>
      <c r="BC170" s="70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70"/>
      <c r="D171" s="4"/>
      <c r="E171" s="70"/>
      <c r="F171" s="4"/>
      <c r="G171" s="70"/>
      <c r="H171" s="4"/>
      <c r="I171" s="70"/>
      <c r="J171" s="4"/>
      <c r="K171" s="70"/>
      <c r="L171" s="4"/>
      <c r="M171" s="70"/>
      <c r="N171" s="4"/>
      <c r="O171" s="70"/>
      <c r="P171" s="4"/>
      <c r="Q171" s="70"/>
      <c r="R171" s="4"/>
      <c r="S171" s="70"/>
      <c r="T171" s="4"/>
      <c r="U171" s="70"/>
      <c r="V171" s="4"/>
      <c r="W171" s="70"/>
      <c r="X171" s="4"/>
      <c r="Y171" s="70"/>
      <c r="Z171" s="4"/>
      <c r="AA171" s="70"/>
      <c r="AB171" s="4"/>
      <c r="AC171" s="70"/>
      <c r="AD171" s="4"/>
      <c r="AE171" s="70"/>
      <c r="AF171" s="4"/>
      <c r="AG171" s="70"/>
      <c r="AH171" s="4"/>
      <c r="AI171" s="70"/>
      <c r="AJ171" s="4"/>
      <c r="AK171" s="70"/>
      <c r="AL171" s="4"/>
      <c r="AM171" s="70"/>
      <c r="AN171" s="4"/>
      <c r="AO171" s="70"/>
      <c r="AP171" s="4"/>
      <c r="AQ171" s="70"/>
      <c r="AR171" s="10"/>
      <c r="AS171" s="70"/>
      <c r="AT171" s="10"/>
      <c r="AU171" s="70"/>
      <c r="AV171" s="4"/>
      <c r="AW171" s="88"/>
      <c r="AX171" s="4"/>
      <c r="AY171" s="70"/>
      <c r="AZ171" s="4"/>
      <c r="BA171" s="70"/>
      <c r="BB171" s="4"/>
      <c r="BC171" s="70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70"/>
      <c r="D172" s="4"/>
      <c r="E172" s="70"/>
      <c r="F172" s="4"/>
      <c r="G172" s="70"/>
      <c r="H172" s="4"/>
      <c r="I172" s="70"/>
      <c r="J172" s="4"/>
      <c r="K172" s="70"/>
      <c r="L172" s="4"/>
      <c r="M172" s="70"/>
      <c r="N172" s="4"/>
      <c r="O172" s="70"/>
      <c r="P172" s="4"/>
      <c r="Q172" s="70"/>
      <c r="R172" s="4"/>
      <c r="S172" s="70"/>
      <c r="T172" s="4"/>
      <c r="U172" s="70"/>
      <c r="V172" s="4"/>
      <c r="W172" s="70"/>
      <c r="X172" s="4"/>
      <c r="Y172" s="70"/>
      <c r="Z172" s="4"/>
      <c r="AA172" s="70"/>
      <c r="AB172" s="4"/>
      <c r="AC172" s="70"/>
      <c r="AD172" s="4"/>
      <c r="AE172" s="70"/>
      <c r="AF172" s="4"/>
      <c r="AG172" s="70"/>
      <c r="AH172" s="4"/>
      <c r="AI172" s="70"/>
      <c r="AJ172" s="4"/>
      <c r="AK172" s="70"/>
      <c r="AL172" s="4"/>
      <c r="AM172" s="70"/>
      <c r="AN172" s="4"/>
      <c r="AO172" s="70"/>
      <c r="AP172" s="4"/>
      <c r="AQ172" s="70"/>
      <c r="AR172" s="10"/>
      <c r="AS172" s="70"/>
      <c r="AT172" s="10"/>
      <c r="AU172" s="70"/>
      <c r="AV172" s="4"/>
      <c r="AW172" s="88"/>
      <c r="AX172" s="4"/>
      <c r="AY172" s="70"/>
      <c r="AZ172" s="4"/>
      <c r="BA172" s="70"/>
      <c r="BB172" s="4"/>
      <c r="BC172" s="70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70"/>
      <c r="D173" s="4"/>
      <c r="E173" s="70"/>
      <c r="F173" s="4"/>
      <c r="G173" s="70"/>
      <c r="H173" s="4"/>
      <c r="I173" s="70"/>
      <c r="J173" s="4"/>
      <c r="K173" s="70"/>
      <c r="L173" s="4"/>
      <c r="M173" s="70"/>
      <c r="N173" s="4"/>
      <c r="O173" s="70"/>
      <c r="P173" s="4"/>
      <c r="Q173" s="70"/>
      <c r="R173" s="4"/>
      <c r="S173" s="70"/>
      <c r="T173" s="4"/>
      <c r="U173" s="70"/>
      <c r="V173" s="4"/>
      <c r="W173" s="70"/>
      <c r="X173" s="4"/>
      <c r="Y173" s="70"/>
      <c r="Z173" s="4"/>
      <c r="AA173" s="70"/>
      <c r="AB173" s="4"/>
      <c r="AC173" s="70"/>
      <c r="AD173" s="4"/>
      <c r="AE173" s="70"/>
      <c r="AF173" s="4"/>
      <c r="AG173" s="70"/>
      <c r="AH173" s="4"/>
      <c r="AI173" s="70"/>
      <c r="AJ173" s="4"/>
      <c r="AK173" s="70"/>
      <c r="AL173" s="4"/>
      <c r="AM173" s="70"/>
      <c r="AN173" s="4"/>
      <c r="AO173" s="70"/>
      <c r="AP173" s="4"/>
      <c r="AQ173" s="70"/>
      <c r="AR173" s="10"/>
      <c r="AS173" s="70"/>
      <c r="AT173" s="10"/>
      <c r="AU173" s="70"/>
      <c r="AV173" s="4"/>
      <c r="AW173" s="88"/>
      <c r="AX173" s="4"/>
      <c r="AY173" s="70"/>
      <c r="AZ173" s="4"/>
      <c r="BA173" s="70"/>
      <c r="BB173" s="4"/>
      <c r="BC173" s="70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70"/>
      <c r="D174" s="4"/>
      <c r="E174" s="70"/>
      <c r="F174" s="4"/>
      <c r="G174" s="70"/>
      <c r="H174" s="4"/>
      <c r="I174" s="70"/>
      <c r="J174" s="4"/>
      <c r="K174" s="70"/>
      <c r="L174" s="4"/>
      <c r="M174" s="70"/>
      <c r="N174" s="4"/>
      <c r="O174" s="70"/>
      <c r="P174" s="4"/>
      <c r="Q174" s="70"/>
      <c r="R174" s="4"/>
      <c r="S174" s="70"/>
      <c r="T174" s="4"/>
      <c r="U174" s="70"/>
      <c r="V174" s="4"/>
      <c r="W174" s="70"/>
      <c r="X174" s="4"/>
      <c r="Y174" s="70"/>
      <c r="Z174" s="4"/>
      <c r="AA174" s="70"/>
      <c r="AB174" s="4"/>
      <c r="AC174" s="70"/>
      <c r="AD174" s="4"/>
      <c r="AE174" s="70"/>
      <c r="AF174" s="4"/>
      <c r="AG174" s="70"/>
      <c r="AH174" s="4"/>
      <c r="AI174" s="70"/>
      <c r="AJ174" s="4"/>
      <c r="AK174" s="70"/>
      <c r="AL174" s="4"/>
      <c r="AM174" s="70"/>
      <c r="AN174" s="4"/>
      <c r="AO174" s="70"/>
      <c r="AP174" s="4"/>
      <c r="AQ174" s="70"/>
      <c r="AR174" s="10"/>
      <c r="AS174" s="70"/>
      <c r="AT174" s="10"/>
      <c r="AU174" s="70"/>
      <c r="AV174" s="4"/>
      <c r="AW174" s="88"/>
      <c r="AX174" s="4"/>
      <c r="AY174" s="70"/>
      <c r="AZ174" s="4"/>
      <c r="BA174" s="70"/>
      <c r="BB174" s="4"/>
      <c r="BC174" s="70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70"/>
      <c r="D175" s="4"/>
      <c r="E175" s="70"/>
      <c r="F175" s="4"/>
      <c r="G175" s="70"/>
      <c r="H175" s="4"/>
      <c r="I175" s="70"/>
      <c r="J175" s="4"/>
      <c r="K175" s="70"/>
      <c r="L175" s="4"/>
      <c r="M175" s="70"/>
      <c r="N175" s="4"/>
      <c r="O175" s="70"/>
      <c r="P175" s="4"/>
      <c r="Q175" s="70"/>
      <c r="R175" s="4"/>
      <c r="S175" s="70"/>
      <c r="T175" s="4"/>
      <c r="U175" s="70"/>
      <c r="V175" s="4"/>
      <c r="W175" s="70"/>
      <c r="X175" s="4"/>
      <c r="Y175" s="70"/>
      <c r="Z175" s="4"/>
      <c r="AA175" s="70"/>
      <c r="AB175" s="4"/>
      <c r="AC175" s="70"/>
      <c r="AD175" s="4"/>
      <c r="AE175" s="70"/>
      <c r="AF175" s="4"/>
      <c r="AG175" s="70"/>
      <c r="AH175" s="4"/>
      <c r="AI175" s="70"/>
      <c r="AJ175" s="4"/>
      <c r="AK175" s="70"/>
      <c r="AL175" s="4"/>
      <c r="AM175" s="70"/>
      <c r="AN175" s="4"/>
      <c r="AO175" s="70"/>
      <c r="AP175" s="4"/>
      <c r="AQ175" s="70"/>
      <c r="AR175" s="10"/>
      <c r="AS175" s="70"/>
      <c r="AT175" s="10"/>
      <c r="AU175" s="70"/>
      <c r="AV175" s="4"/>
      <c r="AW175" s="88"/>
      <c r="AX175" s="4"/>
      <c r="AY175" s="70"/>
      <c r="AZ175" s="4"/>
      <c r="BA175" s="70"/>
      <c r="BB175" s="4"/>
      <c r="BC175" s="70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70"/>
      <c r="D176" s="4"/>
      <c r="E176" s="70"/>
      <c r="F176" s="4"/>
      <c r="G176" s="70"/>
      <c r="H176" s="4"/>
      <c r="I176" s="70"/>
      <c r="J176" s="4"/>
      <c r="K176" s="70"/>
      <c r="L176" s="4"/>
      <c r="M176" s="70"/>
      <c r="N176" s="4"/>
      <c r="O176" s="70"/>
      <c r="P176" s="4"/>
      <c r="Q176" s="70"/>
      <c r="R176" s="4"/>
      <c r="S176" s="70"/>
      <c r="T176" s="4"/>
      <c r="U176" s="70"/>
      <c r="V176" s="4"/>
      <c r="W176" s="70"/>
      <c r="X176" s="4"/>
      <c r="Y176" s="70"/>
      <c r="Z176" s="4"/>
      <c r="AA176" s="70"/>
      <c r="AB176" s="4"/>
      <c r="AC176" s="70"/>
      <c r="AD176" s="4"/>
      <c r="AE176" s="70"/>
      <c r="AF176" s="4"/>
      <c r="AG176" s="70"/>
      <c r="AH176" s="4"/>
      <c r="AI176" s="70"/>
      <c r="AJ176" s="4"/>
      <c r="AK176" s="70"/>
      <c r="AL176" s="4"/>
      <c r="AM176" s="70"/>
      <c r="AN176" s="4"/>
      <c r="AO176" s="70"/>
      <c r="AP176" s="4"/>
      <c r="AQ176" s="70"/>
      <c r="AR176" s="10"/>
      <c r="AS176" s="70"/>
      <c r="AT176" s="10"/>
      <c r="AU176" s="70"/>
      <c r="AV176" s="4"/>
      <c r="AW176" s="88"/>
      <c r="AX176" s="4"/>
      <c r="AY176" s="70"/>
      <c r="AZ176" s="4"/>
      <c r="BA176" s="70"/>
      <c r="BB176" s="4"/>
      <c r="BC176" s="70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70"/>
      <c r="D177" s="4"/>
      <c r="E177" s="70"/>
      <c r="F177" s="4"/>
      <c r="G177" s="70"/>
      <c r="H177" s="4"/>
      <c r="I177" s="70"/>
      <c r="J177" s="4"/>
      <c r="K177" s="70"/>
      <c r="L177" s="4"/>
      <c r="M177" s="70"/>
      <c r="N177" s="4"/>
      <c r="O177" s="70"/>
      <c r="P177" s="4"/>
      <c r="Q177" s="70"/>
      <c r="R177" s="4"/>
      <c r="S177" s="70"/>
      <c r="T177" s="4"/>
      <c r="U177" s="70"/>
      <c r="V177" s="4"/>
      <c r="W177" s="70"/>
      <c r="X177" s="4"/>
      <c r="Y177" s="70"/>
      <c r="Z177" s="4"/>
      <c r="AA177" s="70"/>
      <c r="AB177" s="4"/>
      <c r="AC177" s="70"/>
      <c r="AD177" s="4"/>
      <c r="AE177" s="70"/>
      <c r="AF177" s="4"/>
      <c r="AG177" s="70"/>
      <c r="AH177" s="4"/>
      <c r="AI177" s="70"/>
      <c r="AJ177" s="4"/>
      <c r="AK177" s="70"/>
      <c r="AL177" s="4"/>
      <c r="AM177" s="70"/>
      <c r="AN177" s="4"/>
      <c r="AO177" s="70"/>
      <c r="AP177" s="4"/>
      <c r="AQ177" s="70"/>
      <c r="AR177" s="10"/>
      <c r="AS177" s="70"/>
      <c r="AT177" s="10"/>
      <c r="AU177" s="70"/>
      <c r="AV177" s="4"/>
      <c r="AW177" s="88"/>
      <c r="AX177" s="4"/>
      <c r="AY177" s="70"/>
    </row>
    <row r="178" spans="2:51" x14ac:dyDescent="0.2">
      <c r="B178" s="4"/>
      <c r="C178" s="70"/>
      <c r="D178" s="4"/>
      <c r="E178" s="70"/>
      <c r="F178" s="4"/>
      <c r="G178" s="70"/>
      <c r="H178" s="4"/>
      <c r="I178" s="70"/>
      <c r="J178" s="4"/>
      <c r="K178" s="70"/>
      <c r="L178" s="4"/>
      <c r="M178" s="70"/>
      <c r="N178" s="4"/>
      <c r="O178" s="70"/>
      <c r="P178" s="4"/>
      <c r="Q178" s="70"/>
      <c r="R178" s="4"/>
      <c r="S178" s="70"/>
      <c r="T178" s="4"/>
      <c r="U178" s="70"/>
      <c r="V178" s="4"/>
      <c r="W178" s="70"/>
      <c r="X178" s="4"/>
      <c r="Y178" s="70"/>
      <c r="Z178" s="4"/>
      <c r="AA178" s="70"/>
      <c r="AB178" s="4"/>
      <c r="AC178" s="70"/>
      <c r="AD178" s="4"/>
      <c r="AE178" s="70"/>
      <c r="AF178" s="4"/>
      <c r="AG178" s="70"/>
      <c r="AH178" s="4"/>
      <c r="AI178" s="70"/>
      <c r="AJ178" s="4"/>
      <c r="AK178" s="70"/>
      <c r="AL178" s="4"/>
      <c r="AM178" s="70"/>
      <c r="AN178" s="4"/>
      <c r="AO178" s="70"/>
      <c r="AP178" s="4"/>
      <c r="AQ178" s="70"/>
      <c r="AR178" s="10"/>
      <c r="AS178" s="70"/>
      <c r="AT178" s="10"/>
      <c r="AU178" s="70"/>
      <c r="AV178" s="4"/>
      <c r="AW178" s="88"/>
      <c r="AX178" s="4"/>
      <c r="AY178" s="70"/>
    </row>
    <row r="179" spans="2:51" x14ac:dyDescent="0.2">
      <c r="B179" s="4"/>
      <c r="C179" s="70"/>
      <c r="D179" s="4"/>
      <c r="E179" s="70"/>
      <c r="F179" s="4"/>
      <c r="G179" s="70"/>
      <c r="H179" s="4"/>
      <c r="I179" s="70"/>
      <c r="J179" s="4"/>
      <c r="K179" s="70"/>
      <c r="L179" s="4"/>
      <c r="M179" s="70"/>
      <c r="N179" s="4"/>
      <c r="O179" s="70"/>
      <c r="P179" s="4"/>
      <c r="Q179" s="70"/>
      <c r="R179" s="4"/>
      <c r="S179" s="70"/>
      <c r="T179" s="4"/>
      <c r="U179" s="70"/>
      <c r="V179" s="4"/>
      <c r="W179" s="70"/>
      <c r="X179" s="4"/>
      <c r="Y179" s="70"/>
      <c r="Z179" s="4"/>
      <c r="AA179" s="70"/>
      <c r="AB179" s="4"/>
      <c r="AC179" s="70"/>
      <c r="AD179" s="4"/>
      <c r="AE179" s="70"/>
      <c r="AF179" s="4"/>
      <c r="AG179" s="70"/>
      <c r="AH179" s="4"/>
      <c r="AI179" s="70"/>
      <c r="AJ179" s="4"/>
      <c r="AK179" s="70"/>
      <c r="AL179" s="4"/>
      <c r="AM179" s="70"/>
      <c r="AN179" s="4"/>
      <c r="AO179" s="70"/>
      <c r="AP179" s="4"/>
      <c r="AQ179" s="70"/>
      <c r="AR179" s="10"/>
      <c r="AS179" s="70"/>
      <c r="AT179" s="10"/>
      <c r="AU179" s="70"/>
      <c r="AV179" s="4"/>
      <c r="AW179" s="88"/>
      <c r="AX179" s="4"/>
      <c r="AY179" s="70"/>
    </row>
    <row r="180" spans="2:51" x14ac:dyDescent="0.2">
      <c r="B180" s="4"/>
      <c r="C180" s="70"/>
      <c r="D180" s="4"/>
      <c r="E180" s="70"/>
      <c r="F180" s="4"/>
      <c r="G180" s="70"/>
      <c r="H180" s="4"/>
      <c r="I180" s="70"/>
      <c r="J180" s="4"/>
      <c r="K180" s="70"/>
      <c r="L180" s="4"/>
      <c r="M180" s="70"/>
      <c r="N180" s="4"/>
      <c r="O180" s="70"/>
      <c r="P180" s="4"/>
      <c r="Q180" s="70"/>
      <c r="R180" s="4"/>
      <c r="S180" s="70"/>
      <c r="T180" s="4"/>
      <c r="U180" s="70"/>
      <c r="V180" s="4"/>
      <c r="W180" s="70"/>
      <c r="X180" s="4"/>
      <c r="Y180" s="70"/>
      <c r="Z180" s="4"/>
      <c r="AA180" s="70"/>
      <c r="AB180" s="4"/>
      <c r="AC180" s="70"/>
      <c r="AD180" s="4"/>
      <c r="AE180" s="70"/>
      <c r="AF180" s="4"/>
      <c r="AG180" s="70"/>
      <c r="AH180" s="4"/>
      <c r="AI180" s="70"/>
      <c r="AJ180" s="4"/>
      <c r="AK180" s="70"/>
      <c r="AL180" s="4"/>
      <c r="AM180" s="70"/>
      <c r="AN180" s="4"/>
      <c r="AO180" s="70"/>
      <c r="AP180" s="4"/>
      <c r="AQ180" s="70"/>
      <c r="AR180" s="10"/>
      <c r="AS180" s="70"/>
      <c r="AT180" s="10"/>
      <c r="AU180" s="70"/>
      <c r="AV180" s="4"/>
      <c r="AW180" s="88"/>
      <c r="AX180" s="4"/>
      <c r="AY180" s="70"/>
    </row>
    <row r="181" spans="2:51" x14ac:dyDescent="0.2">
      <c r="B181" s="4"/>
      <c r="C181" s="70"/>
      <c r="D181" s="4"/>
      <c r="E181" s="70"/>
      <c r="F181" s="4"/>
      <c r="G181" s="70"/>
      <c r="H181" s="4"/>
      <c r="I181" s="70"/>
      <c r="J181" s="4"/>
      <c r="K181" s="70"/>
      <c r="L181" s="4"/>
      <c r="M181" s="70"/>
      <c r="N181" s="4"/>
      <c r="O181" s="70"/>
      <c r="P181" s="4"/>
      <c r="Q181" s="70"/>
      <c r="R181" s="4"/>
      <c r="S181" s="70"/>
      <c r="T181" s="4"/>
      <c r="U181" s="70"/>
      <c r="V181" s="4"/>
      <c r="W181" s="70"/>
      <c r="X181" s="4"/>
      <c r="Y181" s="70"/>
      <c r="Z181" s="4"/>
      <c r="AA181" s="70"/>
      <c r="AB181" s="4"/>
      <c r="AC181" s="70"/>
      <c r="AD181" s="4"/>
      <c r="AE181" s="70"/>
      <c r="AF181" s="4"/>
      <c r="AG181" s="70"/>
      <c r="AH181" s="4"/>
      <c r="AI181" s="70"/>
      <c r="AJ181" s="4"/>
      <c r="AK181" s="70"/>
      <c r="AL181" s="4"/>
      <c r="AM181" s="70"/>
      <c r="AN181" s="4"/>
      <c r="AO181" s="70"/>
      <c r="AP181" s="4"/>
      <c r="AQ181" s="70"/>
      <c r="AR181" s="10"/>
      <c r="AS181" s="70"/>
      <c r="AT181" s="10"/>
      <c r="AU181" s="70"/>
      <c r="AV181" s="4"/>
      <c r="AW181" s="88"/>
      <c r="AX181" s="4"/>
      <c r="AY181" s="70"/>
    </row>
    <row r="182" spans="2:51" x14ac:dyDescent="0.2">
      <c r="B182" s="4"/>
      <c r="C182" s="70"/>
      <c r="D182" s="4"/>
      <c r="E182" s="70"/>
      <c r="F182" s="4"/>
      <c r="G182" s="70"/>
      <c r="H182" s="4"/>
      <c r="I182" s="70"/>
      <c r="J182" s="4"/>
      <c r="K182" s="70"/>
      <c r="L182" s="4"/>
      <c r="M182" s="70"/>
      <c r="N182" s="4"/>
      <c r="O182" s="70"/>
      <c r="P182" s="4"/>
      <c r="Q182" s="70"/>
      <c r="R182" s="4"/>
      <c r="S182" s="70"/>
      <c r="T182" s="4"/>
      <c r="U182" s="70"/>
      <c r="V182" s="4"/>
      <c r="W182" s="70"/>
      <c r="X182" s="4"/>
      <c r="Y182" s="70"/>
      <c r="Z182" s="4"/>
      <c r="AA182" s="70"/>
      <c r="AB182" s="4"/>
      <c r="AC182" s="70"/>
      <c r="AD182" s="4"/>
      <c r="AE182" s="70"/>
      <c r="AF182" s="4"/>
      <c r="AG182" s="70"/>
      <c r="AH182" s="4"/>
      <c r="AI182" s="70"/>
      <c r="AJ182" s="4"/>
      <c r="AK182" s="70"/>
      <c r="AL182" s="4"/>
      <c r="AM182" s="70"/>
      <c r="AN182" s="4"/>
      <c r="AO182" s="70"/>
      <c r="AP182" s="4"/>
      <c r="AQ182" s="70"/>
      <c r="AR182" s="10"/>
      <c r="AS182" s="70"/>
      <c r="AT182" s="10"/>
      <c r="AU182" s="70"/>
      <c r="AV182" s="4"/>
      <c r="AW182" s="88"/>
      <c r="AX182" s="4"/>
      <c r="AY182" s="70"/>
    </row>
    <row r="183" spans="2:51" x14ac:dyDescent="0.2">
      <c r="D183" s="4"/>
      <c r="E183" s="70"/>
      <c r="F183" s="4"/>
      <c r="G183" s="70"/>
      <c r="H183" s="4"/>
      <c r="I183" s="70"/>
      <c r="J183" s="4"/>
      <c r="K183" s="70"/>
      <c r="L183" s="4"/>
      <c r="M183" s="70"/>
      <c r="N183" s="4"/>
      <c r="O183" s="70"/>
      <c r="P183" s="4"/>
      <c r="Q183" s="70"/>
      <c r="R183" s="4"/>
      <c r="S183" s="70"/>
      <c r="T183" s="4"/>
      <c r="U183" s="70"/>
      <c r="V183" s="4"/>
      <c r="W183" s="70"/>
      <c r="X183" s="4"/>
      <c r="Y183" s="70"/>
      <c r="Z183" s="4"/>
      <c r="AA183" s="70"/>
      <c r="AB183" s="4"/>
      <c r="AC183" s="70"/>
      <c r="AD183" s="4"/>
      <c r="AE183" s="70"/>
      <c r="AF183" s="4"/>
      <c r="AG183" s="70"/>
      <c r="AH183" s="4"/>
      <c r="AI183" s="70"/>
      <c r="AJ183" s="4"/>
      <c r="AK183" s="70"/>
      <c r="AL183" s="4"/>
      <c r="AM183" s="70"/>
      <c r="AN183" s="4"/>
      <c r="AO183" s="70"/>
      <c r="AP183" s="4"/>
      <c r="AQ183" s="70"/>
      <c r="AR183" s="10"/>
      <c r="AS183" s="70"/>
      <c r="AT183" s="10"/>
      <c r="AU183" s="70"/>
      <c r="AV183" s="4"/>
      <c r="AW183" s="88"/>
      <c r="AX183" s="4"/>
      <c r="AY183" s="70"/>
    </row>
    <row r="184" spans="2:51" x14ac:dyDescent="0.2">
      <c r="D184" s="4"/>
      <c r="E184" s="70"/>
      <c r="F184" s="4"/>
      <c r="G184" s="70"/>
      <c r="H184" s="4"/>
      <c r="I184" s="70"/>
      <c r="J184" s="4"/>
      <c r="K184" s="70"/>
      <c r="L184" s="4"/>
      <c r="M184" s="70"/>
      <c r="N184" s="4"/>
      <c r="O184" s="70"/>
      <c r="P184" s="4"/>
      <c r="Q184" s="70"/>
      <c r="R184" s="4"/>
      <c r="S184" s="70"/>
      <c r="T184" s="4"/>
      <c r="U184" s="70"/>
      <c r="V184" s="4"/>
      <c r="W184" s="70"/>
      <c r="X184" s="4"/>
      <c r="Y184" s="70"/>
      <c r="Z184" s="4"/>
      <c r="AA184" s="70"/>
      <c r="AB184" s="4"/>
      <c r="AC184" s="70"/>
      <c r="AD184" s="4"/>
      <c r="AE184" s="70"/>
      <c r="AF184" s="4"/>
      <c r="AG184" s="70"/>
      <c r="AH184" s="4"/>
      <c r="AI184" s="70"/>
      <c r="AJ184" s="4"/>
      <c r="AK184" s="70"/>
      <c r="AL184" s="4"/>
      <c r="AM184" s="70"/>
      <c r="AN184" s="4"/>
      <c r="AO184" s="70"/>
      <c r="AP184" s="4"/>
      <c r="AQ184" s="70"/>
      <c r="AR184" s="10"/>
      <c r="AS184" s="70"/>
      <c r="AT184" s="10"/>
      <c r="AU184" s="70"/>
      <c r="AV184" s="4"/>
      <c r="AW184" s="88"/>
      <c r="AX184" s="4"/>
      <c r="AY184" s="70"/>
    </row>
    <row r="185" spans="2:51" x14ac:dyDescent="0.2">
      <c r="D185" s="4"/>
      <c r="E185" s="70"/>
      <c r="F185" s="4"/>
      <c r="G185" s="70"/>
      <c r="H185" s="4"/>
      <c r="I185" s="70"/>
      <c r="J185" s="4"/>
      <c r="K185" s="70"/>
      <c r="L185" s="4"/>
      <c r="M185" s="70"/>
      <c r="N185" s="4"/>
      <c r="O185" s="70"/>
      <c r="P185" s="4"/>
      <c r="Q185" s="70"/>
      <c r="R185" s="4"/>
      <c r="S185" s="70"/>
      <c r="T185" s="4"/>
      <c r="U185" s="70"/>
      <c r="V185" s="4"/>
      <c r="W185" s="70"/>
      <c r="X185" s="4"/>
      <c r="Y185" s="70"/>
      <c r="Z185" s="4"/>
      <c r="AA185" s="70"/>
      <c r="AB185" s="4"/>
      <c r="AC185" s="70"/>
      <c r="AD185" s="4"/>
      <c r="AE185" s="70"/>
      <c r="AF185" s="4"/>
      <c r="AG185" s="70"/>
      <c r="AH185" s="4"/>
      <c r="AI185" s="70"/>
      <c r="AJ185" s="4"/>
      <c r="AK185" s="70"/>
      <c r="AL185" s="4"/>
      <c r="AM185" s="70"/>
      <c r="AN185" s="4"/>
      <c r="AO185" s="70"/>
      <c r="AP185" s="4"/>
      <c r="AQ185" s="70"/>
      <c r="AR185" s="10"/>
      <c r="AS185" s="70"/>
      <c r="AT185" s="10"/>
      <c r="AU185" s="70"/>
      <c r="AV185" s="4"/>
      <c r="AW185" s="88"/>
      <c r="AX185" s="4"/>
      <c r="AY185" s="70"/>
    </row>
    <row r="186" spans="2:51" x14ac:dyDescent="0.2">
      <c r="D186" s="4"/>
      <c r="E186" s="70"/>
      <c r="F186" s="4"/>
      <c r="G186" s="70"/>
      <c r="H186" s="4"/>
      <c r="I186" s="70"/>
      <c r="J186" s="4"/>
      <c r="K186" s="70"/>
      <c r="L186" s="4"/>
      <c r="M186" s="70"/>
      <c r="N186" s="4"/>
      <c r="O186" s="70"/>
      <c r="P186" s="4"/>
      <c r="Q186" s="70"/>
      <c r="R186" s="4"/>
      <c r="S186" s="70"/>
      <c r="T186" s="4"/>
      <c r="U186" s="70"/>
      <c r="V186" s="4"/>
      <c r="W186" s="70"/>
      <c r="X186" s="4"/>
      <c r="Y186" s="70"/>
      <c r="Z186" s="4"/>
      <c r="AA186" s="70"/>
      <c r="AB186" s="4"/>
      <c r="AC186" s="70"/>
      <c r="AD186" s="4"/>
      <c r="AE186" s="70"/>
      <c r="AF186" s="4"/>
      <c r="AG186" s="70"/>
      <c r="AH186" s="4"/>
      <c r="AI186" s="70"/>
      <c r="AJ186" s="4"/>
      <c r="AK186" s="70"/>
      <c r="AL186" s="4"/>
      <c r="AM186" s="70"/>
      <c r="AN186" s="4"/>
      <c r="AO186" s="70"/>
      <c r="AP186" s="4"/>
      <c r="AQ186" s="70"/>
      <c r="AR186" s="10"/>
      <c r="AS186" s="70"/>
      <c r="AT186" s="10"/>
      <c r="AU186" s="70"/>
      <c r="AV186" s="4"/>
      <c r="AW186" s="88"/>
      <c r="AX186" s="4"/>
      <c r="AY186" s="70"/>
    </row>
    <row r="187" spans="2:51" x14ac:dyDescent="0.2">
      <c r="D187" s="4"/>
      <c r="E187" s="70"/>
      <c r="F187" s="4"/>
      <c r="G187" s="70"/>
      <c r="H187" s="4"/>
      <c r="I187" s="70"/>
      <c r="J187" s="4"/>
      <c r="K187" s="70"/>
      <c r="L187" s="4"/>
      <c r="M187" s="70"/>
      <c r="N187" s="4"/>
      <c r="O187" s="70"/>
      <c r="P187" s="4"/>
      <c r="Q187" s="70"/>
      <c r="R187" s="4"/>
      <c r="S187" s="70"/>
      <c r="T187" s="4"/>
      <c r="U187" s="70"/>
      <c r="V187" s="4"/>
      <c r="W187" s="70"/>
      <c r="X187" s="4"/>
      <c r="Y187" s="70"/>
      <c r="Z187" s="4"/>
      <c r="AA187" s="70"/>
      <c r="AB187" s="4"/>
      <c r="AC187" s="70"/>
      <c r="AD187" s="4"/>
      <c r="AE187" s="70"/>
      <c r="AF187" s="4"/>
      <c r="AG187" s="70"/>
      <c r="AH187" s="4"/>
      <c r="AI187" s="70"/>
      <c r="AJ187" s="4"/>
      <c r="AK187" s="70"/>
      <c r="AL187" s="4"/>
      <c r="AM187" s="70"/>
      <c r="AN187" s="4"/>
      <c r="AO187" s="70"/>
      <c r="AP187" s="4"/>
      <c r="AQ187" s="70"/>
      <c r="AR187" s="10"/>
      <c r="AS187" s="70"/>
      <c r="AT187" s="10"/>
      <c r="AU187" s="70"/>
      <c r="AV187" s="4"/>
      <c r="AW187" s="88"/>
      <c r="AX187" s="4"/>
      <c r="AY187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D9" sqref="D9"/>
    </sheetView>
  </sheetViews>
  <sheetFormatPr baseColWidth="10" defaultRowHeight="11.25" x14ac:dyDescent="0.2"/>
  <cols>
    <col min="1" max="1" width="11.42578125" style="201"/>
    <col min="2" max="2" width="13.28515625" style="1" customWidth="1"/>
    <col min="3" max="3" width="11.42578125" style="201"/>
    <col min="4" max="4" width="14" style="1" bestFit="1" customWidth="1"/>
    <col min="5" max="5" width="11.42578125" style="201"/>
    <col min="6" max="6" width="14.7109375" style="1" bestFit="1" customWidth="1"/>
    <col min="7" max="7" width="11.42578125" style="201"/>
    <col min="8" max="8" width="13.5703125" style="1" bestFit="1" customWidth="1"/>
    <col min="9" max="9" width="12.28515625" style="201" bestFit="1" customWidth="1"/>
    <col min="10" max="10" width="13.5703125" style="1" bestFit="1" customWidth="1"/>
    <col min="11" max="11" width="11.42578125" style="201"/>
    <col min="12" max="12" width="13.5703125" style="1" bestFit="1" customWidth="1"/>
    <col min="13" max="13" width="11.42578125" style="201"/>
    <col min="14" max="14" width="13.28515625" style="1" bestFit="1" customWidth="1"/>
    <col min="15" max="15" width="11.42578125" style="201"/>
    <col min="16" max="16" width="13.5703125" style="1" bestFit="1" customWidth="1"/>
    <col min="17" max="17" width="11.42578125" style="201"/>
    <col min="18" max="18" width="15" style="1" bestFit="1" customWidth="1"/>
    <col min="19" max="19" width="11.42578125" style="201"/>
    <col min="20" max="20" width="14.7109375" style="1" bestFit="1" customWidth="1"/>
    <col min="21" max="21" width="11.42578125" style="201"/>
    <col min="22" max="22" width="13.28515625" style="1" bestFit="1" customWidth="1"/>
    <col min="23" max="23" width="11.42578125" style="201"/>
    <col min="24" max="24" width="14.7109375" style="1" bestFit="1" customWidth="1"/>
    <col min="25" max="25" width="11.42578125" style="201"/>
    <col min="26" max="26" width="13.28515625" style="1" bestFit="1" customWidth="1"/>
    <col min="27" max="27" width="11.42578125" style="201"/>
    <col min="28" max="28" width="13.7109375" style="1" bestFit="1" customWidth="1"/>
    <col min="29" max="29" width="11.42578125" style="201"/>
    <col min="30" max="30" width="13.5703125" style="1" bestFit="1" customWidth="1"/>
    <col min="31" max="31" width="11.42578125" style="201"/>
    <col min="32" max="32" width="14.5703125" style="1" customWidth="1"/>
    <col min="33" max="33" width="11.42578125" style="201"/>
    <col min="34" max="34" width="14" style="1" bestFit="1" customWidth="1"/>
    <col min="35" max="35" width="13.140625" style="201" bestFit="1" customWidth="1"/>
    <col min="36" max="36" width="14.85546875" style="1" customWidth="1"/>
    <col min="37" max="37" width="11.42578125" style="201"/>
    <col min="38" max="38" width="13.7109375" style="1" bestFit="1" customWidth="1"/>
    <col min="39" max="39" width="11.42578125" style="201"/>
    <col min="40" max="40" width="14.42578125" style="1" bestFit="1" customWidth="1"/>
    <col min="41" max="41" width="11.42578125" style="201"/>
    <col min="42" max="42" width="15.42578125" style="1" bestFit="1" customWidth="1"/>
    <col min="43" max="43" width="11.42578125" style="201"/>
    <col min="44" max="44" width="14" style="1" bestFit="1" customWidth="1"/>
    <col min="45" max="45" width="11.42578125" style="201"/>
    <col min="46" max="46" width="13.7109375" style="1" customWidth="1"/>
    <col min="47" max="47" width="11.42578125" style="201"/>
    <col min="48" max="48" width="13.140625" style="1" bestFit="1" customWidth="1"/>
    <col min="49" max="49" width="11.42578125" style="140"/>
    <col min="50" max="50" width="14" style="1" bestFit="1" customWidth="1"/>
    <col min="51" max="51" width="11.42578125" style="201"/>
    <col min="52" max="52" width="12.85546875" style="1" bestFit="1" customWidth="1"/>
    <col min="53" max="53" width="11.42578125" style="201"/>
    <col min="54" max="54" width="14" style="1" bestFit="1" customWidth="1"/>
    <col min="55" max="55" width="11.42578125" style="20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5">
        <v>43160</v>
      </c>
      <c r="C1" s="204"/>
      <c r="D1" s="205">
        <v>43161</v>
      </c>
      <c r="E1" s="204"/>
      <c r="F1" s="205">
        <v>43162</v>
      </c>
      <c r="G1" s="204"/>
      <c r="H1" s="205">
        <v>43164</v>
      </c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48"/>
      <c r="D2" s="128"/>
      <c r="E2" s="148"/>
      <c r="F2" s="128"/>
      <c r="G2" s="148"/>
      <c r="H2" s="128"/>
      <c r="I2" s="148"/>
      <c r="J2" s="128"/>
      <c r="K2" s="148"/>
      <c r="L2" s="128"/>
      <c r="M2" s="148"/>
      <c r="N2" s="128"/>
      <c r="O2" s="148"/>
      <c r="P2" s="128"/>
      <c r="Q2" s="148"/>
      <c r="R2" s="128"/>
      <c r="S2" s="148"/>
      <c r="T2" s="128"/>
      <c r="U2" s="148"/>
      <c r="V2" s="128"/>
      <c r="W2" s="148"/>
      <c r="X2" s="128"/>
      <c r="Y2" s="148"/>
      <c r="Z2" s="87"/>
      <c r="AA2" s="148"/>
      <c r="AB2" s="128"/>
      <c r="AC2" s="148"/>
      <c r="AD2" s="128"/>
      <c r="AE2" s="148"/>
      <c r="AF2" s="128"/>
      <c r="AG2" s="148"/>
      <c r="AH2" s="128"/>
      <c r="AI2" s="148"/>
      <c r="AJ2" s="128"/>
      <c r="AK2" s="148"/>
      <c r="AL2" s="128"/>
      <c r="AM2" s="148"/>
      <c r="AN2" s="128"/>
      <c r="AO2" s="148"/>
      <c r="AP2" s="128"/>
      <c r="AQ2" s="148"/>
      <c r="AR2" s="128"/>
      <c r="AS2" s="148"/>
      <c r="AT2" s="128"/>
      <c r="AU2" s="148"/>
      <c r="AV2" s="128"/>
      <c r="AW2" s="88"/>
      <c r="AX2" s="128"/>
      <c r="AY2" s="148"/>
      <c r="AZ2" s="128"/>
      <c r="BA2" s="148"/>
      <c r="BB2" s="128"/>
      <c r="BC2" s="14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3"/>
      <c r="D3" s="198"/>
      <c r="E3" s="13"/>
      <c r="F3" s="198"/>
      <c r="G3" s="13"/>
      <c r="H3" s="198"/>
      <c r="I3" s="13"/>
      <c r="J3" s="198"/>
      <c r="K3" s="13"/>
      <c r="L3" s="198"/>
      <c r="M3" s="13"/>
      <c r="N3" s="39"/>
      <c r="O3" s="13"/>
      <c r="P3" s="198"/>
      <c r="Q3" s="13"/>
      <c r="R3" s="198"/>
      <c r="S3" s="13"/>
      <c r="T3" s="198"/>
      <c r="U3" s="13"/>
      <c r="V3" s="198"/>
      <c r="W3" s="13"/>
      <c r="X3" s="198"/>
      <c r="Y3" s="13"/>
      <c r="Z3" s="30"/>
      <c r="AA3" s="13"/>
      <c r="AB3" s="198"/>
      <c r="AC3" s="13"/>
      <c r="AD3" s="39"/>
      <c r="AE3" s="13"/>
      <c r="AF3" s="198"/>
      <c r="AG3" s="13"/>
      <c r="AH3" s="198"/>
      <c r="AI3" s="13"/>
      <c r="AJ3" s="198"/>
      <c r="AK3" s="13"/>
      <c r="AL3" s="198"/>
      <c r="AM3" s="13"/>
      <c r="AN3" s="198"/>
      <c r="AO3" s="13"/>
      <c r="AP3" s="198"/>
      <c r="AQ3" s="13"/>
      <c r="AR3" s="198"/>
      <c r="AS3" s="13"/>
      <c r="AT3" s="198"/>
      <c r="AU3" s="13"/>
      <c r="AV3" s="198"/>
      <c r="AW3" s="53"/>
      <c r="AX3" s="198"/>
      <c r="AY3" s="13"/>
      <c r="AZ3" s="198"/>
      <c r="BA3" s="13"/>
      <c r="BB3" s="198"/>
      <c r="BC3" s="13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3"/>
      <c r="D4" s="39"/>
      <c r="E4" s="13"/>
      <c r="F4" s="39"/>
      <c r="G4" s="13"/>
      <c r="H4" s="39"/>
      <c r="I4" s="13"/>
      <c r="J4" s="39"/>
      <c r="K4" s="13"/>
      <c r="L4" s="39"/>
      <c r="M4" s="13"/>
      <c r="N4" s="39"/>
      <c r="O4" s="13"/>
      <c r="P4" s="39"/>
      <c r="Q4" s="13"/>
      <c r="R4" s="39"/>
      <c r="S4" s="13"/>
      <c r="T4" s="39"/>
      <c r="U4" s="13"/>
      <c r="V4" s="39"/>
      <c r="W4" s="13"/>
      <c r="X4" s="39"/>
      <c r="Y4" s="13"/>
      <c r="Z4" s="199"/>
      <c r="AA4" s="13"/>
      <c r="AB4" s="39"/>
      <c r="AC4" s="13"/>
      <c r="AD4" s="39"/>
      <c r="AE4" s="13"/>
      <c r="AF4" s="39"/>
      <c r="AG4" s="13"/>
      <c r="AH4" s="39"/>
      <c r="AI4" s="13"/>
      <c r="AJ4" s="39"/>
      <c r="AK4" s="13"/>
      <c r="AL4" s="39"/>
      <c r="AM4" s="13"/>
      <c r="AN4" s="39"/>
      <c r="AO4" s="13"/>
      <c r="AP4" s="39"/>
      <c r="AQ4" s="13"/>
      <c r="AR4" s="39"/>
      <c r="AS4" s="13"/>
      <c r="AT4" s="39"/>
      <c r="AU4" s="13"/>
      <c r="AV4" s="39"/>
      <c r="AW4" s="53"/>
      <c r="AX4" s="39"/>
      <c r="AY4" s="13"/>
      <c r="AZ4" s="39"/>
      <c r="BA4" s="13"/>
      <c r="BB4" s="39"/>
      <c r="BC4" s="13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70"/>
      <c r="D5" s="4"/>
      <c r="E5" s="70"/>
      <c r="F5" s="4"/>
      <c r="G5" s="70"/>
      <c r="H5" s="6"/>
      <c r="I5" s="70"/>
      <c r="J5" s="4"/>
      <c r="K5" s="70"/>
      <c r="L5" s="4"/>
      <c r="M5" s="70"/>
      <c r="N5" s="4"/>
      <c r="O5" s="70"/>
      <c r="P5" s="4"/>
      <c r="Q5" s="70"/>
      <c r="R5" s="4"/>
      <c r="S5" s="70"/>
      <c r="T5" s="4"/>
      <c r="U5" s="70"/>
      <c r="V5" s="6"/>
      <c r="W5" s="70"/>
      <c r="X5" s="6"/>
      <c r="Y5" s="70"/>
      <c r="Z5" s="4"/>
      <c r="AA5" s="70"/>
      <c r="AB5" s="4"/>
      <c r="AC5" s="70"/>
      <c r="AD5" s="4"/>
      <c r="AE5" s="70"/>
      <c r="AF5" s="4"/>
      <c r="AG5" s="70"/>
      <c r="AH5" s="4"/>
      <c r="AI5" s="70"/>
      <c r="AJ5" s="111"/>
      <c r="AK5" s="70"/>
      <c r="AL5" s="4"/>
      <c r="AM5" s="70"/>
      <c r="AN5" s="6"/>
      <c r="AO5" s="24"/>
      <c r="AP5" s="6"/>
      <c r="AQ5" s="70"/>
      <c r="AR5" s="6"/>
      <c r="AS5" s="70"/>
      <c r="AT5" s="4"/>
      <c r="AU5" s="70"/>
      <c r="AV5" s="4"/>
      <c r="AW5" s="88"/>
      <c r="AX5" s="4"/>
      <c r="AY5" s="70"/>
      <c r="AZ5" s="4"/>
      <c r="BA5" s="70"/>
      <c r="BB5" s="4"/>
      <c r="BC5" s="70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3"/>
      <c r="D6" s="19"/>
      <c r="E6" s="13"/>
      <c r="F6" s="19"/>
      <c r="G6" s="13"/>
      <c r="H6" s="19"/>
      <c r="I6" s="13"/>
      <c r="J6" s="19"/>
      <c r="K6" s="13"/>
      <c r="L6" s="19"/>
      <c r="M6" s="13"/>
      <c r="N6" s="19"/>
      <c r="O6" s="41"/>
      <c r="P6" s="19"/>
      <c r="Q6" s="13"/>
      <c r="R6" s="19"/>
      <c r="S6" s="13"/>
      <c r="T6" s="19"/>
      <c r="U6" s="13"/>
      <c r="V6" s="19"/>
      <c r="W6" s="13"/>
      <c r="X6" s="19"/>
      <c r="Y6" s="13"/>
      <c r="Z6" s="19"/>
      <c r="AA6" s="13"/>
      <c r="AB6" s="19"/>
      <c r="AC6" s="13"/>
      <c r="AD6" s="19"/>
      <c r="AE6" s="13"/>
      <c r="AF6" s="14"/>
      <c r="AG6" s="53"/>
      <c r="AH6" s="14"/>
      <c r="AI6" s="53"/>
      <c r="AJ6" s="19"/>
      <c r="AK6" s="13"/>
      <c r="AL6" s="14"/>
      <c r="AM6" s="13"/>
      <c r="AN6" s="19"/>
      <c r="AO6" s="13"/>
      <c r="AP6" s="19"/>
      <c r="AQ6" s="41"/>
      <c r="AR6" s="19"/>
      <c r="AS6" s="13"/>
      <c r="AT6" s="19"/>
      <c r="AU6" s="13"/>
      <c r="AV6" s="19"/>
      <c r="AW6" s="53"/>
      <c r="AX6" s="19"/>
      <c r="AY6" s="13"/>
      <c r="AZ6" s="19"/>
      <c r="BA6" s="13"/>
      <c r="BB6" s="19"/>
      <c r="BC6" s="13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3"/>
      <c r="D7" s="19"/>
      <c r="E7" s="41"/>
      <c r="F7" s="19"/>
      <c r="G7" s="41"/>
      <c r="H7" s="19"/>
      <c r="I7" s="13"/>
      <c r="J7" s="19"/>
      <c r="K7" s="41"/>
      <c r="L7" s="76"/>
      <c r="M7" s="41"/>
      <c r="N7" s="19"/>
      <c r="O7" s="41"/>
      <c r="P7" s="19"/>
      <c r="Q7" s="41"/>
      <c r="R7" s="19"/>
      <c r="S7" s="41"/>
      <c r="T7" s="76"/>
      <c r="U7" s="41"/>
      <c r="V7" s="19"/>
      <c r="W7" s="41"/>
      <c r="X7" s="19"/>
      <c r="Y7" s="41"/>
      <c r="Z7" s="1"/>
      <c r="AA7" s="201"/>
      <c r="AB7" s="19"/>
      <c r="AC7" s="41"/>
      <c r="AD7" s="19"/>
      <c r="AE7" s="13"/>
      <c r="AF7" s="14"/>
      <c r="AG7" s="53"/>
      <c r="AH7" s="14"/>
      <c r="AI7" s="53"/>
      <c r="AJ7" s="19"/>
      <c r="AK7" s="13"/>
      <c r="AL7" s="14"/>
      <c r="AM7" s="41"/>
      <c r="AN7" s="19"/>
      <c r="AO7" s="13"/>
      <c r="AP7" s="19"/>
      <c r="AQ7" s="13"/>
      <c r="AR7" s="19"/>
      <c r="AS7" s="41"/>
      <c r="AT7" s="19"/>
      <c r="AU7" s="41"/>
      <c r="AV7" s="14"/>
      <c r="AW7" s="43"/>
      <c r="AX7" s="76"/>
      <c r="AY7" s="41"/>
      <c r="AZ7" s="19"/>
      <c r="BA7" s="41"/>
      <c r="BB7" s="76"/>
      <c r="BC7" s="41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3"/>
      <c r="D8" s="19"/>
      <c r="E8" s="13"/>
      <c r="F8" s="19"/>
      <c r="G8" s="41"/>
      <c r="H8" s="19"/>
      <c r="I8" s="13"/>
      <c r="J8" s="19"/>
      <c r="K8" s="41"/>
      <c r="L8" s="76"/>
      <c r="M8" s="41"/>
      <c r="N8" s="19"/>
      <c r="O8" s="41"/>
      <c r="P8" s="19"/>
      <c r="Q8" s="41"/>
      <c r="R8" s="19"/>
      <c r="S8" s="41"/>
      <c r="T8" s="76"/>
      <c r="U8" s="41"/>
      <c r="V8" s="19"/>
      <c r="W8" s="13"/>
      <c r="X8" s="19"/>
      <c r="Y8" s="13"/>
      <c r="Z8" s="19"/>
      <c r="AA8" s="13"/>
      <c r="AB8" s="76"/>
      <c r="AC8" s="41"/>
      <c r="AD8" s="19"/>
      <c r="AE8" s="41"/>
      <c r="AF8" s="14"/>
      <c r="AG8" s="7"/>
      <c r="AH8" s="14"/>
      <c r="AI8" s="53"/>
      <c r="AJ8" s="19"/>
      <c r="AK8" s="13"/>
      <c r="AL8" s="14"/>
      <c r="AM8" s="41"/>
      <c r="AN8" s="19"/>
      <c r="AO8" s="13"/>
      <c r="AP8" s="19"/>
      <c r="AQ8" s="13"/>
      <c r="AR8" s="19"/>
      <c r="AS8" s="41"/>
      <c r="AT8" s="19"/>
      <c r="AU8" s="41"/>
      <c r="AV8" s="19"/>
      <c r="AW8" s="53"/>
      <c r="AX8" s="76"/>
      <c r="AY8" s="41"/>
      <c r="AZ8" s="19"/>
      <c r="BA8" s="41"/>
      <c r="BB8" s="76"/>
      <c r="BC8" s="4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3"/>
      <c r="D9" s="19"/>
      <c r="E9" s="41"/>
      <c r="F9" s="19"/>
      <c r="G9" s="13"/>
      <c r="H9" s="19"/>
      <c r="I9" s="13"/>
      <c r="J9" s="19"/>
      <c r="K9" s="13"/>
      <c r="L9" s="19"/>
      <c r="M9" s="13"/>
      <c r="N9" s="19"/>
      <c r="O9" s="41"/>
      <c r="P9" s="19"/>
      <c r="Q9" s="13"/>
      <c r="R9" s="19"/>
      <c r="S9" s="13"/>
      <c r="T9" s="19"/>
      <c r="U9" s="13"/>
      <c r="V9" s="19"/>
      <c r="W9" s="13"/>
      <c r="X9" s="19"/>
      <c r="Y9" s="13"/>
      <c r="Z9" s="19"/>
      <c r="AA9" s="13"/>
      <c r="AB9" s="19"/>
      <c r="AC9" s="41"/>
      <c r="AD9" s="19"/>
      <c r="AE9" s="13"/>
      <c r="AF9" s="14"/>
      <c r="AG9" s="43"/>
      <c r="AH9" s="14"/>
      <c r="AI9" s="53"/>
      <c r="AJ9" s="19"/>
      <c r="AK9" s="13"/>
      <c r="AL9" s="14"/>
      <c r="AM9" s="13"/>
      <c r="AN9" s="19"/>
      <c r="AO9" s="13"/>
      <c r="AP9" s="19"/>
      <c r="AQ9" s="41"/>
      <c r="AR9" s="19"/>
      <c r="AS9" s="13"/>
      <c r="AT9" s="19"/>
      <c r="AU9" s="13"/>
      <c r="AV9" s="76"/>
      <c r="AW9" s="46"/>
      <c r="AX9" s="19"/>
      <c r="AY9" s="13"/>
      <c r="AZ9" s="19"/>
      <c r="BA9" s="13"/>
      <c r="BB9" s="19"/>
      <c r="BC9" s="13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3"/>
      <c r="D10" s="19"/>
      <c r="E10" s="13"/>
      <c r="F10" s="19"/>
      <c r="G10" s="41"/>
      <c r="H10" s="19"/>
      <c r="I10" s="13"/>
      <c r="J10" s="19"/>
      <c r="K10" s="41"/>
      <c r="L10" s="19"/>
      <c r="M10" s="41"/>
      <c r="N10" s="19"/>
      <c r="O10" s="41"/>
      <c r="P10" s="19"/>
      <c r="Q10" s="41"/>
      <c r="R10" s="19"/>
      <c r="S10" s="41"/>
      <c r="T10" s="76"/>
      <c r="U10" s="41"/>
      <c r="V10" s="19"/>
      <c r="W10" s="41"/>
      <c r="X10" s="19"/>
      <c r="Y10" s="41"/>
      <c r="Z10" s="76"/>
      <c r="AA10" s="41"/>
      <c r="AB10" s="19"/>
      <c r="AC10" s="41"/>
      <c r="AD10" s="19"/>
      <c r="AE10" s="41"/>
      <c r="AF10" s="14"/>
      <c r="AG10" s="53"/>
      <c r="AH10" s="14"/>
      <c r="AI10" s="53"/>
      <c r="AJ10" s="19"/>
      <c r="AK10" s="13"/>
      <c r="AL10" s="14"/>
      <c r="AM10" s="41"/>
      <c r="AN10" s="19"/>
      <c r="AO10" s="13"/>
      <c r="AP10" s="19"/>
      <c r="AQ10" s="41"/>
      <c r="AR10" s="19"/>
      <c r="AS10" s="41"/>
      <c r="AT10" s="19"/>
      <c r="AU10" s="41"/>
      <c r="AV10" s="76"/>
      <c r="AW10" s="46"/>
      <c r="AX10" s="76"/>
      <c r="AY10" s="41"/>
      <c r="AZ10" s="19"/>
      <c r="BA10" s="41"/>
      <c r="BB10" s="76"/>
      <c r="BC10" s="4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3"/>
      <c r="D11" s="19"/>
      <c r="E11" s="13"/>
      <c r="F11" s="19"/>
      <c r="G11" s="41"/>
      <c r="H11" s="19"/>
      <c r="I11" s="13"/>
      <c r="J11" s="19"/>
      <c r="K11" s="41"/>
      <c r="L11" s="76"/>
      <c r="M11" s="41"/>
      <c r="N11" s="19"/>
      <c r="O11" s="41"/>
      <c r="P11" s="19"/>
      <c r="Q11" s="41"/>
      <c r="R11" s="19"/>
      <c r="S11" s="41"/>
      <c r="T11" s="76"/>
      <c r="U11" s="41"/>
      <c r="V11" s="19"/>
      <c r="W11" s="13"/>
      <c r="X11" s="19"/>
      <c r="Y11" s="41"/>
      <c r="Z11" s="76"/>
      <c r="AA11" s="41"/>
      <c r="AB11" s="19"/>
      <c r="AC11" s="41"/>
      <c r="AD11" s="19"/>
      <c r="AE11" s="41"/>
      <c r="AF11" s="14"/>
      <c r="AG11" s="43"/>
      <c r="AH11" s="14"/>
      <c r="AI11" s="53"/>
      <c r="AJ11" s="14"/>
      <c r="AK11" s="13"/>
      <c r="AL11" s="14"/>
      <c r="AM11" s="41"/>
      <c r="AN11" s="19"/>
      <c r="AO11" s="13"/>
      <c r="AP11" s="19"/>
      <c r="AQ11" s="41"/>
      <c r="AR11" s="19"/>
      <c r="AS11" s="41"/>
      <c r="AT11" s="19"/>
      <c r="AU11" s="13"/>
      <c r="AV11" s="76"/>
      <c r="AW11" s="140"/>
      <c r="AX11" s="19"/>
      <c r="AY11" s="41"/>
      <c r="AZ11" s="19"/>
      <c r="BA11" s="41"/>
      <c r="BB11" s="76"/>
      <c r="BC11" s="41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3"/>
      <c r="D12" s="19"/>
      <c r="E12" s="41"/>
      <c r="F12" s="19"/>
      <c r="G12" s="13"/>
      <c r="H12" s="19"/>
      <c r="I12" s="13"/>
      <c r="J12" s="19"/>
      <c r="K12" s="13"/>
      <c r="L12" s="19"/>
      <c r="M12" s="13"/>
      <c r="N12" s="19"/>
      <c r="O12" s="41"/>
      <c r="P12" s="19"/>
      <c r="Q12" s="13"/>
      <c r="R12" s="19"/>
      <c r="S12" s="13"/>
      <c r="T12" s="19"/>
      <c r="U12" s="13"/>
      <c r="V12" s="19"/>
      <c r="W12" s="13"/>
      <c r="X12" s="19"/>
      <c r="Y12" s="13"/>
      <c r="Z12" s="19"/>
      <c r="AA12" s="13"/>
      <c r="AB12" s="19"/>
      <c r="AC12" s="41"/>
      <c r="AD12" s="19"/>
      <c r="AE12" s="41"/>
      <c r="AF12" s="14"/>
      <c r="AG12" s="53"/>
      <c r="AH12" s="14"/>
      <c r="AI12" s="53"/>
      <c r="AJ12" s="14"/>
      <c r="AK12" s="13"/>
      <c r="AL12" s="14"/>
      <c r="AM12" s="43"/>
      <c r="AN12" s="19"/>
      <c r="AO12" s="13"/>
      <c r="AP12" s="19"/>
      <c r="AQ12" s="13"/>
      <c r="AR12" s="19"/>
      <c r="AS12" s="13"/>
      <c r="AT12" s="19"/>
      <c r="AU12" s="13"/>
      <c r="AV12" s="76"/>
      <c r="AW12" s="46"/>
      <c r="AX12" s="139"/>
      <c r="AY12" s="16"/>
      <c r="AZ12" s="19"/>
      <c r="BA12" s="13"/>
      <c r="BB12" s="19"/>
      <c r="BC12" s="13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3"/>
      <c r="D13" s="19"/>
      <c r="E13" s="41"/>
      <c r="F13" s="19"/>
      <c r="G13" s="13"/>
      <c r="H13" s="19"/>
      <c r="I13" s="13"/>
      <c r="J13" s="19"/>
      <c r="K13" s="13"/>
      <c r="L13" s="19"/>
      <c r="M13" s="13"/>
      <c r="N13" s="19"/>
      <c r="O13" s="41"/>
      <c r="P13" s="19"/>
      <c r="Q13" s="13"/>
      <c r="R13" s="19"/>
      <c r="S13" s="13"/>
      <c r="T13" s="19"/>
      <c r="U13" s="13"/>
      <c r="V13" s="19"/>
      <c r="W13" s="41"/>
      <c r="X13" s="19"/>
      <c r="Y13" s="13"/>
      <c r="Z13" s="19"/>
      <c r="AA13" s="13"/>
      <c r="AB13" s="19"/>
      <c r="AC13" s="13"/>
      <c r="AD13" s="19"/>
      <c r="AE13" s="13"/>
      <c r="AF13" s="14"/>
      <c r="AG13" s="53"/>
      <c r="AH13" s="14"/>
      <c r="AI13" s="13"/>
      <c r="AJ13" s="19"/>
      <c r="AK13" s="13"/>
      <c r="AL13" s="14"/>
      <c r="AM13" s="41"/>
      <c r="AN13" s="19"/>
      <c r="AO13" s="13"/>
      <c r="AP13" s="19"/>
      <c r="AQ13" s="41"/>
      <c r="AR13" s="19"/>
      <c r="AS13" s="41"/>
      <c r="AT13" s="19"/>
      <c r="AU13" s="41"/>
      <c r="AV13" s="76"/>
      <c r="AW13" s="46"/>
      <c r="AX13" s="139"/>
      <c r="AY13" s="16"/>
      <c r="AZ13" s="19"/>
      <c r="BA13" s="13"/>
      <c r="BB13" s="19"/>
      <c r="BC13" s="13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3"/>
      <c r="D14" s="19"/>
      <c r="E14" s="41"/>
      <c r="F14" s="19"/>
      <c r="G14" s="41"/>
      <c r="H14" s="19"/>
      <c r="I14" s="13"/>
      <c r="J14" s="19"/>
      <c r="K14" s="41"/>
      <c r="L14" s="19"/>
      <c r="M14" s="41"/>
      <c r="N14" s="19"/>
      <c r="O14" s="13"/>
      <c r="P14" s="19"/>
      <c r="Q14" s="41"/>
      <c r="R14" s="19"/>
      <c r="S14" s="41"/>
      <c r="T14" s="76"/>
      <c r="U14" s="41"/>
      <c r="V14" s="19"/>
      <c r="W14" s="41"/>
      <c r="X14" s="19"/>
      <c r="Y14" s="41"/>
      <c r="Z14" s="76"/>
      <c r="AA14" s="41"/>
      <c r="AB14" s="19"/>
      <c r="AC14" s="13"/>
      <c r="AD14" s="19"/>
      <c r="AE14" s="13"/>
      <c r="AF14" s="14"/>
      <c r="AG14" s="53"/>
      <c r="AH14" s="14"/>
      <c r="AI14" s="41"/>
      <c r="AJ14" s="19"/>
      <c r="AK14" s="13"/>
      <c r="AL14" s="14"/>
      <c r="AM14" s="41"/>
      <c r="AN14" s="19"/>
      <c r="AO14" s="13"/>
      <c r="AP14" s="19"/>
      <c r="AQ14" s="41"/>
      <c r="AR14" s="19"/>
      <c r="AS14" s="41"/>
      <c r="AT14" s="19"/>
      <c r="AU14" s="41"/>
      <c r="AV14" s="76"/>
      <c r="AW14" s="46"/>
      <c r="AX14" s="19"/>
      <c r="AY14" s="41"/>
      <c r="AZ14" s="19"/>
      <c r="BA14" s="41"/>
      <c r="BB14" s="76"/>
      <c r="BC14" s="41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3"/>
      <c r="D15" s="19"/>
      <c r="E15" s="41"/>
      <c r="F15" s="19"/>
      <c r="G15" s="41"/>
      <c r="H15" s="19"/>
      <c r="I15" s="13"/>
      <c r="J15" s="19"/>
      <c r="K15" s="41"/>
      <c r="L15" s="19"/>
      <c r="M15" s="41"/>
      <c r="N15" s="19"/>
      <c r="O15" s="13"/>
      <c r="P15" s="19"/>
      <c r="Q15" s="41"/>
      <c r="R15" s="19"/>
      <c r="S15" s="41"/>
      <c r="T15" s="76"/>
      <c r="U15" s="41"/>
      <c r="V15" s="76"/>
      <c r="W15" s="41"/>
      <c r="X15" s="19"/>
      <c r="Y15" s="41"/>
      <c r="Z15" s="76"/>
      <c r="AA15" s="41"/>
      <c r="AB15" s="19"/>
      <c r="AC15" s="41"/>
      <c r="AD15" s="19"/>
      <c r="AE15" s="13"/>
      <c r="AF15" s="14"/>
      <c r="AG15" s="53"/>
      <c r="AH15" s="14"/>
      <c r="AI15" s="41"/>
      <c r="AJ15" s="76"/>
      <c r="AK15" s="41"/>
      <c r="AL15" s="138"/>
      <c r="AM15" s="13"/>
      <c r="AN15" s="19"/>
      <c r="AO15" s="13"/>
      <c r="AP15" s="19"/>
      <c r="AQ15" s="41"/>
      <c r="AR15" s="9"/>
      <c r="AS15" s="114"/>
      <c r="AT15" s="19"/>
      <c r="AU15" s="41"/>
      <c r="AV15" s="76"/>
      <c r="AW15" s="46"/>
      <c r="AX15" s="19"/>
      <c r="AY15" s="41"/>
      <c r="AZ15" s="19"/>
      <c r="BA15" s="41"/>
      <c r="BB15" s="76"/>
      <c r="BC15" s="41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3"/>
      <c r="D16" s="19"/>
      <c r="E16" s="41"/>
      <c r="F16" s="19"/>
      <c r="G16" s="41"/>
      <c r="H16" s="19"/>
      <c r="I16" s="13"/>
      <c r="J16" s="19"/>
      <c r="K16" s="41"/>
      <c r="L16" s="19"/>
      <c r="M16" s="41"/>
      <c r="N16" s="19"/>
      <c r="O16" s="13"/>
      <c r="P16" s="19"/>
      <c r="Q16" s="41"/>
      <c r="R16" s="19"/>
      <c r="S16" s="41"/>
      <c r="T16" s="19"/>
      <c r="U16" s="41"/>
      <c r="V16" s="19"/>
      <c r="W16" s="41"/>
      <c r="X16" s="19"/>
      <c r="Y16" s="41"/>
      <c r="Z16" s="76"/>
      <c r="AA16" s="41"/>
      <c r="AB16" s="19"/>
      <c r="AC16" s="13"/>
      <c r="AD16" s="19"/>
      <c r="AE16" s="13"/>
      <c r="AF16" s="14"/>
      <c r="AG16" s="53"/>
      <c r="AH16" s="14"/>
      <c r="AI16" s="41"/>
      <c r="AJ16" s="76"/>
      <c r="AK16" s="41"/>
      <c r="AL16" s="138"/>
      <c r="AM16" s="41"/>
      <c r="AN16" s="19"/>
      <c r="AO16" s="13"/>
      <c r="AP16" s="19"/>
      <c r="AQ16" s="41"/>
      <c r="AR16" s="19"/>
      <c r="AS16" s="41"/>
      <c r="AT16" s="19"/>
      <c r="AU16" s="41"/>
      <c r="AV16" s="76"/>
      <c r="AW16" s="46"/>
      <c r="AX16" s="19"/>
      <c r="AY16" s="41"/>
      <c r="AZ16" s="19"/>
      <c r="BA16" s="41"/>
      <c r="BB16" s="76"/>
      <c r="BC16" s="41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3"/>
      <c r="D17" s="19"/>
      <c r="E17" s="41"/>
      <c r="F17" s="19"/>
      <c r="G17" s="41"/>
      <c r="H17" s="19"/>
      <c r="I17" s="13"/>
      <c r="J17" s="19"/>
      <c r="K17" s="13"/>
      <c r="L17" s="19"/>
      <c r="M17" s="41"/>
      <c r="N17" s="19"/>
      <c r="O17" s="13"/>
      <c r="P17" s="19"/>
      <c r="Q17" s="41"/>
      <c r="R17" s="19"/>
      <c r="S17" s="13"/>
      <c r="T17" s="19"/>
      <c r="U17" s="41"/>
      <c r="V17" s="19"/>
      <c r="W17" s="41"/>
      <c r="X17" s="19"/>
      <c r="Y17" s="41"/>
      <c r="Z17" s="76"/>
      <c r="AA17" s="41"/>
      <c r="AB17" s="19"/>
      <c r="AC17" s="41"/>
      <c r="AD17" s="19"/>
      <c r="AE17" s="41"/>
      <c r="AF17" s="14"/>
      <c r="AG17" s="53"/>
      <c r="AH17" s="14"/>
      <c r="AI17" s="41"/>
      <c r="AJ17" s="76"/>
      <c r="AK17" s="41"/>
      <c r="AL17" s="14"/>
      <c r="AM17" s="13"/>
      <c r="AN17" s="19"/>
      <c r="AO17" s="13"/>
      <c r="AP17" s="19"/>
      <c r="AQ17" s="41"/>
      <c r="AR17" s="19"/>
      <c r="AS17" s="41"/>
      <c r="AT17" s="19"/>
      <c r="AU17" s="13"/>
      <c r="AV17" s="76"/>
      <c r="AW17" s="46"/>
      <c r="AX17" s="19"/>
      <c r="AY17" s="41"/>
      <c r="AZ17" s="19"/>
      <c r="BA17" s="41"/>
      <c r="BB17" s="76"/>
      <c r="BC17" s="41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3"/>
      <c r="D18" s="19"/>
      <c r="E18" s="41"/>
      <c r="F18" s="19"/>
      <c r="G18" s="41"/>
      <c r="H18" s="19"/>
      <c r="I18" s="13"/>
      <c r="J18" s="19"/>
      <c r="K18" s="13"/>
      <c r="L18" s="19"/>
      <c r="M18" s="41"/>
      <c r="N18" s="76"/>
      <c r="O18" s="41"/>
      <c r="P18" s="19"/>
      <c r="Q18" s="41"/>
      <c r="R18" s="19"/>
      <c r="S18" s="13"/>
      <c r="T18" s="19"/>
      <c r="U18" s="41"/>
      <c r="V18" s="19"/>
      <c r="W18" s="41"/>
      <c r="X18" s="19"/>
      <c r="Y18" s="41"/>
      <c r="Z18" s="76"/>
      <c r="AA18" s="41"/>
      <c r="AB18" s="19"/>
      <c r="AC18" s="41"/>
      <c r="AD18" s="19"/>
      <c r="AE18" s="41"/>
      <c r="AF18" s="14"/>
      <c r="AG18" s="53"/>
      <c r="AH18" s="14"/>
      <c r="AI18" s="41"/>
      <c r="AJ18" s="19"/>
      <c r="AK18" s="13"/>
      <c r="AL18" s="138"/>
      <c r="AM18" s="41"/>
      <c r="AN18" s="19"/>
      <c r="AO18" s="13"/>
      <c r="AP18" s="19"/>
      <c r="AQ18" s="41"/>
      <c r="AR18" s="19"/>
      <c r="AS18" s="41"/>
      <c r="AT18" s="76"/>
      <c r="AU18" s="41"/>
      <c r="AV18" s="19"/>
      <c r="AW18" s="46"/>
      <c r="AX18" s="19"/>
      <c r="AY18" s="41"/>
      <c r="AZ18" s="19"/>
      <c r="BA18" s="41"/>
      <c r="BB18" s="76"/>
      <c r="BC18" s="41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3"/>
      <c r="D19" s="19"/>
      <c r="E19" s="41"/>
      <c r="F19" s="19"/>
      <c r="G19" s="41"/>
      <c r="H19" s="19"/>
      <c r="I19" s="13"/>
      <c r="J19" s="19"/>
      <c r="K19" s="13"/>
      <c r="L19" s="19"/>
      <c r="M19" s="13"/>
      <c r="N19" s="76"/>
      <c r="O19" s="41"/>
      <c r="P19" s="19"/>
      <c r="Q19" s="41"/>
      <c r="R19" s="19"/>
      <c r="S19" s="41"/>
      <c r="T19" s="19"/>
      <c r="U19" s="41"/>
      <c r="V19" s="19"/>
      <c r="W19" s="41"/>
      <c r="X19" s="19"/>
      <c r="Y19" s="41"/>
      <c r="Z19" s="76"/>
      <c r="AA19" s="41"/>
      <c r="AB19" s="19"/>
      <c r="AC19" s="41"/>
      <c r="AD19" s="19"/>
      <c r="AE19" s="13"/>
      <c r="AF19" s="14"/>
      <c r="AG19" s="41"/>
      <c r="AH19" s="14"/>
      <c r="AI19" s="41"/>
      <c r="AJ19" s="19"/>
      <c r="AK19" s="13"/>
      <c r="AL19" s="138"/>
      <c r="AM19" s="41"/>
      <c r="AN19" s="19"/>
      <c r="AO19" s="13"/>
      <c r="AP19" s="19"/>
      <c r="AQ19" s="41"/>
      <c r="AR19" s="19"/>
      <c r="AS19" s="41"/>
      <c r="AT19" s="76"/>
      <c r="AU19" s="41"/>
      <c r="AV19" s="76"/>
      <c r="AW19" s="46"/>
      <c r="AX19" s="19"/>
      <c r="AY19" s="41"/>
      <c r="AZ19" s="19"/>
      <c r="BA19" s="41"/>
      <c r="BB19" s="76"/>
      <c r="BC19" s="41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3"/>
      <c r="D20" s="19"/>
      <c r="E20" s="41"/>
      <c r="F20" s="19"/>
      <c r="G20" s="41"/>
      <c r="H20" s="19"/>
      <c r="I20" s="13"/>
      <c r="J20" s="19"/>
      <c r="K20" s="13"/>
      <c r="L20" s="19"/>
      <c r="M20" s="41"/>
      <c r="N20" s="76"/>
      <c r="O20" s="41"/>
      <c r="P20" s="19"/>
      <c r="Q20" s="41"/>
      <c r="R20" s="19"/>
      <c r="S20" s="41"/>
      <c r="T20" s="19"/>
      <c r="U20" s="41"/>
      <c r="V20" s="19"/>
      <c r="W20" s="41"/>
      <c r="X20" s="19"/>
      <c r="Y20" s="41"/>
      <c r="Z20" s="76"/>
      <c r="AA20" s="41"/>
      <c r="AB20" s="19"/>
      <c r="AC20" s="41"/>
      <c r="AD20" s="19"/>
      <c r="AE20" s="41"/>
      <c r="AF20" s="14"/>
      <c r="AG20" s="53"/>
      <c r="AH20" s="14"/>
      <c r="AI20" s="41"/>
      <c r="AJ20" s="76"/>
      <c r="AK20" s="41"/>
      <c r="AL20" s="138"/>
      <c r="AM20" s="41"/>
      <c r="AN20" s="19"/>
      <c r="AO20" s="13"/>
      <c r="AP20" s="19"/>
      <c r="AQ20" s="41"/>
      <c r="AR20" s="19"/>
      <c r="AS20" s="13"/>
      <c r="AT20" s="14"/>
      <c r="AU20" s="8"/>
      <c r="AV20" s="1"/>
      <c r="AW20" s="140"/>
      <c r="AX20" s="19"/>
      <c r="AY20" s="41"/>
      <c r="AZ20" s="19"/>
      <c r="BA20" s="41"/>
      <c r="BB20" s="76"/>
      <c r="BC20" s="41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3"/>
      <c r="D21" s="19"/>
      <c r="E21" s="41"/>
      <c r="F21" s="19"/>
      <c r="G21" s="41"/>
      <c r="H21" s="19"/>
      <c r="I21" s="13"/>
      <c r="J21" s="19"/>
      <c r="K21" s="41"/>
      <c r="L21" s="19"/>
      <c r="M21" s="41"/>
      <c r="N21" s="76"/>
      <c r="O21" s="41"/>
      <c r="P21" s="19"/>
      <c r="Q21" s="41"/>
      <c r="R21" s="19"/>
      <c r="S21" s="13"/>
      <c r="T21" s="19"/>
      <c r="U21" s="41"/>
      <c r="V21" s="19"/>
      <c r="W21" s="41"/>
      <c r="X21" s="19"/>
      <c r="Y21" s="41"/>
      <c r="Z21" s="76"/>
      <c r="AA21" s="41"/>
      <c r="AB21" s="19"/>
      <c r="AC21" s="41"/>
      <c r="AD21" s="19"/>
      <c r="AE21" s="41"/>
      <c r="AF21" s="14"/>
      <c r="AG21" s="53"/>
      <c r="AH21" s="14"/>
      <c r="AI21" s="41"/>
      <c r="AJ21" s="76"/>
      <c r="AK21" s="41"/>
      <c r="AL21" s="138"/>
      <c r="AM21" s="41"/>
      <c r="AN21" s="19"/>
      <c r="AO21" s="13"/>
      <c r="AP21" s="19"/>
      <c r="AQ21" s="41"/>
      <c r="AR21" s="19"/>
      <c r="AS21" s="41"/>
      <c r="AT21" s="19"/>
      <c r="AU21" s="13"/>
      <c r="AV21" s="1"/>
      <c r="AW21" s="140"/>
      <c r="AX21" s="19"/>
      <c r="AY21" s="41"/>
      <c r="AZ21" s="19"/>
      <c r="BA21" s="41"/>
      <c r="BB21" s="76"/>
      <c r="BC21" s="41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3"/>
      <c r="D22" s="76"/>
      <c r="E22" s="41"/>
      <c r="F22" s="19"/>
      <c r="G22" s="41"/>
      <c r="H22" s="19"/>
      <c r="I22" s="13"/>
      <c r="J22" s="19"/>
      <c r="K22" s="41"/>
      <c r="L22" s="19"/>
      <c r="M22" s="41"/>
      <c r="N22" s="76"/>
      <c r="O22" s="41"/>
      <c r="P22" s="19"/>
      <c r="Q22" s="13"/>
      <c r="R22" s="19"/>
      <c r="S22" s="13"/>
      <c r="T22" s="19"/>
      <c r="U22" s="13"/>
      <c r="V22" s="19"/>
      <c r="W22" s="41"/>
      <c r="X22" s="19"/>
      <c r="Y22" s="41"/>
      <c r="Z22" s="76"/>
      <c r="AA22" s="41"/>
      <c r="AB22" s="19"/>
      <c r="AC22" s="13"/>
      <c r="AD22" s="19"/>
      <c r="AE22" s="41"/>
      <c r="AF22" s="14"/>
      <c r="AG22" s="53"/>
      <c r="AH22" s="19"/>
      <c r="AI22" s="53"/>
      <c r="AJ22" s="14"/>
      <c r="AK22" s="8"/>
      <c r="AL22" s="138"/>
      <c r="AM22" s="41"/>
      <c r="AN22" s="19"/>
      <c r="AO22" s="13"/>
      <c r="AP22" s="19"/>
      <c r="AQ22" s="13"/>
      <c r="AR22" s="19"/>
      <c r="AS22" s="41"/>
      <c r="AT22" s="19"/>
      <c r="AU22" s="13"/>
      <c r="AV22" s="1"/>
      <c r="AW22" s="140"/>
      <c r="AX22" s="19"/>
      <c r="AY22" s="41"/>
      <c r="AZ22" s="19"/>
      <c r="BA22" s="41"/>
      <c r="BB22" s="76"/>
      <c r="BC22" s="41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3"/>
      <c r="D23" s="76"/>
      <c r="E23" s="41"/>
      <c r="F23" s="19"/>
      <c r="G23" s="41"/>
      <c r="H23" s="19"/>
      <c r="I23" s="13"/>
      <c r="J23" s="19"/>
      <c r="K23" s="13"/>
      <c r="L23" s="19"/>
      <c r="M23" s="13"/>
      <c r="N23" s="19"/>
      <c r="O23" s="13"/>
      <c r="P23" s="19"/>
      <c r="Q23" s="13"/>
      <c r="R23" s="19"/>
      <c r="S23" s="13"/>
      <c r="T23" s="19"/>
      <c r="U23" s="13"/>
      <c r="V23" s="19"/>
      <c r="W23" s="13"/>
      <c r="X23" s="19"/>
      <c r="Y23" s="13"/>
      <c r="Z23" s="19"/>
      <c r="AA23" s="13"/>
      <c r="AB23" s="19"/>
      <c r="AC23" s="41"/>
      <c r="AD23" s="19"/>
      <c r="AE23" s="13"/>
      <c r="AF23" s="14"/>
      <c r="AG23" s="53"/>
      <c r="AH23" s="14"/>
      <c r="AI23" s="41"/>
      <c r="AJ23" s="76"/>
      <c r="AK23" s="41"/>
      <c r="AL23" s="138"/>
      <c r="AM23" s="41"/>
      <c r="AN23" s="19"/>
      <c r="AO23" s="13"/>
      <c r="AP23" s="19"/>
      <c r="AQ23" s="41"/>
      <c r="AR23" s="19"/>
      <c r="AS23" s="41"/>
      <c r="AT23" s="19"/>
      <c r="AU23" s="41"/>
      <c r="AV23" s="76"/>
      <c r="AW23" s="46"/>
      <c r="AX23" s="19"/>
      <c r="AY23" s="13"/>
      <c r="AZ23" s="19"/>
      <c r="BA23" s="13"/>
      <c r="BB23" s="76"/>
      <c r="BC23" s="41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3"/>
      <c r="D24" s="76"/>
      <c r="E24" s="41"/>
      <c r="F24" s="19"/>
      <c r="G24" s="41"/>
      <c r="H24" s="19"/>
      <c r="I24" s="13"/>
      <c r="J24" s="19"/>
      <c r="K24" s="13"/>
      <c r="L24" s="19"/>
      <c r="M24" s="13"/>
      <c r="N24" s="19"/>
      <c r="O24" s="13"/>
      <c r="P24" s="19"/>
      <c r="Q24" s="13"/>
      <c r="R24" s="19"/>
      <c r="S24" s="13"/>
      <c r="T24" s="19"/>
      <c r="U24" s="13"/>
      <c r="V24" s="19"/>
      <c r="W24" s="13"/>
      <c r="X24" s="19"/>
      <c r="Y24" s="13"/>
      <c r="Z24" s="19"/>
      <c r="AA24" s="13"/>
      <c r="AB24" s="19"/>
      <c r="AC24" s="13"/>
      <c r="AD24" s="19"/>
      <c r="AE24" s="13"/>
      <c r="AF24" s="14"/>
      <c r="AG24" s="53"/>
      <c r="AH24" s="19"/>
      <c r="AI24" s="13"/>
      <c r="AJ24" s="76"/>
      <c r="AK24" s="41"/>
      <c r="AL24" s="138"/>
      <c r="AM24" s="41"/>
      <c r="AN24" s="19"/>
      <c r="AO24" s="13"/>
      <c r="AP24" s="19"/>
      <c r="AQ24" s="41"/>
      <c r="AR24" s="19"/>
      <c r="AS24" s="41"/>
      <c r="AT24" s="19"/>
      <c r="AU24" s="41"/>
      <c r="AV24" s="76"/>
      <c r="AW24" s="46"/>
      <c r="AX24" s="14"/>
      <c r="AY24" s="13"/>
      <c r="AZ24" s="19"/>
      <c r="BA24" s="13"/>
      <c r="BB24" s="76"/>
      <c r="BC24" s="41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3"/>
      <c r="D25" s="76"/>
      <c r="E25" s="41"/>
      <c r="F25" s="19"/>
      <c r="G25" s="41"/>
      <c r="H25" s="19"/>
      <c r="I25" s="13"/>
      <c r="J25" s="19"/>
      <c r="K25" s="13"/>
      <c r="L25" s="19"/>
      <c r="M25" s="13"/>
      <c r="N25" s="19"/>
      <c r="O25" s="13"/>
      <c r="P25" s="19"/>
      <c r="Q25" s="13"/>
      <c r="R25" s="19"/>
      <c r="S25" s="13"/>
      <c r="T25" s="14"/>
      <c r="U25" s="8"/>
      <c r="V25" s="19"/>
      <c r="W25" s="13"/>
      <c r="X25" s="19"/>
      <c r="Y25" s="13"/>
      <c r="Z25" s="19"/>
      <c r="AA25" s="13"/>
      <c r="AB25" s="19"/>
      <c r="AC25" s="13"/>
      <c r="AD25" s="19"/>
      <c r="AE25" s="13"/>
      <c r="AF25" s="14"/>
      <c r="AG25" s="53"/>
      <c r="AH25" s="19"/>
      <c r="AI25" s="41"/>
      <c r="AJ25" s="76"/>
      <c r="AK25" s="41"/>
      <c r="AL25" s="138"/>
      <c r="AM25" s="41"/>
      <c r="AN25" s="19"/>
      <c r="AO25" s="13"/>
      <c r="AP25" s="19"/>
      <c r="AQ25" s="41"/>
      <c r="AR25" s="19"/>
      <c r="AS25" s="13"/>
      <c r="AT25" s="19"/>
      <c r="AU25" s="41"/>
      <c r="AV25" s="76"/>
      <c r="AW25" s="46"/>
      <c r="AX25" s="19"/>
      <c r="AY25" s="13"/>
      <c r="AZ25" s="19"/>
      <c r="BA25" s="13"/>
      <c r="BB25" s="14"/>
      <c r="BC25" s="13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3"/>
      <c r="D26" s="76"/>
      <c r="E26" s="41"/>
      <c r="F26" s="76"/>
      <c r="G26" s="41"/>
      <c r="H26" s="19"/>
      <c r="I26" s="13"/>
      <c r="J26" s="19"/>
      <c r="K26" s="13"/>
      <c r="L26" s="19"/>
      <c r="M26" s="13"/>
      <c r="N26" s="76"/>
      <c r="O26" s="41"/>
      <c r="P26" s="76"/>
      <c r="Q26" s="41"/>
      <c r="R26" s="76"/>
      <c r="S26" s="41"/>
      <c r="T26" s="19"/>
      <c r="U26" s="41"/>
      <c r="V26" s="19"/>
      <c r="W26" s="13"/>
      <c r="X26" s="19"/>
      <c r="Y26" s="13"/>
      <c r="Z26" s="19"/>
      <c r="AA26" s="13"/>
      <c r="AB26" s="19"/>
      <c r="AC26" s="13"/>
      <c r="AD26" s="19"/>
      <c r="AE26" s="13"/>
      <c r="AF26" s="15"/>
      <c r="AG26" s="53"/>
      <c r="AH26" s="138"/>
      <c r="AI26" s="41"/>
      <c r="AJ26" s="76"/>
      <c r="AK26" s="41"/>
      <c r="AL26" s="138"/>
      <c r="AM26" s="41"/>
      <c r="AN26" s="19"/>
      <c r="AO26" s="13"/>
      <c r="AP26" s="19"/>
      <c r="AQ26" s="41"/>
      <c r="AR26" s="19"/>
      <c r="AS26" s="13"/>
      <c r="AT26" s="19"/>
      <c r="AU26" s="41"/>
      <c r="AV26" s="76"/>
      <c r="AW26" s="46"/>
      <c r="AX26" s="76"/>
      <c r="AY26" s="41"/>
      <c r="AZ26" s="19"/>
      <c r="BA26" s="41"/>
      <c r="BB26" s="19"/>
      <c r="BC26" s="13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3"/>
      <c r="D27" s="76"/>
      <c r="E27" s="13"/>
      <c r="F27" s="76"/>
      <c r="G27" s="41"/>
      <c r="H27" s="19"/>
      <c r="I27" s="13"/>
      <c r="J27" s="19"/>
      <c r="K27" s="13"/>
      <c r="L27" s="76"/>
      <c r="M27" s="41"/>
      <c r="N27" s="76"/>
      <c r="O27" s="41"/>
      <c r="P27" s="76"/>
      <c r="Q27" s="41"/>
      <c r="R27" s="76"/>
      <c r="S27" s="41"/>
      <c r="T27" s="19"/>
      <c r="U27" s="41"/>
      <c r="V27" s="76"/>
      <c r="W27" s="41"/>
      <c r="X27" s="76"/>
      <c r="Y27" s="41"/>
      <c r="Z27" s="76"/>
      <c r="AA27" s="41"/>
      <c r="AB27" s="19"/>
      <c r="AC27" s="41"/>
      <c r="AD27" s="19"/>
      <c r="AE27" s="41"/>
      <c r="AF27" s="14"/>
      <c r="AG27" s="53"/>
      <c r="AH27" s="138"/>
      <c r="AI27" s="41"/>
      <c r="AJ27" s="76"/>
      <c r="AK27" s="41"/>
      <c r="AL27" s="14"/>
      <c r="AM27" s="13"/>
      <c r="AN27" s="19"/>
      <c r="AO27" s="13"/>
      <c r="AP27" s="19"/>
      <c r="AQ27" s="41"/>
      <c r="AR27" s="19"/>
      <c r="AS27" s="41"/>
      <c r="AT27" s="76"/>
      <c r="AU27" s="41"/>
      <c r="AV27" s="76"/>
      <c r="AW27" s="46"/>
      <c r="AX27" s="76"/>
      <c r="AY27" s="41"/>
      <c r="AZ27" s="19"/>
      <c r="BA27" s="13"/>
      <c r="BB27" s="76"/>
      <c r="BC27" s="41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3"/>
      <c r="D28" s="76"/>
      <c r="E28" s="41"/>
      <c r="F28" s="98"/>
      <c r="G28" s="7"/>
      <c r="H28" s="19"/>
      <c r="I28" s="13"/>
      <c r="J28" s="19"/>
      <c r="K28" s="13"/>
      <c r="L28" s="76"/>
      <c r="M28" s="41"/>
      <c r="N28" s="76"/>
      <c r="O28" s="41"/>
      <c r="P28" s="76"/>
      <c r="Q28" s="41"/>
      <c r="R28" s="76"/>
      <c r="S28" s="41"/>
      <c r="T28" s="19"/>
      <c r="U28" s="13"/>
      <c r="V28" s="76"/>
      <c r="W28" s="41"/>
      <c r="X28" s="76"/>
      <c r="Y28" s="41"/>
      <c r="Z28" s="76"/>
      <c r="AA28" s="41"/>
      <c r="AB28" s="19"/>
      <c r="AC28" s="41"/>
      <c r="AD28" s="19"/>
      <c r="AE28" s="41"/>
      <c r="AF28" s="19"/>
      <c r="AG28" s="13"/>
      <c r="AH28" s="138"/>
      <c r="AI28" s="41"/>
      <c r="AJ28" s="76"/>
      <c r="AK28" s="41"/>
      <c r="AL28" s="138"/>
      <c r="AM28" s="13"/>
      <c r="AN28" s="19"/>
      <c r="AO28" s="13"/>
      <c r="AP28" s="19"/>
      <c r="AQ28" s="41"/>
      <c r="AR28" s="76"/>
      <c r="AS28" s="41"/>
      <c r="AT28" s="76"/>
      <c r="AU28" s="41"/>
      <c r="AV28" s="76"/>
      <c r="AW28" s="46"/>
      <c r="AX28" s="19"/>
      <c r="AY28" s="13"/>
      <c r="AZ28" s="19"/>
      <c r="BA28" s="13"/>
      <c r="BB28" s="19"/>
      <c r="BC28" s="13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41"/>
      <c r="D29" s="76"/>
      <c r="E29" s="41"/>
      <c r="F29" s="76"/>
      <c r="G29" s="41"/>
      <c r="H29" s="19"/>
      <c r="I29" s="13"/>
      <c r="J29" s="19"/>
      <c r="K29" s="41"/>
      <c r="L29" s="76"/>
      <c r="M29" s="41"/>
      <c r="N29" s="76"/>
      <c r="O29" s="41"/>
      <c r="P29" s="76"/>
      <c r="Q29" s="41"/>
      <c r="R29" s="19"/>
      <c r="S29" s="13"/>
      <c r="T29" s="19"/>
      <c r="U29" s="13"/>
      <c r="V29" s="76"/>
      <c r="W29" s="41"/>
      <c r="X29" s="76"/>
      <c r="Y29" s="41"/>
      <c r="Z29" s="76"/>
      <c r="AA29" s="41"/>
      <c r="AB29" s="19"/>
      <c r="AC29" s="41"/>
      <c r="AD29" s="19"/>
      <c r="AE29" s="41"/>
      <c r="AF29" s="76"/>
      <c r="AG29" s="41"/>
      <c r="AH29" s="76"/>
      <c r="AI29" s="41"/>
      <c r="AJ29" s="76"/>
      <c r="AK29" s="41"/>
      <c r="AL29" s="138"/>
      <c r="AM29" s="41"/>
      <c r="AN29" s="19"/>
      <c r="AO29" s="13"/>
      <c r="AP29" s="19"/>
      <c r="AQ29" s="13"/>
      <c r="AR29" s="76"/>
      <c r="AS29" s="41"/>
      <c r="AT29" s="76"/>
      <c r="AU29" s="41"/>
      <c r="AV29" s="76"/>
      <c r="AW29" s="46"/>
      <c r="AX29" s="19"/>
      <c r="AY29" s="13"/>
      <c r="AZ29" s="19"/>
      <c r="BA29" s="13"/>
      <c r="BB29" s="76"/>
      <c r="BC29" s="41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3"/>
      <c r="D30" s="19"/>
      <c r="E30" s="13"/>
      <c r="F30" s="19"/>
      <c r="G30" s="13"/>
      <c r="H30" s="19"/>
      <c r="I30" s="13"/>
      <c r="J30" s="19"/>
      <c r="K30" s="13"/>
      <c r="L30" s="19"/>
      <c r="M30" s="13"/>
      <c r="N30" s="19"/>
      <c r="O30" s="13"/>
      <c r="P30" s="76"/>
      <c r="Q30" s="41"/>
      <c r="R30" s="115"/>
      <c r="S30" s="114"/>
      <c r="T30" s="19"/>
      <c r="U30" s="13"/>
      <c r="V30" s="19"/>
      <c r="W30" s="13"/>
      <c r="X30" s="19"/>
      <c r="Y30" s="13"/>
      <c r="Z30" s="19"/>
      <c r="AA30" s="13"/>
      <c r="AB30" s="19"/>
      <c r="AC30" s="13"/>
      <c r="AD30" s="9"/>
      <c r="AE30" s="7"/>
      <c r="AF30" s="19"/>
      <c r="AG30" s="13"/>
      <c r="AH30" s="19"/>
      <c r="AI30" s="13"/>
      <c r="AJ30" s="19"/>
      <c r="AK30" s="13"/>
      <c r="AL30" s="14"/>
      <c r="AM30" s="13"/>
      <c r="AN30" s="19"/>
      <c r="AO30" s="13"/>
      <c r="AP30" s="115"/>
      <c r="AQ30" s="114"/>
      <c r="AR30" s="19"/>
      <c r="AS30" s="13"/>
      <c r="AT30" s="19"/>
      <c r="AU30" s="13"/>
      <c r="AV30" s="19"/>
      <c r="AW30" s="53"/>
      <c r="AX30" s="19"/>
      <c r="AY30" s="13"/>
      <c r="AZ30" s="9"/>
      <c r="BA30" s="114"/>
      <c r="BB30" s="19"/>
      <c r="BC30" s="13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4"/>
      <c r="D31" s="115"/>
      <c r="E31" s="114"/>
      <c r="F31" s="115"/>
      <c r="G31" s="114"/>
      <c r="H31" s="19"/>
      <c r="I31" s="13"/>
      <c r="J31" s="9"/>
      <c r="K31" s="114"/>
      <c r="L31" s="115"/>
      <c r="M31" s="114"/>
      <c r="N31" s="115"/>
      <c r="O31" s="114"/>
      <c r="P31" s="19"/>
      <c r="Q31" s="13"/>
      <c r="R31" s="76"/>
      <c r="S31" s="41"/>
      <c r="T31" s="9"/>
      <c r="U31" s="114"/>
      <c r="V31" s="115"/>
      <c r="W31" s="114"/>
      <c r="X31" s="115"/>
      <c r="Y31" s="114"/>
      <c r="Z31" s="115"/>
      <c r="AA31" s="114"/>
      <c r="AB31" s="9"/>
      <c r="AC31" s="114"/>
      <c r="AD31" s="115"/>
      <c r="AE31" s="114"/>
      <c r="AF31" s="115"/>
      <c r="AG31" s="114"/>
      <c r="AH31" s="115"/>
      <c r="AI31" s="114"/>
      <c r="AJ31" s="115"/>
      <c r="AK31" s="114"/>
      <c r="AL31" s="138"/>
      <c r="AM31" s="114"/>
      <c r="AN31" s="115"/>
      <c r="AO31" s="114"/>
      <c r="AP31" s="115"/>
      <c r="AQ31" s="114"/>
      <c r="AR31" s="115"/>
      <c r="AS31" s="114"/>
      <c r="AT31" s="115"/>
      <c r="AU31" s="114"/>
      <c r="AV31" s="115"/>
      <c r="AW31" s="126"/>
      <c r="AX31" s="115"/>
      <c r="AY31" s="114"/>
      <c r="AZ31" s="19"/>
      <c r="BA31" s="41"/>
      <c r="BB31" s="115"/>
      <c r="BC31" s="114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41"/>
      <c r="D32" s="76"/>
      <c r="E32" s="41"/>
      <c r="F32" s="76"/>
      <c r="G32" s="41"/>
      <c r="H32" s="19"/>
      <c r="I32" s="13"/>
      <c r="J32" s="19"/>
      <c r="K32" s="41"/>
      <c r="L32" s="76"/>
      <c r="M32" s="41"/>
      <c r="N32" s="76"/>
      <c r="O32" s="41"/>
      <c r="P32" s="76"/>
      <c r="Q32" s="41"/>
      <c r="R32" s="76"/>
      <c r="S32" s="41"/>
      <c r="T32" s="19"/>
      <c r="U32" s="41"/>
      <c r="V32" s="76"/>
      <c r="W32" s="41"/>
      <c r="X32" s="76"/>
      <c r="Y32" s="41"/>
      <c r="Z32" s="76"/>
      <c r="AA32" s="41"/>
      <c r="AB32" s="19"/>
      <c r="AC32" s="41"/>
      <c r="AD32" s="76"/>
      <c r="AE32" s="41"/>
      <c r="AF32" s="76"/>
      <c r="AG32" s="41"/>
      <c r="AH32" s="76"/>
      <c r="AI32" s="41"/>
      <c r="AJ32" s="76"/>
      <c r="AK32" s="41"/>
      <c r="AL32" s="76"/>
      <c r="AM32" s="41"/>
      <c r="AN32" s="19"/>
      <c r="AO32" s="13"/>
      <c r="AP32" s="76"/>
      <c r="AQ32" s="41"/>
      <c r="AR32" s="76"/>
      <c r="AS32" s="41"/>
      <c r="AT32" s="76"/>
      <c r="AU32" s="41"/>
      <c r="AV32" s="76"/>
      <c r="AW32" s="46"/>
      <c r="AX32" s="76"/>
      <c r="AY32" s="41"/>
      <c r="AZ32" s="76"/>
      <c r="BA32" s="41"/>
      <c r="BB32" s="76"/>
      <c r="BC32" s="41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41"/>
      <c r="D33" s="76"/>
      <c r="E33" s="41"/>
      <c r="F33" s="76"/>
      <c r="G33" s="41"/>
      <c r="H33" s="19"/>
      <c r="I33" s="13"/>
      <c r="J33" s="19"/>
      <c r="K33" s="41"/>
      <c r="L33" s="76"/>
      <c r="M33" s="41"/>
      <c r="N33" s="76"/>
      <c r="O33" s="41"/>
      <c r="P33" s="76"/>
      <c r="Q33" s="41"/>
      <c r="R33" s="76"/>
      <c r="S33" s="41"/>
      <c r="T33" s="19"/>
      <c r="U33" s="41"/>
      <c r="V33" s="76"/>
      <c r="W33" s="41"/>
      <c r="X33" s="76"/>
      <c r="Y33" s="41"/>
      <c r="Z33" s="76"/>
      <c r="AA33" s="41"/>
      <c r="AB33" s="19"/>
      <c r="AC33" s="41"/>
      <c r="AD33" s="76"/>
      <c r="AE33" s="41"/>
      <c r="AF33" s="76"/>
      <c r="AG33" s="41"/>
      <c r="AH33" s="76"/>
      <c r="AI33" s="41"/>
      <c r="AJ33" s="76"/>
      <c r="AK33" s="41"/>
      <c r="AL33" s="76"/>
      <c r="AM33" s="41"/>
      <c r="AN33" s="76"/>
      <c r="AO33" s="41"/>
      <c r="AP33" s="76"/>
      <c r="AQ33" s="41"/>
      <c r="AR33" s="76"/>
      <c r="AS33" s="41"/>
      <c r="AT33" s="76"/>
      <c r="AU33" s="41"/>
      <c r="AV33" s="76"/>
      <c r="AW33" s="46"/>
      <c r="AX33" s="76"/>
      <c r="AY33" s="41"/>
      <c r="AZ33" s="76"/>
      <c r="BA33" s="41"/>
      <c r="BB33" s="76"/>
      <c r="BC33" s="41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41"/>
      <c r="D34" s="76"/>
      <c r="E34" s="41"/>
      <c r="F34" s="76"/>
      <c r="G34" s="41"/>
      <c r="H34" s="19"/>
      <c r="I34" s="13"/>
      <c r="J34" s="19"/>
      <c r="K34" s="41"/>
      <c r="L34" s="76"/>
      <c r="M34" s="41"/>
      <c r="N34" s="76"/>
      <c r="O34" s="41"/>
      <c r="P34" s="76"/>
      <c r="Q34" s="41"/>
      <c r="R34" s="76"/>
      <c r="S34" s="41"/>
      <c r="T34" s="19"/>
      <c r="U34" s="41"/>
      <c r="V34" s="76"/>
      <c r="W34" s="41"/>
      <c r="X34" s="76"/>
      <c r="Y34" s="41"/>
      <c r="Z34" s="76"/>
      <c r="AA34" s="41"/>
      <c r="AB34" s="19"/>
      <c r="AC34" s="41"/>
      <c r="AD34" s="76"/>
      <c r="AE34" s="41"/>
      <c r="AF34" s="76"/>
      <c r="AG34" s="41"/>
      <c r="AH34" s="76"/>
      <c r="AI34" s="41"/>
      <c r="AJ34" s="76"/>
      <c r="AK34" s="41"/>
      <c r="AL34" s="76"/>
      <c r="AM34" s="41"/>
      <c r="AN34" s="76"/>
      <c r="AO34" s="41"/>
      <c r="AP34" s="76"/>
      <c r="AQ34" s="41"/>
      <c r="AR34" s="76"/>
      <c r="AS34" s="41"/>
      <c r="AT34" s="76"/>
      <c r="AU34" s="41"/>
      <c r="AV34" s="76"/>
      <c r="AW34" s="46"/>
      <c r="AX34" s="76"/>
      <c r="AY34" s="41"/>
      <c r="AZ34" s="76"/>
      <c r="BA34" s="41"/>
      <c r="BB34" s="76"/>
      <c r="BC34" s="41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41"/>
      <c r="D35" s="76"/>
      <c r="E35" s="41"/>
      <c r="F35" s="76"/>
      <c r="G35" s="41"/>
      <c r="H35" s="19"/>
      <c r="I35" s="13"/>
      <c r="J35" s="19"/>
      <c r="K35" s="41"/>
      <c r="L35" s="76"/>
      <c r="M35" s="41"/>
      <c r="N35" s="76"/>
      <c r="O35" s="41"/>
      <c r="P35" s="76"/>
      <c r="Q35" s="41"/>
      <c r="R35" s="76"/>
      <c r="S35" s="41"/>
      <c r="T35" s="19"/>
      <c r="U35" s="41"/>
      <c r="V35" s="76"/>
      <c r="W35" s="41"/>
      <c r="X35" s="76"/>
      <c r="Y35" s="41"/>
      <c r="Z35" s="76"/>
      <c r="AA35" s="41"/>
      <c r="AB35" s="76"/>
      <c r="AC35" s="41"/>
      <c r="AD35" s="76"/>
      <c r="AE35" s="41"/>
      <c r="AF35" s="76"/>
      <c r="AG35" s="41"/>
      <c r="AH35" s="76"/>
      <c r="AI35" s="41"/>
      <c r="AJ35" s="76"/>
      <c r="AK35" s="41"/>
      <c r="AL35" s="76"/>
      <c r="AM35" s="41"/>
      <c r="AN35" s="76"/>
      <c r="AO35" s="41"/>
      <c r="AP35" s="76"/>
      <c r="AQ35" s="41"/>
      <c r="AR35" s="76"/>
      <c r="AS35" s="41"/>
      <c r="AT35" s="76"/>
      <c r="AU35" s="41"/>
      <c r="AV35" s="76"/>
      <c r="AW35" s="46"/>
      <c r="AX35" s="76"/>
      <c r="AY35" s="41"/>
      <c r="AZ35" s="76"/>
      <c r="BA35" s="41"/>
      <c r="BB35" s="76"/>
      <c r="BC35" s="41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41"/>
      <c r="D36" s="76"/>
      <c r="E36" s="41"/>
      <c r="F36" s="76"/>
      <c r="G36" s="41"/>
      <c r="H36" s="19"/>
      <c r="I36" s="13"/>
      <c r="J36" s="19"/>
      <c r="K36" s="41"/>
      <c r="L36" s="76"/>
      <c r="M36" s="41"/>
      <c r="N36" s="76"/>
      <c r="O36" s="41"/>
      <c r="P36" s="76"/>
      <c r="Q36" s="41"/>
      <c r="R36" s="76"/>
      <c r="S36" s="41"/>
      <c r="T36" s="19"/>
      <c r="U36" s="41"/>
      <c r="V36" s="76"/>
      <c r="W36" s="41"/>
      <c r="X36" s="76"/>
      <c r="Y36" s="41"/>
      <c r="Z36" s="76"/>
      <c r="AA36" s="41"/>
      <c r="AB36" s="76"/>
      <c r="AC36" s="41"/>
      <c r="AD36" s="76"/>
      <c r="AE36" s="41"/>
      <c r="AF36" s="76"/>
      <c r="AG36" s="41"/>
      <c r="AH36" s="76"/>
      <c r="AI36" s="41"/>
      <c r="AJ36" s="76"/>
      <c r="AK36" s="41"/>
      <c r="AL36" s="76"/>
      <c r="AM36" s="41"/>
      <c r="AN36" s="76"/>
      <c r="AO36" s="41"/>
      <c r="AP36" s="76"/>
      <c r="AQ36" s="41"/>
      <c r="AR36" s="76"/>
      <c r="AS36" s="41"/>
      <c r="AT36" s="76"/>
      <c r="AU36" s="41"/>
      <c r="AV36" s="76"/>
      <c r="AW36" s="46"/>
      <c r="AX36" s="76"/>
      <c r="AY36" s="41"/>
      <c r="AZ36" s="76"/>
      <c r="BA36" s="41"/>
      <c r="BB36" s="76"/>
      <c r="BC36" s="41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41"/>
      <c r="D37" s="76"/>
      <c r="E37" s="41"/>
      <c r="F37" s="76"/>
      <c r="G37" s="41"/>
      <c r="H37" s="14"/>
      <c r="I37" s="8"/>
      <c r="J37" s="19"/>
      <c r="K37" s="41"/>
      <c r="L37" s="76"/>
      <c r="M37" s="41"/>
      <c r="N37" s="76"/>
      <c r="O37" s="41"/>
      <c r="P37" s="76"/>
      <c r="Q37" s="41"/>
      <c r="R37" s="76"/>
      <c r="S37" s="41"/>
      <c r="T37" s="19"/>
      <c r="U37" s="41"/>
      <c r="V37" s="76"/>
      <c r="W37" s="41"/>
      <c r="X37" s="76"/>
      <c r="Y37" s="41"/>
      <c r="Z37" s="76"/>
      <c r="AA37" s="41"/>
      <c r="AB37" s="76"/>
      <c r="AC37" s="41"/>
      <c r="AD37" s="76"/>
      <c r="AE37" s="41"/>
      <c r="AF37" s="76"/>
      <c r="AG37" s="41"/>
      <c r="AH37" s="76"/>
      <c r="AI37" s="41"/>
      <c r="AJ37" s="76"/>
      <c r="AK37" s="41"/>
      <c r="AL37" s="76"/>
      <c r="AM37" s="41"/>
      <c r="AN37" s="76"/>
      <c r="AO37" s="41"/>
      <c r="AP37" s="76"/>
      <c r="AQ37" s="13"/>
      <c r="AR37" s="76"/>
      <c r="AS37" s="41"/>
      <c r="AT37" s="76"/>
      <c r="AU37" s="41"/>
      <c r="AV37" s="76"/>
      <c r="AW37" s="46"/>
      <c r="AX37" s="76"/>
      <c r="AY37" s="41"/>
      <c r="AZ37" s="76"/>
      <c r="BA37" s="41"/>
      <c r="BB37" s="76"/>
      <c r="BC37" s="41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41"/>
      <c r="D38" s="76"/>
      <c r="E38" s="41"/>
      <c r="F38" s="76"/>
      <c r="G38" s="41"/>
      <c r="H38" s="19"/>
      <c r="I38" s="13"/>
      <c r="J38" s="19"/>
      <c r="K38" s="41"/>
      <c r="L38" s="76"/>
      <c r="M38" s="41"/>
      <c r="N38" s="76"/>
      <c r="O38" s="41"/>
      <c r="P38" s="76"/>
      <c r="Q38" s="41"/>
      <c r="R38" s="76"/>
      <c r="S38" s="41"/>
      <c r="T38" s="19"/>
      <c r="U38" s="41"/>
      <c r="V38" s="76"/>
      <c r="W38" s="41"/>
      <c r="X38" s="76"/>
      <c r="Y38" s="41"/>
      <c r="Z38" s="76"/>
      <c r="AA38" s="41"/>
      <c r="AB38" s="76"/>
      <c r="AC38" s="41"/>
      <c r="AD38" s="76"/>
      <c r="AE38" s="41"/>
      <c r="AF38" s="76"/>
      <c r="AG38" s="41"/>
      <c r="AH38" s="76"/>
      <c r="AI38" s="41"/>
      <c r="AJ38" s="76"/>
      <c r="AK38" s="41"/>
      <c r="AL38" s="76"/>
      <c r="AM38" s="41"/>
      <c r="AN38" s="76"/>
      <c r="AO38" s="41"/>
      <c r="AP38" s="76"/>
      <c r="AQ38" s="41"/>
      <c r="AR38" s="76"/>
      <c r="AS38" s="41"/>
      <c r="AT38" s="76"/>
      <c r="AU38" s="41"/>
      <c r="AV38" s="76"/>
      <c r="AW38" s="46"/>
      <c r="AX38" s="76"/>
      <c r="AY38" s="41"/>
      <c r="AZ38" s="76"/>
      <c r="BA38" s="41"/>
      <c r="BB38" s="76"/>
      <c r="BC38" s="41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41"/>
      <c r="D39" s="76"/>
      <c r="E39" s="41"/>
      <c r="F39" s="76"/>
      <c r="G39" s="41"/>
      <c r="H39" s="19"/>
      <c r="I39" s="13"/>
      <c r="J39" s="19"/>
      <c r="K39" s="41"/>
      <c r="L39" s="76"/>
      <c r="M39" s="41"/>
      <c r="N39" s="76"/>
      <c r="O39" s="41"/>
      <c r="P39" s="76"/>
      <c r="Q39" s="41"/>
      <c r="R39" s="76"/>
      <c r="S39" s="41"/>
      <c r="T39" s="76"/>
      <c r="U39" s="41"/>
      <c r="V39" s="76"/>
      <c r="W39" s="41"/>
      <c r="X39" s="76"/>
      <c r="Y39" s="41"/>
      <c r="Z39" s="76"/>
      <c r="AA39" s="41"/>
      <c r="AB39" s="76"/>
      <c r="AC39" s="41"/>
      <c r="AD39" s="76"/>
      <c r="AE39" s="41"/>
      <c r="AF39" s="76"/>
      <c r="AG39" s="41"/>
      <c r="AH39" s="76"/>
      <c r="AI39" s="41"/>
      <c r="AJ39" s="76"/>
      <c r="AK39" s="41"/>
      <c r="AL39" s="76"/>
      <c r="AM39" s="41"/>
      <c r="AN39" s="76"/>
      <c r="AO39" s="41"/>
      <c r="AP39" s="76"/>
      <c r="AQ39" s="41"/>
      <c r="AR39" s="76"/>
      <c r="AS39" s="41"/>
      <c r="AT39" s="76"/>
      <c r="AU39" s="41"/>
      <c r="AV39" s="76"/>
      <c r="AW39" s="46"/>
      <c r="AX39" s="76"/>
      <c r="AY39" s="41"/>
      <c r="AZ39" s="76"/>
      <c r="BA39" s="41"/>
      <c r="BB39" s="76"/>
      <c r="BC39" s="41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41"/>
      <c r="D40" s="76"/>
      <c r="E40" s="41"/>
      <c r="F40" s="76"/>
      <c r="G40" s="41"/>
      <c r="H40" s="19"/>
      <c r="I40" s="13"/>
      <c r="J40" s="19"/>
      <c r="K40" s="41"/>
      <c r="L40" s="76"/>
      <c r="M40" s="41"/>
      <c r="N40" s="76"/>
      <c r="O40" s="41"/>
      <c r="P40" s="76"/>
      <c r="Q40" s="41"/>
      <c r="R40" s="76"/>
      <c r="S40" s="41"/>
      <c r="T40" s="76"/>
      <c r="U40" s="41"/>
      <c r="V40" s="76"/>
      <c r="W40" s="41"/>
      <c r="X40" s="76"/>
      <c r="Y40" s="41"/>
      <c r="Z40" s="76"/>
      <c r="AA40" s="41"/>
      <c r="AB40" s="76"/>
      <c r="AC40" s="41"/>
      <c r="AD40" s="76"/>
      <c r="AE40" s="41"/>
      <c r="AF40" s="76"/>
      <c r="AG40" s="41"/>
      <c r="AH40" s="76"/>
      <c r="AI40" s="41"/>
      <c r="AJ40" s="76"/>
      <c r="AK40" s="41"/>
      <c r="AL40" s="76"/>
      <c r="AM40" s="41"/>
      <c r="AN40" s="76"/>
      <c r="AO40" s="41"/>
      <c r="AP40" s="76"/>
      <c r="AQ40" s="41"/>
      <c r="AR40" s="76"/>
      <c r="AS40" s="41"/>
      <c r="AT40" s="76"/>
      <c r="AU40" s="41"/>
      <c r="AV40" s="76"/>
      <c r="AW40" s="46"/>
      <c r="AX40" s="76"/>
      <c r="AY40" s="41"/>
      <c r="AZ40" s="76"/>
      <c r="BA40" s="41"/>
      <c r="BB40" s="76"/>
      <c r="BC40" s="41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41"/>
      <c r="D41" s="76"/>
      <c r="E41" s="41"/>
      <c r="F41" s="76"/>
      <c r="G41" s="41"/>
      <c r="H41" s="19"/>
      <c r="I41" s="13"/>
      <c r="J41" s="19"/>
      <c r="K41" s="41"/>
      <c r="L41" s="76"/>
      <c r="M41" s="41"/>
      <c r="N41" s="76"/>
      <c r="O41" s="41"/>
      <c r="P41" s="76"/>
      <c r="Q41" s="41"/>
      <c r="R41" s="76"/>
      <c r="S41" s="41"/>
      <c r="T41" s="76"/>
      <c r="U41" s="41"/>
      <c r="V41" s="76"/>
      <c r="W41" s="41"/>
      <c r="X41" s="76"/>
      <c r="Y41" s="41"/>
      <c r="Z41" s="76"/>
      <c r="AA41" s="41"/>
      <c r="AB41" s="76"/>
      <c r="AC41" s="41"/>
      <c r="AD41" s="76"/>
      <c r="AE41" s="41"/>
      <c r="AF41" s="76"/>
      <c r="AG41" s="41"/>
      <c r="AH41" s="137"/>
      <c r="AI41" s="41"/>
      <c r="AJ41" s="76"/>
      <c r="AK41" s="41"/>
      <c r="AL41" s="76"/>
      <c r="AM41" s="41"/>
      <c r="AN41" s="76"/>
      <c r="AO41" s="41"/>
      <c r="AP41" s="76"/>
      <c r="AQ41" s="41"/>
      <c r="AR41" s="76"/>
      <c r="AS41" s="41"/>
      <c r="AT41" s="76"/>
      <c r="AU41" s="41"/>
      <c r="AV41" s="76"/>
      <c r="AW41" s="46"/>
      <c r="AX41" s="76"/>
      <c r="AY41" s="41"/>
      <c r="AZ41" s="76"/>
      <c r="BA41" s="41"/>
      <c r="BB41" s="76"/>
      <c r="BC41" s="41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41"/>
      <c r="D42" s="76"/>
      <c r="E42" s="41"/>
      <c r="F42" s="76"/>
      <c r="G42" s="41"/>
      <c r="H42" s="19"/>
      <c r="I42" s="13"/>
      <c r="J42" s="19"/>
      <c r="K42" s="41"/>
      <c r="L42" s="76"/>
      <c r="M42" s="41"/>
      <c r="N42" s="76"/>
      <c r="O42" s="41"/>
      <c r="P42" s="76"/>
      <c r="Q42" s="41"/>
      <c r="R42" s="76"/>
      <c r="S42" s="41"/>
      <c r="T42" s="76"/>
      <c r="U42" s="41"/>
      <c r="V42" s="76"/>
      <c r="W42" s="41"/>
      <c r="X42" s="76"/>
      <c r="Y42" s="41"/>
      <c r="Z42" s="76"/>
      <c r="AA42" s="41"/>
      <c r="AB42" s="76"/>
      <c r="AC42" s="41"/>
      <c r="AD42" s="76"/>
      <c r="AE42" s="41"/>
      <c r="AF42" s="76"/>
      <c r="AG42" s="41"/>
      <c r="AH42" s="76"/>
      <c r="AI42" s="41"/>
      <c r="AJ42" s="76"/>
      <c r="AK42" s="41"/>
      <c r="AL42" s="76"/>
      <c r="AM42" s="41"/>
      <c r="AN42" s="76"/>
      <c r="AO42" s="41"/>
      <c r="AP42" s="76"/>
      <c r="AQ42" s="41"/>
      <c r="AR42" s="76"/>
      <c r="AS42" s="41"/>
      <c r="AT42" s="76"/>
      <c r="AU42" s="41"/>
      <c r="AV42" s="76"/>
      <c r="AW42" s="46"/>
      <c r="AX42" s="76"/>
      <c r="AY42" s="41"/>
      <c r="AZ42" s="76"/>
      <c r="BA42" s="41"/>
      <c r="BB42" s="76"/>
      <c r="BC42" s="41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41"/>
      <c r="D43" s="76"/>
      <c r="E43" s="41"/>
      <c r="F43" s="76"/>
      <c r="G43" s="41"/>
      <c r="H43" s="76"/>
      <c r="I43" s="41"/>
      <c r="J43" s="76"/>
      <c r="K43" s="41"/>
      <c r="L43" s="76"/>
      <c r="M43" s="41"/>
      <c r="N43" s="76"/>
      <c r="O43" s="41"/>
      <c r="P43" s="76"/>
      <c r="Q43" s="41"/>
      <c r="R43" s="76"/>
      <c r="S43" s="41"/>
      <c r="T43" s="76"/>
      <c r="U43" s="41"/>
      <c r="V43" s="76"/>
      <c r="W43" s="41"/>
      <c r="X43" s="76"/>
      <c r="Y43" s="41"/>
      <c r="Z43" s="76"/>
      <c r="AA43" s="41"/>
      <c r="AB43" s="76"/>
      <c r="AC43" s="41"/>
      <c r="AD43" s="76"/>
      <c r="AE43" s="41"/>
      <c r="AF43" s="76"/>
      <c r="AG43" s="41"/>
      <c r="AH43" s="76"/>
      <c r="AI43" s="41"/>
      <c r="AJ43" s="76"/>
      <c r="AK43" s="41"/>
      <c r="AL43" s="76"/>
      <c r="AM43" s="41"/>
      <c r="AN43" s="76"/>
      <c r="AO43" s="41"/>
      <c r="AP43" s="76"/>
      <c r="AQ43" s="41"/>
      <c r="AR43" s="76"/>
      <c r="AS43" s="41"/>
      <c r="AT43" s="76"/>
      <c r="AU43" s="41"/>
      <c r="AV43" s="76"/>
      <c r="AW43" s="46"/>
      <c r="AX43" s="76"/>
      <c r="AY43" s="41"/>
      <c r="AZ43" s="76"/>
      <c r="BA43" s="41"/>
      <c r="BB43" s="76"/>
      <c r="BC43" s="41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41"/>
      <c r="D44" s="76"/>
      <c r="E44" s="41"/>
      <c r="F44" s="76"/>
      <c r="G44" s="41"/>
      <c r="H44" s="76"/>
      <c r="I44" s="41"/>
      <c r="J44" s="76"/>
      <c r="K44" s="41"/>
      <c r="L44" s="76"/>
      <c r="M44" s="41"/>
      <c r="N44" s="76"/>
      <c r="O44" s="41"/>
      <c r="P44" s="76"/>
      <c r="Q44" s="41"/>
      <c r="R44" s="76"/>
      <c r="S44" s="41"/>
      <c r="T44" s="76"/>
      <c r="U44" s="41"/>
      <c r="V44" s="76"/>
      <c r="W44" s="41"/>
      <c r="X44" s="76"/>
      <c r="Y44" s="41"/>
      <c r="Z44" s="76"/>
      <c r="AA44" s="41"/>
      <c r="AB44" s="76"/>
      <c r="AC44" s="41"/>
      <c r="AD44" s="76"/>
      <c r="AE44" s="41"/>
      <c r="AF44" s="76"/>
      <c r="AG44" s="41"/>
      <c r="AH44" s="76"/>
      <c r="AI44" s="41"/>
      <c r="AJ44" s="76"/>
      <c r="AK44" s="41"/>
      <c r="AL44" s="76"/>
      <c r="AM44" s="41"/>
      <c r="AN44" s="76"/>
      <c r="AO44" s="41"/>
      <c r="AP44" s="76"/>
      <c r="AQ44" s="41"/>
      <c r="AR44" s="76"/>
      <c r="AS44" s="41"/>
      <c r="AT44" s="76"/>
      <c r="AU44" s="41"/>
      <c r="AV44" s="76"/>
      <c r="AW44" s="46"/>
      <c r="AX44" s="76"/>
      <c r="AY44" s="41"/>
      <c r="AZ44" s="76"/>
      <c r="BA44" s="41"/>
      <c r="BB44" s="76"/>
      <c r="BC44" s="41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41"/>
      <c r="D45" s="76"/>
      <c r="E45" s="41"/>
      <c r="F45" s="76"/>
      <c r="G45" s="41"/>
      <c r="H45" s="76"/>
      <c r="I45" s="41"/>
      <c r="J45" s="76"/>
      <c r="K45" s="41"/>
      <c r="L45" s="76"/>
      <c r="M45" s="41"/>
      <c r="N45" s="76"/>
      <c r="O45" s="41"/>
      <c r="P45" s="76"/>
      <c r="Q45" s="41"/>
      <c r="R45" s="76"/>
      <c r="S45" s="41"/>
      <c r="T45" s="76"/>
      <c r="U45" s="41"/>
      <c r="V45" s="76"/>
      <c r="W45" s="41"/>
      <c r="X45" s="76"/>
      <c r="Y45" s="41"/>
      <c r="Z45" s="76"/>
      <c r="AA45" s="41"/>
      <c r="AB45" s="76"/>
      <c r="AC45" s="41"/>
      <c r="AD45" s="76"/>
      <c r="AE45" s="41"/>
      <c r="AF45" s="76"/>
      <c r="AG45" s="41"/>
      <c r="AH45" s="76"/>
      <c r="AI45" s="41"/>
      <c r="AJ45" s="76"/>
      <c r="AK45" s="41"/>
      <c r="AL45" s="76"/>
      <c r="AM45" s="41"/>
      <c r="AN45" s="76"/>
      <c r="AO45" s="41"/>
      <c r="AP45" s="76"/>
      <c r="AQ45" s="41"/>
      <c r="AR45" s="76"/>
      <c r="AS45" s="41"/>
      <c r="AT45" s="76"/>
      <c r="AU45" s="41"/>
      <c r="AV45" s="76"/>
      <c r="AW45" s="46"/>
      <c r="AX45" s="76"/>
      <c r="AY45" s="41"/>
      <c r="AZ45" s="76"/>
      <c r="BA45" s="41"/>
      <c r="BB45" s="76"/>
      <c r="BC45" s="41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41"/>
      <c r="D46" s="76"/>
      <c r="E46" s="41"/>
      <c r="F46" s="76"/>
      <c r="G46" s="41"/>
      <c r="H46" s="76"/>
      <c r="I46" s="41"/>
      <c r="J46" s="76"/>
      <c r="K46" s="41"/>
      <c r="L46" s="76"/>
      <c r="M46" s="41"/>
      <c r="N46" s="76"/>
      <c r="O46" s="41"/>
      <c r="P46" s="76"/>
      <c r="Q46" s="41"/>
      <c r="R46" s="76"/>
      <c r="S46" s="41"/>
      <c r="T46" s="76"/>
      <c r="U46" s="41"/>
      <c r="V46" s="76"/>
      <c r="W46" s="41"/>
      <c r="X46" s="76"/>
      <c r="Y46" s="41"/>
      <c r="Z46" s="76"/>
      <c r="AA46" s="41"/>
      <c r="AB46" s="76"/>
      <c r="AC46" s="41"/>
      <c r="AD46" s="76"/>
      <c r="AE46" s="41"/>
      <c r="AF46" s="76"/>
      <c r="AG46" s="41"/>
      <c r="AH46" s="76"/>
      <c r="AI46" s="41"/>
      <c r="AJ46" s="76"/>
      <c r="AK46" s="41"/>
      <c r="AL46" s="76"/>
      <c r="AM46" s="41"/>
      <c r="AN46" s="76"/>
      <c r="AO46" s="41"/>
      <c r="AP46" s="76"/>
      <c r="AQ46" s="41"/>
      <c r="AR46" s="76"/>
      <c r="AS46" s="41"/>
      <c r="AT46" s="76"/>
      <c r="AU46" s="41"/>
      <c r="AV46" s="76"/>
      <c r="AW46" s="46"/>
      <c r="AX46" s="76"/>
      <c r="AY46" s="41"/>
      <c r="AZ46" s="76"/>
      <c r="BA46" s="41"/>
      <c r="BB46" s="76"/>
      <c r="BC46" s="41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41"/>
      <c r="D47" s="76"/>
      <c r="E47" s="41"/>
      <c r="F47" s="76"/>
      <c r="G47" s="41"/>
      <c r="H47" s="76"/>
      <c r="I47" s="41"/>
      <c r="J47" s="76"/>
      <c r="K47" s="41"/>
      <c r="L47" s="76"/>
      <c r="M47" s="41"/>
      <c r="N47" s="76"/>
      <c r="O47" s="41"/>
      <c r="P47" s="76"/>
      <c r="Q47" s="41"/>
      <c r="R47" s="76"/>
      <c r="S47" s="41"/>
      <c r="T47" s="76"/>
      <c r="U47" s="41"/>
      <c r="V47" s="76"/>
      <c r="W47" s="41"/>
      <c r="X47" s="76"/>
      <c r="Y47" s="41"/>
      <c r="Z47" s="76"/>
      <c r="AA47" s="41"/>
      <c r="AB47" s="76"/>
      <c r="AC47" s="41"/>
      <c r="AD47" s="76"/>
      <c r="AE47" s="41"/>
      <c r="AF47" s="76"/>
      <c r="AG47" s="41"/>
      <c r="AH47" s="76"/>
      <c r="AI47" s="41"/>
      <c r="AJ47" s="76"/>
      <c r="AK47" s="41"/>
      <c r="AL47" s="76"/>
      <c r="AM47" s="41"/>
      <c r="AN47" s="76"/>
      <c r="AO47" s="41"/>
      <c r="AP47" s="76"/>
      <c r="AQ47" s="41"/>
      <c r="AR47" s="76"/>
      <c r="AS47" s="41"/>
      <c r="AT47" s="76"/>
      <c r="AU47" s="41"/>
      <c r="AV47" s="76"/>
      <c r="AW47" s="46"/>
      <c r="AX47" s="76"/>
      <c r="AY47" s="41"/>
      <c r="AZ47" s="76"/>
      <c r="BA47" s="41"/>
      <c r="BB47" s="76"/>
      <c r="BC47" s="41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41"/>
      <c r="D48" s="76"/>
      <c r="E48" s="41"/>
      <c r="F48" s="76"/>
      <c r="G48" s="41"/>
      <c r="H48" s="76"/>
      <c r="I48" s="41"/>
      <c r="J48" s="76"/>
      <c r="K48" s="41"/>
      <c r="L48" s="76"/>
      <c r="M48" s="41"/>
      <c r="N48" s="76"/>
      <c r="O48" s="41"/>
      <c r="P48" s="76"/>
      <c r="Q48" s="41"/>
      <c r="R48" s="76"/>
      <c r="S48" s="41"/>
      <c r="T48" s="76"/>
      <c r="U48" s="41"/>
      <c r="V48" s="76"/>
      <c r="W48" s="41"/>
      <c r="X48" s="76"/>
      <c r="Y48" s="41"/>
      <c r="Z48" s="76"/>
      <c r="AA48" s="41"/>
      <c r="AB48" s="76"/>
      <c r="AC48" s="41"/>
      <c r="AD48" s="76"/>
      <c r="AE48" s="41"/>
      <c r="AF48" s="76"/>
      <c r="AG48" s="41"/>
      <c r="AH48" s="76"/>
      <c r="AI48" s="41"/>
      <c r="AJ48" s="76"/>
      <c r="AK48" s="41"/>
      <c r="AL48" s="76"/>
      <c r="AM48" s="41"/>
      <c r="AN48" s="76"/>
      <c r="AO48" s="41"/>
      <c r="AP48" s="76"/>
      <c r="AQ48" s="41"/>
      <c r="AR48" s="76"/>
      <c r="AS48" s="41"/>
      <c r="AT48" s="76"/>
      <c r="AU48" s="41"/>
      <c r="AV48" s="76"/>
      <c r="AW48" s="46"/>
      <c r="AX48" s="76"/>
      <c r="AY48" s="41"/>
      <c r="AZ48" s="76"/>
      <c r="BA48" s="41"/>
      <c r="BB48" s="76"/>
      <c r="BC48" s="41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41"/>
      <c r="D49" s="76"/>
      <c r="E49" s="41"/>
      <c r="F49" s="76"/>
      <c r="G49" s="41"/>
      <c r="H49" s="76"/>
      <c r="I49" s="41"/>
      <c r="J49" s="76"/>
      <c r="K49" s="41"/>
      <c r="L49" s="76"/>
      <c r="M49" s="41"/>
      <c r="N49" s="76"/>
      <c r="O49" s="41"/>
      <c r="P49" s="76"/>
      <c r="Q49" s="41"/>
      <c r="R49" s="76"/>
      <c r="S49" s="41"/>
      <c r="T49" s="76"/>
      <c r="U49" s="41"/>
      <c r="V49" s="76"/>
      <c r="W49" s="41"/>
      <c r="X49" s="76"/>
      <c r="Y49" s="41"/>
      <c r="Z49" s="76"/>
      <c r="AA49" s="41"/>
      <c r="AB49" s="76"/>
      <c r="AC49" s="41"/>
      <c r="AD49" s="76"/>
      <c r="AE49" s="41"/>
      <c r="AF49" s="76"/>
      <c r="AG49" s="41"/>
      <c r="AH49" s="76"/>
      <c r="AI49" s="41"/>
      <c r="AJ49" s="76"/>
      <c r="AK49" s="41"/>
      <c r="AL49" s="76"/>
      <c r="AM49" s="41"/>
      <c r="AN49" s="76"/>
      <c r="AO49" s="41"/>
      <c r="AP49" s="76"/>
      <c r="AQ49" s="41"/>
      <c r="AR49" s="76"/>
      <c r="AS49" s="41"/>
      <c r="AT49" s="76"/>
      <c r="AU49" s="41"/>
      <c r="AV49" s="76"/>
      <c r="AW49" s="46"/>
      <c r="AX49" s="76"/>
      <c r="AY49" s="41"/>
      <c r="AZ49" s="76"/>
      <c r="BA49" s="41"/>
      <c r="BB49" s="76"/>
      <c r="BC49" s="41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41"/>
      <c r="D50" s="76"/>
      <c r="E50" s="41"/>
      <c r="F50" s="76"/>
      <c r="G50" s="41"/>
      <c r="H50" s="76"/>
      <c r="I50" s="41"/>
      <c r="J50" s="19"/>
      <c r="K50" s="41"/>
      <c r="L50" s="76"/>
      <c r="M50" s="41"/>
      <c r="N50" s="76"/>
      <c r="O50" s="41"/>
      <c r="P50" s="76"/>
      <c r="Q50" s="41"/>
      <c r="R50" s="76"/>
      <c r="S50" s="41"/>
      <c r="T50" s="76"/>
      <c r="U50" s="41"/>
      <c r="V50" s="76"/>
      <c r="W50" s="41"/>
      <c r="X50" s="76"/>
      <c r="Y50" s="41"/>
      <c r="Z50" s="76"/>
      <c r="AA50" s="41"/>
      <c r="AB50" s="76"/>
      <c r="AC50" s="41"/>
      <c r="AD50" s="76"/>
      <c r="AE50" s="41"/>
      <c r="AF50" s="76"/>
      <c r="AG50" s="41"/>
      <c r="AH50" s="76"/>
      <c r="AI50" s="41"/>
      <c r="AJ50" s="76"/>
      <c r="AK50" s="41"/>
      <c r="AL50" s="76"/>
      <c r="AM50" s="41"/>
      <c r="AN50" s="76"/>
      <c r="AO50" s="41"/>
      <c r="AP50" s="76"/>
      <c r="AQ50" s="41"/>
      <c r="AR50" s="76"/>
      <c r="AS50" s="41"/>
      <c r="AT50" s="76"/>
      <c r="AU50" s="41"/>
      <c r="AV50" s="76"/>
      <c r="AW50" s="46"/>
      <c r="AX50" s="76"/>
      <c r="AY50" s="41"/>
      <c r="AZ50" s="76"/>
      <c r="BA50" s="41"/>
      <c r="BB50" s="76"/>
      <c r="BC50" s="41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41"/>
      <c r="AD51" s="76">
        <f>+AD3+AD4</f>
        <v>0</v>
      </c>
      <c r="AE51" s="41"/>
      <c r="AF51" s="76">
        <f>+AF3+AF4</f>
        <v>0</v>
      </c>
      <c r="AG51" s="41"/>
      <c r="AH51" s="76">
        <f>+AH3+AH4</f>
        <v>0</v>
      </c>
      <c r="AI51" s="41"/>
      <c r="AJ51" s="76">
        <f>+AJ3+AJ4</f>
        <v>0</v>
      </c>
      <c r="AK51" s="41"/>
      <c r="AL51" s="76">
        <f>+AL3+AL4</f>
        <v>0</v>
      </c>
      <c r="AM51" s="41"/>
      <c r="AN51" s="76">
        <f>+AN3+AN4</f>
        <v>0</v>
      </c>
      <c r="AO51" s="41"/>
      <c r="AP51" s="76">
        <f>+AP3+AP4</f>
        <v>0</v>
      </c>
      <c r="AQ51" s="41"/>
      <c r="AR51" s="76">
        <f>+AR3+AR4</f>
        <v>0</v>
      </c>
      <c r="AS51" s="41"/>
      <c r="AT51" s="76">
        <f>+AT3+AT4</f>
        <v>0</v>
      </c>
      <c r="AU51" s="41"/>
      <c r="AV51" s="76">
        <f>+AV3+AV4</f>
        <v>0</v>
      </c>
      <c r="AW51" s="46"/>
      <c r="AX51" s="76">
        <f>+AX3+AX4</f>
        <v>0</v>
      </c>
      <c r="AY51" s="41"/>
      <c r="AZ51" s="76">
        <f>+AZ3+AZ4</f>
        <v>0</v>
      </c>
      <c r="BA51" s="41"/>
      <c r="BB51" s="76">
        <f>+BB3+BB4</f>
        <v>0</v>
      </c>
      <c r="BC51" s="41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3"/>
      <c r="D59" s="19"/>
      <c r="E59" s="13"/>
      <c r="F59" s="19"/>
      <c r="G59" s="13"/>
      <c r="H59" s="19"/>
      <c r="I59" s="13"/>
      <c r="J59" s="19"/>
      <c r="K59" s="13"/>
      <c r="L59" s="19"/>
      <c r="M59" s="13"/>
      <c r="N59" s="19"/>
      <c r="O59" s="13"/>
      <c r="P59" s="19"/>
      <c r="Q59" s="13"/>
      <c r="R59" s="19"/>
      <c r="S59" s="13"/>
      <c r="T59" s="19"/>
      <c r="U59" s="13"/>
      <c r="V59" s="19"/>
      <c r="W59" s="13"/>
      <c r="X59" s="19"/>
      <c r="Y59" s="13"/>
      <c r="Z59" s="19"/>
      <c r="AA59" s="13"/>
      <c r="AB59" s="19"/>
      <c r="AC59" s="13"/>
      <c r="AD59" s="19"/>
      <c r="AE59" s="13"/>
      <c r="AF59" s="19"/>
      <c r="AG59" s="13"/>
      <c r="AH59" s="14"/>
      <c r="AI59" s="13"/>
      <c r="AJ59" s="19"/>
      <c r="AK59" s="13"/>
      <c r="AL59" s="19"/>
      <c r="AM59" s="13"/>
      <c r="AN59" s="19"/>
      <c r="AO59" s="13"/>
      <c r="AP59" s="19"/>
      <c r="AQ59" s="13"/>
      <c r="AR59" s="19"/>
      <c r="AS59" s="13"/>
      <c r="AT59" s="19"/>
      <c r="AU59" s="13"/>
      <c r="AV59" s="19"/>
      <c r="AW59" s="53"/>
      <c r="AX59" s="19"/>
      <c r="AY59" s="13"/>
      <c r="AZ59" s="19"/>
      <c r="BA59" s="13"/>
      <c r="BB59" s="19"/>
      <c r="BC59" s="13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3"/>
      <c r="D60" s="19"/>
      <c r="E60" s="13"/>
      <c r="F60" s="19"/>
      <c r="G60" s="13"/>
      <c r="H60" s="19"/>
      <c r="I60" s="7"/>
      <c r="J60" s="14"/>
      <c r="K60" s="8"/>
      <c r="L60" s="19"/>
      <c r="M60" s="13"/>
      <c r="N60" s="19"/>
      <c r="O60" s="13"/>
      <c r="P60" s="19"/>
      <c r="Q60" s="41"/>
      <c r="R60" s="19"/>
      <c r="S60" s="13"/>
      <c r="T60" s="19"/>
      <c r="U60" s="13"/>
      <c r="V60" s="19"/>
      <c r="W60" s="13"/>
      <c r="X60" s="9"/>
      <c r="Y60" s="114"/>
      <c r="Z60" s="19"/>
      <c r="AA60" s="13"/>
      <c r="AB60" s="19"/>
      <c r="AC60" s="13"/>
      <c r="AD60" s="19"/>
      <c r="AE60" s="13"/>
      <c r="AF60" s="14"/>
      <c r="AG60" s="13"/>
      <c r="AH60" s="14"/>
      <c r="AI60" s="13"/>
      <c r="AJ60" s="116"/>
      <c r="AK60" s="56"/>
      <c r="AL60" s="14"/>
      <c r="AM60" s="13"/>
      <c r="AN60" s="19"/>
      <c r="AO60" s="13"/>
      <c r="AP60" s="19"/>
      <c r="AQ60" s="13"/>
      <c r="AR60" s="19"/>
      <c r="AS60" s="13"/>
      <c r="AT60" s="19"/>
      <c r="AU60" s="13"/>
      <c r="AV60" s="19"/>
      <c r="AW60" s="53"/>
      <c r="AX60" s="19"/>
      <c r="AY60" s="13"/>
      <c r="AZ60" s="19"/>
      <c r="BA60" s="13"/>
      <c r="BB60" s="9"/>
      <c r="BC60" s="114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3"/>
      <c r="D61" s="19"/>
      <c r="E61" s="13"/>
      <c r="F61" s="19"/>
      <c r="G61" s="13"/>
      <c r="H61" s="19"/>
      <c r="I61" s="13"/>
      <c r="J61" s="14"/>
      <c r="K61" s="8"/>
      <c r="L61" s="9"/>
      <c r="M61" s="7"/>
      <c r="N61" s="19"/>
      <c r="O61" s="13"/>
      <c r="P61" s="9"/>
      <c r="Q61" s="7"/>
      <c r="R61" s="98"/>
      <c r="S61" s="114"/>
      <c r="T61" s="19"/>
      <c r="U61" s="13"/>
      <c r="V61" s="115"/>
      <c r="W61" s="114"/>
      <c r="X61" s="19"/>
      <c r="Y61" s="13"/>
      <c r="Z61" s="19"/>
      <c r="AA61" s="13"/>
      <c r="AB61" s="19"/>
      <c r="AC61" s="13"/>
      <c r="AD61" s="9"/>
      <c r="AE61" s="114"/>
      <c r="AF61" s="6"/>
      <c r="AG61" s="70"/>
      <c r="AH61" s="14"/>
      <c r="AI61" s="13"/>
      <c r="AJ61" s="19"/>
      <c r="AK61" s="13"/>
      <c r="AL61" s="14"/>
      <c r="AM61" s="7"/>
      <c r="AN61" s="19"/>
      <c r="AO61" s="13"/>
      <c r="AP61" s="19"/>
      <c r="AQ61" s="13"/>
      <c r="AR61" s="19"/>
      <c r="AS61" s="13"/>
      <c r="AT61" s="115"/>
      <c r="AU61" s="114"/>
      <c r="AV61" s="76"/>
      <c r="AW61" s="46"/>
      <c r="AX61" s="98"/>
      <c r="AY61" s="114"/>
      <c r="AZ61" s="19"/>
      <c r="BA61" s="13"/>
      <c r="BB61" s="19"/>
      <c r="BC61" s="41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3"/>
      <c r="D62" s="9"/>
      <c r="E62" s="7"/>
      <c r="F62" s="19"/>
      <c r="G62" s="13"/>
      <c r="H62" s="19"/>
      <c r="I62" s="13"/>
      <c r="J62" s="14"/>
      <c r="K62" s="8"/>
      <c r="L62" s="19"/>
      <c r="M62" s="13"/>
      <c r="N62" s="19"/>
      <c r="O62" s="13"/>
      <c r="P62" s="19"/>
      <c r="Q62" s="13"/>
      <c r="R62" s="19"/>
      <c r="S62" s="41"/>
      <c r="T62" s="19"/>
      <c r="U62" s="41"/>
      <c r="V62" s="19"/>
      <c r="W62" s="13"/>
      <c r="X62" s="19"/>
      <c r="Y62" s="13"/>
      <c r="Z62" s="19"/>
      <c r="AA62" s="13"/>
      <c r="AC62" s="70"/>
      <c r="AD62" s="19"/>
      <c r="AE62" s="41"/>
      <c r="AF62" s="14"/>
      <c r="AG62" s="41"/>
      <c r="AH62" s="14"/>
      <c r="AI62" s="7"/>
      <c r="AJ62" s="19"/>
      <c r="AK62" s="13"/>
      <c r="AL62" s="14"/>
      <c r="AM62" s="13"/>
      <c r="AN62" s="19"/>
      <c r="AO62" s="13"/>
      <c r="AP62" s="9"/>
      <c r="AQ62" s="7"/>
      <c r="AR62" s="19"/>
      <c r="AS62" s="13"/>
      <c r="AT62" s="19"/>
      <c r="AU62" s="13"/>
      <c r="AV62" s="19"/>
      <c r="AW62" s="53"/>
      <c r="AX62" s="19"/>
      <c r="AY62" s="13"/>
      <c r="AZ62" s="98"/>
      <c r="BA62" s="7"/>
      <c r="BB62" s="19"/>
      <c r="BC62" s="13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3"/>
      <c r="D63" s="113"/>
      <c r="E63" s="13"/>
      <c r="F63" s="19"/>
      <c r="G63" s="13"/>
      <c r="H63" s="19"/>
      <c r="I63" s="13"/>
      <c r="J63" s="19"/>
      <c r="K63" s="13"/>
      <c r="L63" s="19"/>
      <c r="M63" s="13"/>
      <c r="N63" s="19"/>
      <c r="O63" s="13"/>
      <c r="P63" s="19"/>
      <c r="Q63" s="13"/>
      <c r="R63" s="19"/>
      <c r="S63" s="41"/>
      <c r="T63" s="19"/>
      <c r="U63" s="13"/>
      <c r="V63" s="19"/>
      <c r="W63" s="13"/>
      <c r="X63" s="19"/>
      <c r="Y63" s="13"/>
      <c r="Z63" s="19"/>
      <c r="AA63" s="13"/>
      <c r="AB63" s="19"/>
      <c r="AC63" s="13"/>
      <c r="AD63" s="19"/>
      <c r="AE63" s="41"/>
      <c r="AF63" s="14"/>
      <c r="AG63" s="13"/>
      <c r="AH63" s="14"/>
      <c r="AI63" s="41"/>
      <c r="AJ63" s="19"/>
      <c r="AK63" s="13"/>
      <c r="AL63" s="14"/>
      <c r="AM63" s="13"/>
      <c r="AN63" s="19"/>
      <c r="AO63" s="41"/>
      <c r="AP63" s="19"/>
      <c r="AQ63" s="41"/>
      <c r="AR63" s="19"/>
      <c r="AS63" s="13"/>
      <c r="AT63" s="76"/>
      <c r="AU63" s="41"/>
      <c r="AV63" s="19"/>
      <c r="AW63" s="53"/>
      <c r="AX63" s="9"/>
      <c r="AY63" s="7"/>
      <c r="AZ63" s="19"/>
      <c r="BA63" s="41"/>
      <c r="BB63" s="19"/>
      <c r="BC63" s="13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3"/>
      <c r="D64" s="19"/>
      <c r="E64" s="13"/>
      <c r="F64" s="19"/>
      <c r="G64" s="13"/>
      <c r="H64" s="19"/>
      <c r="I64" s="13"/>
      <c r="J64" s="19"/>
      <c r="K64" s="13"/>
      <c r="L64" s="19"/>
      <c r="M64" s="13"/>
      <c r="N64" s="19"/>
      <c r="O64" s="13"/>
      <c r="P64" s="98"/>
      <c r="Q64" s="7"/>
      <c r="R64" s="19"/>
      <c r="S64" s="13"/>
      <c r="T64" s="19"/>
      <c r="U64" s="13"/>
      <c r="V64" s="19"/>
      <c r="W64" s="13"/>
      <c r="X64" s="19"/>
      <c r="Y64" s="41"/>
      <c r="Z64" s="76"/>
      <c r="AA64" s="41"/>
      <c r="AB64" s="19"/>
      <c r="AC64" s="13"/>
      <c r="AD64" s="19"/>
      <c r="AE64" s="41"/>
      <c r="AF64" s="14"/>
      <c r="AG64" s="13"/>
      <c r="AH64" s="14"/>
      <c r="AI64" s="13"/>
      <c r="AJ64" s="19"/>
      <c r="AK64" s="13"/>
      <c r="AL64" s="14"/>
      <c r="AM64" s="13"/>
      <c r="AN64" s="19"/>
      <c r="AO64" s="13"/>
      <c r="AP64" s="19"/>
      <c r="AQ64" s="13"/>
      <c r="AR64" s="19"/>
      <c r="AS64" s="13"/>
      <c r="AT64" s="19"/>
      <c r="AU64" s="13"/>
      <c r="AV64" s="15"/>
      <c r="AW64" s="53"/>
      <c r="AX64" s="19"/>
      <c r="AY64" s="41"/>
      <c r="AZ64" s="19"/>
      <c r="BA64" s="41"/>
      <c r="BB64" s="19"/>
      <c r="BC64" s="13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3"/>
      <c r="D65" s="19"/>
      <c r="E65" s="13"/>
      <c r="F65" s="19"/>
      <c r="G65" s="13"/>
      <c r="H65" s="9"/>
      <c r="I65" s="7"/>
      <c r="J65" s="19"/>
      <c r="K65" s="13"/>
      <c r="L65" s="98"/>
      <c r="M65" s="7"/>
      <c r="N65" s="19"/>
      <c r="O65" s="13"/>
      <c r="P65" s="19"/>
      <c r="Q65" s="13"/>
      <c r="R65" s="19"/>
      <c r="S65" s="13"/>
      <c r="T65" s="19"/>
      <c r="U65" s="13"/>
      <c r="V65" s="76"/>
      <c r="W65" s="41"/>
      <c r="X65" s="19"/>
      <c r="Y65" s="41"/>
      <c r="Z65" s="76"/>
      <c r="AA65" s="41"/>
      <c r="AB65" s="19"/>
      <c r="AC65" s="13"/>
      <c r="AD65" s="9"/>
      <c r="AE65" s="7"/>
      <c r="AF65" s="14"/>
      <c r="AG65" s="13"/>
      <c r="AH65" s="14"/>
      <c r="AI65" s="43"/>
      <c r="AJ65" s="19"/>
      <c r="AK65" s="13"/>
      <c r="AL65" s="14"/>
      <c r="AM65" s="13"/>
      <c r="AN65" s="19"/>
      <c r="AO65" s="13"/>
      <c r="AP65" s="19"/>
      <c r="AQ65" s="13"/>
      <c r="AR65" s="19"/>
      <c r="AS65" s="13"/>
      <c r="AT65" s="19"/>
      <c r="AU65" s="13"/>
      <c r="AV65" s="19"/>
      <c r="AW65" s="53"/>
      <c r="AX65" s="19"/>
      <c r="AY65" s="41"/>
      <c r="AZ65" s="19"/>
      <c r="BA65" s="41"/>
      <c r="BB65" s="19"/>
      <c r="BC65" s="41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3"/>
      <c r="D66" s="19"/>
      <c r="E66" s="13"/>
      <c r="F66" s="9"/>
      <c r="G66" s="7"/>
      <c r="H66" s="19"/>
      <c r="I66" s="13"/>
      <c r="J66" s="14"/>
      <c r="K66" s="8"/>
      <c r="L66" s="19"/>
      <c r="M66" s="13"/>
      <c r="N66" s="19"/>
      <c r="O66" s="13"/>
      <c r="P66" s="14"/>
      <c r="Q66" s="13"/>
      <c r="R66" s="15"/>
      <c r="S66" s="13"/>
      <c r="T66" s="19"/>
      <c r="U66" s="13"/>
      <c r="V66" s="19"/>
      <c r="W66" s="13"/>
      <c r="X66" s="19"/>
      <c r="Y66" s="13"/>
      <c r="Z66" s="19"/>
      <c r="AA66" s="13"/>
      <c r="AB66" s="19"/>
      <c r="AC66" s="13"/>
      <c r="AD66" s="19"/>
      <c r="AE66" s="41"/>
      <c r="AF66" s="14"/>
      <c r="AG66" s="13"/>
      <c r="AH66" s="14"/>
      <c r="AI66" s="13"/>
      <c r="AJ66" s="4"/>
      <c r="AK66" s="70"/>
      <c r="AL66" s="14"/>
      <c r="AM66" s="13"/>
      <c r="AN66" s="9"/>
      <c r="AO66" s="7"/>
      <c r="AP66" s="19"/>
      <c r="AQ66" s="13"/>
      <c r="AR66" s="19"/>
      <c r="AS66" s="13"/>
      <c r="AT66" s="19"/>
      <c r="AU66" s="13"/>
      <c r="AV66" s="19"/>
      <c r="AW66" s="53"/>
      <c r="AX66" s="19"/>
      <c r="AY66" s="13"/>
      <c r="AZ66" s="19"/>
      <c r="BA66" s="13"/>
      <c r="BB66" s="19"/>
      <c r="BC66" s="13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3"/>
      <c r="D67" s="9"/>
      <c r="E67" s="7"/>
      <c r="F67" s="19"/>
      <c r="G67" s="13"/>
      <c r="H67" s="19"/>
      <c r="I67" s="13"/>
      <c r="J67" s="19"/>
      <c r="K67" s="13"/>
      <c r="L67" s="19"/>
      <c r="M67" s="13"/>
      <c r="N67" s="19"/>
      <c r="O67" s="13"/>
      <c r="P67" s="14"/>
      <c r="Q67" s="13"/>
      <c r="R67" s="9"/>
      <c r="S67" s="7"/>
      <c r="T67" s="9"/>
      <c r="U67" s="7"/>
      <c r="V67" s="19"/>
      <c r="W67" s="13"/>
      <c r="X67" s="19"/>
      <c r="Y67" s="13"/>
      <c r="Z67" s="19"/>
      <c r="AA67" s="13"/>
      <c r="AB67" s="19"/>
      <c r="AC67" s="13"/>
      <c r="AD67" s="19"/>
      <c r="AE67" s="13"/>
      <c r="AF67" s="14"/>
      <c r="AG67" s="7"/>
      <c r="AH67" s="19"/>
      <c r="AI67" s="13"/>
      <c r="AJ67" s="19"/>
      <c r="AK67" s="13"/>
      <c r="AL67" s="14"/>
      <c r="AM67" s="7"/>
      <c r="AN67" s="19"/>
      <c r="AO67" s="41"/>
      <c r="AP67" s="19"/>
      <c r="AQ67" s="13"/>
      <c r="AR67" s="98"/>
      <c r="AS67" s="13"/>
      <c r="AT67" s="19"/>
      <c r="AU67" s="13"/>
      <c r="AV67" s="9"/>
      <c r="AW67" s="100"/>
      <c r="AX67" s="14"/>
      <c r="AY67" s="13"/>
      <c r="AZ67" s="19"/>
      <c r="BA67" s="13"/>
      <c r="BB67" s="19"/>
      <c r="BC67" s="13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3"/>
      <c r="D68" s="14"/>
      <c r="E68" s="13"/>
      <c r="F68" s="19"/>
      <c r="G68" s="13"/>
      <c r="H68" s="19"/>
      <c r="I68" s="13"/>
      <c r="J68" s="19"/>
      <c r="K68" s="7"/>
      <c r="L68" s="19"/>
      <c r="M68" s="13"/>
      <c r="N68" s="19"/>
      <c r="O68" s="13"/>
      <c r="P68" s="14"/>
      <c r="Q68" s="13"/>
      <c r="R68" s="19"/>
      <c r="S68" s="41"/>
      <c r="T68" s="19"/>
      <c r="U68" s="41"/>
      <c r="V68" s="19"/>
      <c r="W68" s="13"/>
      <c r="X68" s="19"/>
      <c r="Y68" s="13"/>
      <c r="Z68" s="19"/>
      <c r="AA68" s="13"/>
      <c r="AB68" s="19"/>
      <c r="AC68" s="13"/>
      <c r="AD68" s="19"/>
      <c r="AE68" s="13"/>
      <c r="AF68" s="14"/>
      <c r="AG68" s="41"/>
      <c r="AH68" s="19"/>
      <c r="AI68" s="13"/>
      <c r="AJ68" s="98"/>
      <c r="AK68" s="13"/>
      <c r="AL68" s="14"/>
      <c r="AM68" s="43"/>
      <c r="AN68" s="19"/>
      <c r="AO68" s="13"/>
      <c r="AP68" s="19"/>
      <c r="AQ68" s="13"/>
      <c r="AR68" s="19"/>
      <c r="AS68" s="7"/>
      <c r="AT68" s="19"/>
      <c r="AU68" s="41"/>
      <c r="AV68" s="19"/>
      <c r="AW68" s="53"/>
      <c r="AX68" s="19"/>
      <c r="AY68" s="13"/>
      <c r="AZ68" s="19"/>
      <c r="BA68" s="13"/>
      <c r="BB68" s="19"/>
      <c r="BC68" s="13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3"/>
      <c r="D69" s="19"/>
      <c r="E69" s="13"/>
      <c r="F69" s="19"/>
      <c r="G69" s="13"/>
      <c r="H69" s="19"/>
      <c r="I69" s="13"/>
      <c r="J69" s="19"/>
      <c r="K69" s="13"/>
      <c r="L69" s="19"/>
      <c r="M69" s="13"/>
      <c r="N69" s="19"/>
      <c r="O69" s="13"/>
      <c r="P69" s="19"/>
      <c r="Q69" s="13"/>
      <c r="R69" s="19"/>
      <c r="S69" s="41"/>
      <c r="T69" s="19"/>
      <c r="U69" s="13"/>
      <c r="V69" s="19"/>
      <c r="W69" s="13"/>
      <c r="X69" s="19"/>
      <c r="Y69" s="13"/>
      <c r="Z69" s="19"/>
      <c r="AA69" s="13"/>
      <c r="AB69" s="19"/>
      <c r="AC69" s="13"/>
      <c r="AD69" s="19"/>
      <c r="AE69" s="13"/>
      <c r="AF69" s="14"/>
      <c r="AG69" s="13"/>
      <c r="AH69" s="19"/>
      <c r="AI69" s="13"/>
      <c r="AJ69" s="19"/>
      <c r="AK69" s="13"/>
      <c r="AL69" s="19"/>
      <c r="AM69" s="13"/>
      <c r="AN69" s="19"/>
      <c r="AO69" s="13"/>
      <c r="AP69" s="19"/>
      <c r="AQ69" s="13"/>
      <c r="AR69" s="19"/>
      <c r="AS69" s="41"/>
      <c r="AT69" s="19"/>
      <c r="AU69" s="13"/>
      <c r="AV69" s="19"/>
      <c r="AW69" s="53"/>
      <c r="AX69" s="14"/>
      <c r="AY69" s="13"/>
      <c r="AZ69" s="14"/>
      <c r="BA69" s="13"/>
      <c r="BB69" s="19"/>
      <c r="BC69" s="13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3"/>
      <c r="D70" s="19"/>
      <c r="E70" s="13"/>
      <c r="F70" s="19"/>
      <c r="G70" s="13"/>
      <c r="H70" s="19"/>
      <c r="I70" s="13"/>
      <c r="J70" s="19"/>
      <c r="K70" s="13"/>
      <c r="L70" s="19"/>
      <c r="M70" s="13"/>
      <c r="N70" s="14"/>
      <c r="O70" s="13"/>
      <c r="P70" s="19"/>
      <c r="Q70" s="13"/>
      <c r="R70" s="19"/>
      <c r="S70" s="13"/>
      <c r="T70" s="19"/>
      <c r="U70" s="13"/>
      <c r="V70" s="19"/>
      <c r="W70" s="13"/>
      <c r="X70" s="19"/>
      <c r="Y70" s="13"/>
      <c r="Z70" s="19"/>
      <c r="AA70" s="13"/>
      <c r="AB70" s="19"/>
      <c r="AC70" s="13"/>
      <c r="AD70" s="19"/>
      <c r="AE70" s="13"/>
      <c r="AF70" s="14"/>
      <c r="AG70" s="43"/>
      <c r="AH70" s="19"/>
      <c r="AI70" s="13"/>
      <c r="AJ70" s="19"/>
      <c r="AK70" s="13"/>
      <c r="AL70" s="14"/>
      <c r="AM70" s="13"/>
      <c r="AN70" s="19"/>
      <c r="AO70" s="13"/>
      <c r="AP70" s="19"/>
      <c r="AQ70" s="13"/>
      <c r="AR70" s="19"/>
      <c r="AS70" s="13"/>
      <c r="AT70" s="76"/>
      <c r="AU70" s="41"/>
      <c r="AV70" s="19"/>
      <c r="AW70" s="53"/>
      <c r="AX70" s="19"/>
      <c r="AY70" s="13"/>
      <c r="AZ70" s="19"/>
      <c r="BA70" s="13"/>
      <c r="BB70" s="19"/>
      <c r="BC70" s="13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3"/>
      <c r="D71" s="19"/>
      <c r="E71" s="13"/>
      <c r="F71" s="19"/>
      <c r="G71" s="13"/>
      <c r="H71" s="19"/>
      <c r="I71" s="13"/>
      <c r="J71" s="19"/>
      <c r="K71" s="13"/>
      <c r="L71" s="14"/>
      <c r="M71" s="13"/>
      <c r="N71" s="14"/>
      <c r="O71" s="13"/>
      <c r="P71" s="19"/>
      <c r="Q71" s="13"/>
      <c r="R71" s="19"/>
      <c r="S71" s="13"/>
      <c r="T71" s="19"/>
      <c r="U71" s="13"/>
      <c r="V71" s="19"/>
      <c r="W71" s="13"/>
      <c r="X71" s="19"/>
      <c r="Y71" s="13"/>
      <c r="Z71" s="19"/>
      <c r="AA71" s="13"/>
      <c r="AB71" s="19"/>
      <c r="AC71" s="13"/>
      <c r="AD71" s="19"/>
      <c r="AE71" s="13"/>
      <c r="AF71" s="14"/>
      <c r="AG71" s="13"/>
      <c r="AH71" s="19"/>
      <c r="AI71" s="13"/>
      <c r="AJ71" s="19"/>
      <c r="AK71" s="13"/>
      <c r="AL71" s="14"/>
      <c r="AM71" s="13"/>
      <c r="AN71" s="19"/>
      <c r="AO71" s="13"/>
      <c r="AP71" s="14"/>
      <c r="AQ71" s="13"/>
      <c r="AR71" s="14"/>
      <c r="AS71" s="13"/>
      <c r="AT71" s="19"/>
      <c r="AU71" s="13"/>
      <c r="AV71" s="19"/>
      <c r="AW71" s="53"/>
      <c r="AX71" s="19"/>
      <c r="AY71" s="13"/>
      <c r="AZ71" s="19"/>
      <c r="BA71" s="13"/>
      <c r="BB71" s="19"/>
      <c r="BC71" s="13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3"/>
      <c r="D72" s="19"/>
      <c r="E72" s="13"/>
      <c r="F72" s="19"/>
      <c r="G72" s="13"/>
      <c r="H72" s="19"/>
      <c r="I72" s="13"/>
      <c r="J72" s="19"/>
      <c r="K72" s="13"/>
      <c r="L72" s="19"/>
      <c r="M72" s="13"/>
      <c r="N72" s="14"/>
      <c r="O72" s="13"/>
      <c r="P72" s="19"/>
      <c r="Q72" s="13"/>
      <c r="R72" s="19"/>
      <c r="S72" s="13"/>
      <c r="T72" s="19"/>
      <c r="U72" s="13"/>
      <c r="V72" s="19"/>
      <c r="W72" s="13"/>
      <c r="X72" s="19"/>
      <c r="Y72" s="13"/>
      <c r="Z72" s="19"/>
      <c r="AA72" s="13"/>
      <c r="AB72" s="19"/>
      <c r="AC72" s="13"/>
      <c r="AD72" s="19"/>
      <c r="AE72" s="13"/>
      <c r="AF72" s="19"/>
      <c r="AG72" s="13"/>
      <c r="AH72" s="19"/>
      <c r="AI72" s="13"/>
      <c r="AJ72" s="14"/>
      <c r="AK72" s="8"/>
      <c r="AL72" s="19"/>
      <c r="AM72" s="13"/>
      <c r="AN72" s="19"/>
      <c r="AO72" s="13"/>
      <c r="AP72" s="19"/>
      <c r="AQ72" s="13"/>
      <c r="AR72" s="19"/>
      <c r="AS72" s="13"/>
      <c r="AT72" s="19"/>
      <c r="AU72" s="13"/>
      <c r="AV72" s="19"/>
      <c r="AW72" s="53"/>
      <c r="AX72" s="98"/>
      <c r="AY72" s="7"/>
      <c r="AZ72" s="19"/>
      <c r="BA72" s="13"/>
      <c r="BB72" s="19"/>
      <c r="BC72" s="13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3"/>
      <c r="D73" s="19"/>
      <c r="E73" s="13"/>
      <c r="F73" s="19"/>
      <c r="G73" s="13"/>
      <c r="H73" s="19"/>
      <c r="I73" s="13"/>
      <c r="J73" s="19"/>
      <c r="K73" s="13"/>
      <c r="L73" s="19"/>
      <c r="M73" s="13"/>
      <c r="N73" s="19"/>
      <c r="O73" s="13"/>
      <c r="P73" s="19"/>
      <c r="Q73" s="13"/>
      <c r="R73" s="19"/>
      <c r="S73" s="13"/>
      <c r="T73" s="19"/>
      <c r="U73" s="13"/>
      <c r="V73" s="19"/>
      <c r="W73" s="13"/>
      <c r="X73" s="19"/>
      <c r="Y73" s="13"/>
      <c r="Z73" s="19"/>
      <c r="AA73" s="13"/>
      <c r="AB73" s="19"/>
      <c r="AC73" s="13"/>
      <c r="AD73" s="19"/>
      <c r="AE73" s="13"/>
      <c r="AF73" s="19"/>
      <c r="AG73" s="13"/>
      <c r="AH73" s="19"/>
      <c r="AI73" s="13"/>
      <c r="AJ73" s="19"/>
      <c r="AK73" s="13"/>
      <c r="AL73" s="14"/>
      <c r="AM73" s="13"/>
      <c r="AN73" s="19"/>
      <c r="AO73" s="13"/>
      <c r="AP73" s="19"/>
      <c r="AQ73" s="13"/>
      <c r="AR73" s="19"/>
      <c r="AS73" s="13"/>
      <c r="AT73" s="19"/>
      <c r="AU73" s="13"/>
      <c r="AV73" s="19"/>
      <c r="AW73" s="53"/>
      <c r="AX73" s="19"/>
      <c r="AY73" s="13"/>
      <c r="AZ73" s="19"/>
      <c r="BA73" s="13"/>
      <c r="BB73" s="19"/>
      <c r="BC73" s="13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3"/>
      <c r="D74" s="19"/>
      <c r="E74" s="13"/>
      <c r="F74" s="19"/>
      <c r="G74" s="13"/>
      <c r="H74" s="19"/>
      <c r="I74" s="13"/>
      <c r="J74" s="19"/>
      <c r="K74" s="13"/>
      <c r="L74" s="19"/>
      <c r="M74" s="13"/>
      <c r="N74" s="19"/>
      <c r="O74" s="13"/>
      <c r="P74" s="19"/>
      <c r="Q74" s="13"/>
      <c r="R74" s="19"/>
      <c r="S74" s="13"/>
      <c r="T74" s="19"/>
      <c r="U74" s="13"/>
      <c r="V74" s="19"/>
      <c r="W74" s="13"/>
      <c r="X74" s="19"/>
      <c r="Y74" s="13"/>
      <c r="Z74" s="19"/>
      <c r="AA74" s="13"/>
      <c r="AB74" s="19"/>
      <c r="AC74" s="13"/>
      <c r="AD74" s="4"/>
      <c r="AE74" s="70"/>
      <c r="AF74" s="19"/>
      <c r="AG74" s="13"/>
      <c r="AH74" s="19"/>
      <c r="AI74" s="13"/>
      <c r="AJ74" s="19"/>
      <c r="AK74" s="13"/>
      <c r="AL74" s="14"/>
      <c r="AM74" s="13"/>
      <c r="AN74" s="19"/>
      <c r="AO74" s="13"/>
      <c r="AP74" s="19"/>
      <c r="AQ74" s="13"/>
      <c r="AR74" s="19"/>
      <c r="AS74" s="13"/>
      <c r="AT74" s="19"/>
      <c r="AU74" s="13"/>
      <c r="AV74" s="19"/>
      <c r="AW74" s="53"/>
      <c r="AX74" s="19"/>
      <c r="AY74" s="13"/>
      <c r="AZ74" s="19"/>
      <c r="BA74" s="13"/>
      <c r="BB74" s="19"/>
      <c r="BC74" s="13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3"/>
      <c r="D75" s="19"/>
      <c r="E75" s="13"/>
      <c r="F75" s="19"/>
      <c r="G75" s="13"/>
      <c r="H75" s="19"/>
      <c r="I75" s="13"/>
      <c r="J75" s="19"/>
      <c r="K75" s="13"/>
      <c r="L75" s="19"/>
      <c r="M75" s="13"/>
      <c r="N75" s="19"/>
      <c r="O75" s="13"/>
      <c r="P75" s="19"/>
      <c r="Q75" s="13"/>
      <c r="R75" s="19"/>
      <c r="S75" s="13"/>
      <c r="T75" s="19"/>
      <c r="U75" s="13"/>
      <c r="V75" s="111"/>
      <c r="W75" s="13"/>
      <c r="X75" s="111"/>
      <c r="Y75" s="13"/>
      <c r="Z75" s="19"/>
      <c r="AA75" s="13"/>
      <c r="AB75" s="19"/>
      <c r="AC75" s="13"/>
      <c r="AD75" s="19"/>
      <c r="AE75" s="13"/>
      <c r="AF75" s="19"/>
      <c r="AG75" s="13"/>
      <c r="AH75" s="19"/>
      <c r="AI75" s="13"/>
      <c r="AJ75" s="19"/>
      <c r="AK75" s="13"/>
      <c r="AL75" s="14"/>
      <c r="AM75" s="13"/>
      <c r="AN75" s="19"/>
      <c r="AO75" s="13"/>
      <c r="AP75" s="19"/>
      <c r="AQ75" s="13"/>
      <c r="AR75" s="19"/>
      <c r="AS75" s="13"/>
      <c r="AT75" s="14"/>
      <c r="AU75" s="13"/>
      <c r="AV75" s="14"/>
      <c r="AW75" s="53"/>
      <c r="AX75" s="19"/>
      <c r="AY75" s="13"/>
      <c r="AZ75" s="19"/>
      <c r="BA75" s="13"/>
      <c r="BB75" s="19"/>
      <c r="BC75" s="13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3"/>
      <c r="D76" s="19"/>
      <c r="E76" s="13"/>
      <c r="F76" s="19"/>
      <c r="G76" s="13"/>
      <c r="H76" s="19"/>
      <c r="I76" s="13"/>
      <c r="J76" s="19"/>
      <c r="K76" s="13"/>
      <c r="L76" s="19"/>
      <c r="M76" s="13"/>
      <c r="N76" s="19"/>
      <c r="O76" s="13"/>
      <c r="P76" s="19"/>
      <c r="Q76" s="13"/>
      <c r="R76" s="19"/>
      <c r="S76" s="13"/>
      <c r="T76" s="19"/>
      <c r="U76" s="13"/>
      <c r="V76" s="111"/>
      <c r="W76" s="13"/>
      <c r="X76" s="111"/>
      <c r="Y76" s="13"/>
      <c r="Z76" s="19"/>
      <c r="AA76" s="13"/>
      <c r="AB76" s="19"/>
      <c r="AC76" s="13"/>
      <c r="AD76" s="19"/>
      <c r="AE76" s="13"/>
      <c r="AF76" s="19"/>
      <c r="AG76" s="13"/>
      <c r="AH76" s="19"/>
      <c r="AI76" s="13"/>
      <c r="AJ76" s="19"/>
      <c r="AK76" s="13"/>
      <c r="AL76" s="14"/>
      <c r="AM76" s="13"/>
      <c r="AN76" s="14"/>
      <c r="AO76" s="13"/>
      <c r="AP76" s="19"/>
      <c r="AQ76" s="13"/>
      <c r="AR76" s="19"/>
      <c r="AS76" s="13"/>
      <c r="AT76" s="19"/>
      <c r="AU76" s="13"/>
      <c r="AV76" s="14"/>
      <c r="AW76" s="53"/>
      <c r="AX76" s="19"/>
      <c r="AY76" s="13"/>
      <c r="AZ76" s="19"/>
      <c r="BA76" s="13"/>
      <c r="BB76" s="19"/>
      <c r="BC76" s="13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3"/>
      <c r="D77" s="19"/>
      <c r="E77" s="13"/>
      <c r="F77" s="19"/>
      <c r="G77" s="13"/>
      <c r="H77" s="19"/>
      <c r="I77" s="13"/>
      <c r="J77" s="19"/>
      <c r="K77" s="13"/>
      <c r="L77" s="19"/>
      <c r="M77" s="13"/>
      <c r="N77" s="19"/>
      <c r="O77" s="13"/>
      <c r="P77" s="19"/>
      <c r="Q77" s="13"/>
      <c r="R77" s="19"/>
      <c r="S77" s="13"/>
      <c r="T77" s="19"/>
      <c r="U77" s="13"/>
      <c r="V77" s="19"/>
      <c r="W77" s="13"/>
      <c r="X77" s="19"/>
      <c r="Y77" s="13"/>
      <c r="Z77" s="19"/>
      <c r="AA77" s="13"/>
      <c r="AB77" s="19"/>
      <c r="AC77" s="13"/>
      <c r="AD77" s="19"/>
      <c r="AE77" s="13"/>
      <c r="AF77" s="19"/>
      <c r="AG77" s="13"/>
      <c r="AH77" s="19"/>
      <c r="AI77" s="13"/>
      <c r="AJ77" s="19"/>
      <c r="AK77" s="13"/>
      <c r="AL77" s="14"/>
      <c r="AM77" s="13"/>
      <c r="AN77" s="19"/>
      <c r="AO77" s="13"/>
      <c r="AP77" s="19"/>
      <c r="AQ77" s="13"/>
      <c r="AR77" s="19"/>
      <c r="AS77" s="13"/>
      <c r="AT77" s="19"/>
      <c r="AU77" s="13"/>
      <c r="AV77" s="14"/>
      <c r="AW77" s="53"/>
      <c r="AX77" s="19"/>
      <c r="AY77" s="13"/>
      <c r="AZ77" s="19"/>
      <c r="BA77" s="13"/>
      <c r="BB77" s="19"/>
      <c r="BC77" s="13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3"/>
      <c r="D78" s="19"/>
      <c r="E78" s="13"/>
      <c r="F78" s="19"/>
      <c r="G78" s="13"/>
      <c r="H78" s="19"/>
      <c r="I78" s="13"/>
      <c r="J78" s="19"/>
      <c r="K78" s="13"/>
      <c r="L78" s="19"/>
      <c r="M78" s="13"/>
      <c r="N78" s="14"/>
      <c r="O78" s="13"/>
      <c r="P78" s="19"/>
      <c r="Q78" s="13"/>
      <c r="R78" s="19"/>
      <c r="S78" s="13"/>
      <c r="T78" s="19"/>
      <c r="U78" s="13"/>
      <c r="V78" s="19"/>
      <c r="W78" s="13"/>
      <c r="X78" s="19"/>
      <c r="Y78" s="13"/>
      <c r="Z78" s="19"/>
      <c r="AA78" s="13"/>
      <c r="AB78" s="19"/>
      <c r="AC78" s="13"/>
      <c r="AD78" s="19"/>
      <c r="AE78" s="13"/>
      <c r="AF78" s="19"/>
      <c r="AG78" s="13"/>
      <c r="AH78" s="19"/>
      <c r="AI78" s="13"/>
      <c r="AJ78" s="19"/>
      <c r="AK78" s="13"/>
      <c r="AL78" s="14"/>
      <c r="AM78" s="13"/>
      <c r="AN78" s="19"/>
      <c r="AO78" s="13"/>
      <c r="AP78" s="19"/>
      <c r="AQ78" s="13"/>
      <c r="AR78" s="19"/>
      <c r="AS78" s="13"/>
      <c r="AT78" s="19"/>
      <c r="AU78" s="13"/>
      <c r="AV78" s="19"/>
      <c r="AW78" s="53"/>
      <c r="AX78" s="15"/>
      <c r="AY78" s="13"/>
      <c r="AZ78" s="111"/>
      <c r="BA78" s="13"/>
      <c r="BB78" s="19"/>
      <c r="BC78" s="13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3"/>
      <c r="D79" s="19"/>
      <c r="E79" s="13"/>
      <c r="F79" s="19"/>
      <c r="G79" s="13"/>
      <c r="H79" s="19"/>
      <c r="I79" s="13"/>
      <c r="J79" s="19"/>
      <c r="K79" s="13"/>
      <c r="L79" s="19"/>
      <c r="M79" s="13"/>
      <c r="N79" s="19"/>
      <c r="O79" s="13"/>
      <c r="P79" s="19"/>
      <c r="Q79" s="13"/>
      <c r="R79" s="19"/>
      <c r="S79" s="13"/>
      <c r="T79" s="19"/>
      <c r="U79" s="13"/>
      <c r="V79" s="19"/>
      <c r="W79" s="13"/>
      <c r="X79" s="19"/>
      <c r="Y79" s="13"/>
      <c r="Z79" s="19"/>
      <c r="AA79" s="13"/>
      <c r="AB79" s="19"/>
      <c r="AC79" s="13"/>
      <c r="AD79" s="19"/>
      <c r="AE79" s="13"/>
      <c r="AF79" s="19"/>
      <c r="AG79" s="13"/>
      <c r="AH79" s="19"/>
      <c r="AI79" s="13"/>
      <c r="AJ79" s="19"/>
      <c r="AK79" s="13"/>
      <c r="AL79" s="14"/>
      <c r="AM79" s="13"/>
      <c r="AN79" s="19"/>
      <c r="AO79" s="13"/>
      <c r="AP79" s="19"/>
      <c r="AQ79" s="13"/>
      <c r="AR79" s="19"/>
      <c r="AS79" s="13"/>
      <c r="AT79" s="19"/>
      <c r="AU79" s="13"/>
      <c r="AV79" s="111"/>
      <c r="AW79" s="53"/>
      <c r="AX79" s="19"/>
      <c r="AY79" s="13"/>
      <c r="AZ79" s="19"/>
      <c r="BA79" s="13"/>
      <c r="BB79" s="19"/>
      <c r="BC79" s="13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3"/>
      <c r="D80" s="19"/>
      <c r="E80" s="13"/>
      <c r="F80" s="14"/>
      <c r="G80" s="13"/>
      <c r="H80" s="19"/>
      <c r="I80" s="13"/>
      <c r="J80" s="19"/>
      <c r="K80" s="13"/>
      <c r="L80" s="19"/>
      <c r="M80" s="13"/>
      <c r="N80" s="19"/>
      <c r="O80" s="13"/>
      <c r="P80" s="19"/>
      <c r="Q80" s="13"/>
      <c r="R80" s="19"/>
      <c r="S80" s="13"/>
      <c r="T80" s="19"/>
      <c r="U80" s="13"/>
      <c r="V80" s="19"/>
      <c r="W80" s="13"/>
      <c r="X80" s="19"/>
      <c r="Y80" s="13"/>
      <c r="Z80" s="19"/>
      <c r="AA80" s="13"/>
      <c r="AB80" s="19"/>
      <c r="AC80" s="13"/>
      <c r="AD80" s="19"/>
      <c r="AE80" s="13"/>
      <c r="AF80" s="19"/>
      <c r="AG80" s="13"/>
      <c r="AH80" s="19"/>
      <c r="AI80" s="13"/>
      <c r="AJ80" s="15"/>
      <c r="AK80" s="13"/>
      <c r="AL80" s="14"/>
      <c r="AM80" s="13"/>
      <c r="AN80" s="19"/>
      <c r="AO80" s="13"/>
      <c r="AP80" s="19"/>
      <c r="AQ80" s="13"/>
      <c r="AR80" s="19"/>
      <c r="AS80" s="13"/>
      <c r="AT80" s="19"/>
      <c r="AU80" s="13"/>
      <c r="AV80" s="19"/>
      <c r="AW80" s="53"/>
      <c r="AX80" s="111"/>
      <c r="AY80" s="13"/>
      <c r="AZ80" s="111"/>
      <c r="BA80" s="13"/>
      <c r="BB80" s="19"/>
      <c r="BC80" s="13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3"/>
      <c r="D81" s="19"/>
      <c r="E81" s="13"/>
      <c r="F81" s="19"/>
      <c r="G81" s="13"/>
      <c r="H81" s="19"/>
      <c r="I81" s="13"/>
      <c r="J81" s="19"/>
      <c r="K81" s="13"/>
      <c r="L81" s="19"/>
      <c r="M81" s="13"/>
      <c r="N81" s="19"/>
      <c r="O81" s="13"/>
      <c r="P81" s="19"/>
      <c r="Q81" s="13"/>
      <c r="R81" s="19"/>
      <c r="S81" s="13"/>
      <c r="T81" s="19"/>
      <c r="U81" s="13"/>
      <c r="V81" s="19"/>
      <c r="W81" s="13"/>
      <c r="X81" s="19"/>
      <c r="Y81" s="13"/>
      <c r="Z81" s="19"/>
      <c r="AA81" s="13"/>
      <c r="AB81" s="19"/>
      <c r="AC81" s="13"/>
      <c r="AD81" s="19"/>
      <c r="AE81" s="13"/>
      <c r="AF81" s="19"/>
      <c r="AG81" s="13"/>
      <c r="AH81" s="19"/>
      <c r="AI81" s="13"/>
      <c r="AJ81" s="19"/>
      <c r="AK81" s="13"/>
      <c r="AL81" s="14"/>
      <c r="AM81" s="13"/>
      <c r="AN81" s="19"/>
      <c r="AO81" s="13"/>
      <c r="AP81" s="19"/>
      <c r="AQ81" s="13"/>
      <c r="AR81" s="19"/>
      <c r="AS81" s="13"/>
      <c r="AT81" s="19"/>
      <c r="AU81" s="13"/>
      <c r="AV81" s="19"/>
      <c r="AW81" s="53"/>
      <c r="AX81" s="19"/>
      <c r="AY81" s="13"/>
      <c r="AZ81" s="19"/>
      <c r="BA81" s="13"/>
      <c r="BB81" s="19"/>
      <c r="BC81" s="13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9"/>
      <c r="D82" s="98"/>
      <c r="E82" s="99"/>
      <c r="F82" s="98"/>
      <c r="G82" s="99"/>
      <c r="H82" s="98"/>
      <c r="I82" s="99"/>
      <c r="J82" s="98"/>
      <c r="K82" s="99"/>
      <c r="L82" s="98"/>
      <c r="M82" s="99"/>
      <c r="N82" s="98"/>
      <c r="O82" s="99"/>
      <c r="P82" s="98"/>
      <c r="Q82" s="99"/>
      <c r="R82" s="98"/>
      <c r="S82" s="99"/>
      <c r="T82" s="98"/>
      <c r="U82" s="99"/>
      <c r="V82" s="98"/>
      <c r="W82" s="99"/>
      <c r="X82" s="98"/>
      <c r="Y82" s="99"/>
      <c r="Z82" s="98"/>
      <c r="AA82" s="99"/>
      <c r="AB82" s="98"/>
      <c r="AC82" s="99"/>
      <c r="AD82" s="98"/>
      <c r="AE82" s="99"/>
      <c r="AF82" s="98"/>
      <c r="AG82" s="99"/>
      <c r="AH82" s="98"/>
      <c r="AI82" s="99"/>
      <c r="AJ82" s="98"/>
      <c r="AK82" s="99"/>
      <c r="AL82" s="14"/>
      <c r="AM82" s="99"/>
      <c r="AN82" s="98"/>
      <c r="AO82" s="99"/>
      <c r="AP82" s="98"/>
      <c r="AQ82" s="99"/>
      <c r="AR82" s="98"/>
      <c r="AS82" s="99"/>
      <c r="AT82" s="98"/>
      <c r="AU82" s="99"/>
      <c r="AV82" s="98"/>
      <c r="AW82" s="100"/>
      <c r="AX82" s="98"/>
      <c r="AY82" s="99"/>
      <c r="AZ82" s="98"/>
      <c r="BA82" s="99"/>
      <c r="BB82" s="98"/>
      <c r="BC82" s="99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3"/>
      <c r="D83" s="19"/>
      <c r="E83" s="13"/>
      <c r="F83" s="19"/>
      <c r="G83" s="13"/>
      <c r="H83" s="19"/>
      <c r="I83" s="13"/>
      <c r="J83" s="19"/>
      <c r="K83" s="13"/>
      <c r="L83" s="19"/>
      <c r="M83" s="13"/>
      <c r="N83" s="19"/>
      <c r="O83" s="13"/>
      <c r="P83" s="19"/>
      <c r="Q83" s="13"/>
      <c r="R83" s="19"/>
      <c r="S83" s="13"/>
      <c r="T83" s="19"/>
      <c r="U83" s="13"/>
      <c r="V83" s="19"/>
      <c r="W83" s="13"/>
      <c r="X83" s="19"/>
      <c r="Y83" s="13"/>
      <c r="Z83" s="19"/>
      <c r="AA83" s="13"/>
      <c r="AB83" s="19"/>
      <c r="AC83" s="13"/>
      <c r="AD83" s="19"/>
      <c r="AE83" s="13"/>
      <c r="AF83" s="19"/>
      <c r="AG83" s="13"/>
      <c r="AH83" s="19"/>
      <c r="AI83" s="13"/>
      <c r="AJ83" s="19"/>
      <c r="AK83" s="13"/>
      <c r="AL83" s="19"/>
      <c r="AM83" s="13"/>
      <c r="AN83" s="19"/>
      <c r="AO83" s="13"/>
      <c r="AP83" s="98"/>
      <c r="AQ83" s="99"/>
      <c r="AR83" s="19"/>
      <c r="AS83" s="13"/>
      <c r="AT83" s="19"/>
      <c r="AU83" s="13"/>
      <c r="AV83" s="19"/>
      <c r="AW83" s="53"/>
      <c r="AX83" s="19"/>
      <c r="AY83" s="13"/>
      <c r="AZ83" s="19"/>
      <c r="BA83" s="13"/>
      <c r="BB83" s="19"/>
      <c r="BC83" s="13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3"/>
      <c r="D84" s="19"/>
      <c r="E84" s="13"/>
      <c r="F84" s="19"/>
      <c r="G84" s="13"/>
      <c r="H84" s="19"/>
      <c r="I84" s="13"/>
      <c r="J84" s="19"/>
      <c r="K84" s="13"/>
      <c r="L84" s="19"/>
      <c r="M84" s="13"/>
      <c r="N84" s="19"/>
      <c r="O84" s="13"/>
      <c r="P84" s="19"/>
      <c r="Q84" s="13"/>
      <c r="R84" s="19"/>
      <c r="S84" s="13"/>
      <c r="T84" s="19"/>
      <c r="U84" s="13"/>
      <c r="V84" s="19"/>
      <c r="W84" s="13"/>
      <c r="X84" s="19"/>
      <c r="Y84" s="13"/>
      <c r="Z84" s="19"/>
      <c r="AA84" s="13"/>
      <c r="AB84" s="19"/>
      <c r="AC84" s="13"/>
      <c r="AD84" s="19"/>
      <c r="AE84" s="13"/>
      <c r="AG84" s="70"/>
      <c r="AH84" s="19"/>
      <c r="AI84" s="13"/>
      <c r="AJ84" s="19"/>
      <c r="AK84" s="13"/>
      <c r="AL84" s="19">
        <f>SUM(AL75:AL83)</f>
        <v>0</v>
      </c>
      <c r="AM84" s="13"/>
      <c r="AN84" s="19"/>
      <c r="AO84" s="13"/>
      <c r="AP84" s="19"/>
      <c r="AQ84" s="13"/>
      <c r="AR84" s="19"/>
      <c r="AS84" s="13"/>
      <c r="AT84" s="19"/>
      <c r="AU84" s="13"/>
      <c r="AV84" s="19"/>
      <c r="AW84" s="53"/>
      <c r="AX84" s="19"/>
      <c r="AY84" s="13"/>
      <c r="AZ84" s="19"/>
      <c r="BA84" s="13"/>
      <c r="BB84" s="19"/>
      <c r="BC84" s="13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3"/>
      <c r="D85" s="19"/>
      <c r="E85" s="13"/>
      <c r="F85" s="19"/>
      <c r="G85" s="13"/>
      <c r="H85" s="19"/>
      <c r="I85" s="13"/>
      <c r="J85" s="19"/>
      <c r="K85" s="13"/>
      <c r="L85" s="19"/>
      <c r="M85" s="13"/>
      <c r="N85" s="19"/>
      <c r="O85" s="13"/>
      <c r="P85" s="19"/>
      <c r="Q85" s="13"/>
      <c r="R85" s="19"/>
      <c r="S85" s="13"/>
      <c r="T85" s="19"/>
      <c r="U85" s="13"/>
      <c r="V85" s="19"/>
      <c r="W85" s="13"/>
      <c r="X85" s="19"/>
      <c r="Y85" s="13"/>
      <c r="Z85" s="19"/>
      <c r="AA85" s="13"/>
      <c r="AB85" s="19"/>
      <c r="AC85" s="13"/>
      <c r="AD85" s="19"/>
      <c r="AE85" s="13"/>
      <c r="AG85" s="70"/>
      <c r="AH85" s="19"/>
      <c r="AI85" s="13"/>
      <c r="AJ85" s="19"/>
      <c r="AK85" s="13"/>
      <c r="AL85" s="19"/>
      <c r="AM85" s="13"/>
      <c r="AN85" s="19"/>
      <c r="AO85" s="13"/>
      <c r="AP85" s="19"/>
      <c r="AQ85" s="13"/>
      <c r="AR85" s="19"/>
      <c r="AS85" s="13"/>
      <c r="AT85" s="19"/>
      <c r="AU85" s="13"/>
      <c r="AV85" s="19"/>
      <c r="AW85" s="53"/>
      <c r="AX85" s="19"/>
      <c r="AY85" s="13"/>
      <c r="AZ85" s="19"/>
      <c r="BA85" s="13"/>
      <c r="BB85" s="19"/>
      <c r="BC85" s="13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3"/>
      <c r="D86" s="19"/>
      <c r="E86" s="13"/>
      <c r="F86" s="19"/>
      <c r="G86" s="13"/>
      <c r="H86" s="19"/>
      <c r="I86" s="13"/>
      <c r="J86" s="19"/>
      <c r="K86" s="13"/>
      <c r="L86" s="19"/>
      <c r="M86" s="13"/>
      <c r="N86" s="19"/>
      <c r="O86" s="13"/>
      <c r="P86" s="19"/>
      <c r="Q86" s="13"/>
      <c r="R86" s="19"/>
      <c r="S86" s="13"/>
      <c r="T86" s="19"/>
      <c r="U86" s="13"/>
      <c r="V86" s="19"/>
      <c r="W86" s="13"/>
      <c r="X86" s="19"/>
      <c r="Y86" s="13"/>
      <c r="Z86" s="19"/>
      <c r="AA86" s="13"/>
      <c r="AB86" s="19"/>
      <c r="AC86" s="13"/>
      <c r="AD86" s="19"/>
      <c r="AE86" s="13"/>
      <c r="AG86" s="70"/>
      <c r="AH86" s="19"/>
      <c r="AI86" s="13"/>
      <c r="AJ86" s="19"/>
      <c r="AK86" s="13"/>
      <c r="AL86" s="19"/>
      <c r="AM86" s="13"/>
      <c r="AN86" s="19"/>
      <c r="AO86" s="13"/>
      <c r="AP86" s="19"/>
      <c r="AQ86" s="13"/>
      <c r="AR86" s="19"/>
      <c r="AS86" s="13"/>
      <c r="AT86" s="19"/>
      <c r="AU86" s="13"/>
      <c r="AV86" s="19"/>
      <c r="AW86" s="53"/>
      <c r="AX86" s="19"/>
      <c r="AY86" s="13"/>
      <c r="AZ86" s="19"/>
      <c r="BA86" s="13"/>
      <c r="BB86" s="19"/>
      <c r="BC86" s="13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7"/>
      <c r="D87" s="9"/>
      <c r="E87" s="7"/>
      <c r="F87" s="9"/>
      <c r="G87" s="7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  <c r="V87" s="9"/>
      <c r="W87" s="7"/>
      <c r="X87" s="9"/>
      <c r="Y87" s="7"/>
      <c r="Z87" s="9"/>
      <c r="AA87" s="7"/>
      <c r="AB87" s="9"/>
      <c r="AC87" s="7"/>
      <c r="AD87" s="9"/>
      <c r="AE87" s="7"/>
      <c r="AG87" s="70"/>
      <c r="AH87" s="9"/>
      <c r="AI87" s="7"/>
      <c r="AJ87" s="9"/>
      <c r="AK87" s="7"/>
      <c r="AL87" s="9"/>
      <c r="AM87" s="7"/>
      <c r="AN87" s="9"/>
      <c r="AO87" s="7"/>
      <c r="AP87" s="9"/>
      <c r="AQ87" s="7"/>
      <c r="AR87" s="9"/>
      <c r="AS87" s="7"/>
      <c r="AT87" s="9"/>
      <c r="AU87" s="7"/>
      <c r="AV87" s="9"/>
      <c r="AW87" s="100"/>
      <c r="AX87" s="9"/>
      <c r="AY87" s="7"/>
      <c r="AZ87" s="9"/>
      <c r="BA87" s="7"/>
      <c r="BB87" s="9"/>
      <c r="BC87" s="7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7"/>
      <c r="D88" s="9"/>
      <c r="E88" s="7"/>
      <c r="F88" s="9"/>
      <c r="G88" s="7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  <c r="V88" s="9"/>
      <c r="W88" s="7"/>
      <c r="X88" s="9"/>
      <c r="Y88" s="7"/>
      <c r="Z88" s="9"/>
      <c r="AA88" s="7"/>
      <c r="AB88" s="98"/>
      <c r="AC88" s="7"/>
      <c r="AD88" s="9"/>
      <c r="AE88" s="7"/>
      <c r="AF88" s="4"/>
      <c r="AG88" s="70"/>
      <c r="AH88" s="9"/>
      <c r="AI88" s="7"/>
      <c r="AJ88" s="9"/>
      <c r="AK88" s="7"/>
      <c r="AL88" s="9"/>
      <c r="AM88" s="7"/>
      <c r="AN88" s="9"/>
      <c r="AO88" s="7"/>
      <c r="AP88" s="98"/>
      <c r="AQ88" s="7"/>
      <c r="AR88" s="9"/>
      <c r="AS88" s="7"/>
      <c r="AT88" s="9"/>
      <c r="AU88" s="7"/>
      <c r="AV88" s="9"/>
      <c r="AW88" s="100"/>
      <c r="AX88" s="9"/>
      <c r="AY88" s="7"/>
      <c r="AZ88" s="9"/>
      <c r="BA88" s="7"/>
      <c r="BB88" s="9"/>
      <c r="BC88" s="7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7"/>
      <c r="D89" s="9"/>
      <c r="E89" s="7"/>
      <c r="F89" s="9"/>
      <c r="G89" s="7"/>
      <c r="H89" s="9"/>
      <c r="I89" s="7"/>
      <c r="J89" s="9"/>
      <c r="K89" s="7"/>
      <c r="L89" s="9"/>
      <c r="M89" s="7"/>
      <c r="N89" s="9"/>
      <c r="O89" s="7"/>
      <c r="P89" s="9"/>
      <c r="Q89" s="7"/>
      <c r="R89" s="9"/>
      <c r="S89" s="7"/>
      <c r="T89" s="9"/>
      <c r="U89" s="7"/>
      <c r="V89" s="9"/>
      <c r="W89" s="7"/>
      <c r="X89" s="9"/>
      <c r="Y89" s="7"/>
      <c r="Z89" s="9"/>
      <c r="AA89" s="7"/>
      <c r="AB89" s="9"/>
      <c r="AC89" s="7"/>
      <c r="AD89" s="9"/>
      <c r="AE89" s="7"/>
      <c r="AF89" s="9"/>
      <c r="AG89" s="7"/>
      <c r="AH89" s="9"/>
      <c r="AI89" s="7"/>
      <c r="AJ89" s="9"/>
      <c r="AK89" s="7"/>
      <c r="AL89" s="9"/>
      <c r="AM89" s="7"/>
      <c r="AN89" s="9"/>
      <c r="AO89" s="7"/>
      <c r="AP89" s="9"/>
      <c r="AQ89" s="99"/>
      <c r="AR89" s="9"/>
      <c r="AS89" s="7"/>
      <c r="AT89" s="9"/>
      <c r="AU89" s="7"/>
      <c r="AV89" s="9"/>
      <c r="AW89" s="100"/>
      <c r="AX89" s="9"/>
      <c r="AY89" s="7"/>
      <c r="AZ89" s="9"/>
      <c r="BA89" s="7"/>
      <c r="BB89" s="9"/>
      <c r="BC89" s="7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7"/>
      <c r="D90" s="9"/>
      <c r="E90" s="7"/>
      <c r="F90" s="9"/>
      <c r="G90" s="7"/>
      <c r="H90" s="9"/>
      <c r="I90" s="7"/>
      <c r="J90" s="9"/>
      <c r="K90" s="7"/>
      <c r="L90" s="9"/>
      <c r="M90" s="7"/>
      <c r="N90" s="9"/>
      <c r="O90" s="7"/>
      <c r="P90" s="9"/>
      <c r="Q90" s="7"/>
      <c r="R90" s="9"/>
      <c r="S90" s="7"/>
      <c r="T90" s="9"/>
      <c r="U90" s="7"/>
      <c r="V90" s="9"/>
      <c r="W90" s="7"/>
      <c r="X90" s="9"/>
      <c r="Y90" s="7"/>
      <c r="Z90" s="9"/>
      <c r="AA90" s="7"/>
      <c r="AB90" s="9"/>
      <c r="AC90" s="7"/>
      <c r="AD90" s="9"/>
      <c r="AE90" s="7"/>
      <c r="AF90" s="9"/>
      <c r="AG90" s="7"/>
      <c r="AH90" s="9"/>
      <c r="AI90" s="7"/>
      <c r="AJ90" s="9"/>
      <c r="AK90" s="7"/>
      <c r="AL90" s="9"/>
      <c r="AM90" s="7"/>
      <c r="AN90" s="9"/>
      <c r="AO90" s="7"/>
      <c r="AP90" s="9"/>
      <c r="AQ90" s="7"/>
      <c r="AR90" s="9"/>
      <c r="AS90" s="7"/>
      <c r="AT90" s="9"/>
      <c r="AU90" s="7"/>
      <c r="AV90" s="9"/>
      <c r="AW90" s="100"/>
      <c r="AX90" s="9"/>
      <c r="AY90" s="7"/>
      <c r="AZ90" s="9"/>
      <c r="BA90" s="7"/>
      <c r="BB90" s="9"/>
      <c r="BC90" s="7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6"/>
      <c r="D91" s="105"/>
      <c r="E91" s="106"/>
      <c r="F91" s="105"/>
      <c r="G91" s="106"/>
      <c r="H91" s="105"/>
      <c r="I91" s="106"/>
      <c r="J91" s="105"/>
      <c r="K91" s="106"/>
      <c r="L91" s="105"/>
      <c r="M91" s="106"/>
      <c r="N91" s="105"/>
      <c r="O91" s="106"/>
      <c r="P91" s="105"/>
      <c r="Q91" s="106"/>
      <c r="R91" s="105"/>
      <c r="S91" s="106"/>
      <c r="T91" s="105"/>
      <c r="U91" s="106"/>
      <c r="V91" s="105"/>
      <c r="W91" s="106"/>
      <c r="X91" s="105"/>
      <c r="Y91" s="106"/>
      <c r="Z91" s="105"/>
      <c r="AA91" s="106"/>
      <c r="AB91" s="105"/>
      <c r="AC91" s="106"/>
      <c r="AD91" s="105"/>
      <c r="AE91" s="106"/>
      <c r="AF91" s="105"/>
      <c r="AG91" s="106"/>
      <c r="AH91" s="105"/>
      <c r="AI91" s="106"/>
      <c r="AJ91" s="105"/>
      <c r="AK91" s="106"/>
      <c r="AL91" s="105"/>
      <c r="AM91" s="106"/>
      <c r="AN91" s="105"/>
      <c r="AO91" s="106"/>
      <c r="AP91" s="105"/>
      <c r="AQ91" s="106"/>
      <c r="AR91" s="105"/>
      <c r="AS91" s="106"/>
      <c r="AT91" s="105"/>
      <c r="AU91" s="106"/>
      <c r="AW91" s="108"/>
      <c r="AX91" s="105"/>
      <c r="AY91" s="106"/>
      <c r="AZ91" s="105"/>
      <c r="BA91" s="106"/>
      <c r="BB91" s="105"/>
      <c r="BC91" s="106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3"/>
      <c r="D92" s="98"/>
      <c r="E92" s="99"/>
      <c r="F92" s="19"/>
      <c r="G92" s="13"/>
      <c r="H92" s="19"/>
      <c r="I92" s="13"/>
      <c r="J92" s="19"/>
      <c r="K92" s="13"/>
      <c r="L92" s="19"/>
      <c r="M92" s="13"/>
      <c r="N92" s="19"/>
      <c r="O92" s="13"/>
      <c r="P92" s="19"/>
      <c r="Q92" s="13"/>
      <c r="R92" s="19"/>
      <c r="S92" s="13"/>
      <c r="T92" s="19"/>
      <c r="U92" s="13"/>
      <c r="V92" s="19"/>
      <c r="W92" s="13"/>
      <c r="X92" s="19"/>
      <c r="Y92" s="13"/>
      <c r="Z92" s="115"/>
      <c r="AA92" s="114"/>
      <c r="AB92" s="19"/>
      <c r="AC92" s="13"/>
      <c r="AD92" s="19"/>
      <c r="AE92" s="13"/>
      <c r="AF92" s="19"/>
      <c r="AG92" s="13"/>
      <c r="AH92" s="19"/>
      <c r="AI92" s="13"/>
      <c r="AJ92" s="19"/>
      <c r="AK92" s="13"/>
      <c r="AL92" s="19"/>
      <c r="AM92" s="13"/>
      <c r="AN92" s="19"/>
      <c r="AO92" s="13"/>
      <c r="AP92" s="19"/>
      <c r="AQ92" s="13"/>
      <c r="AR92" s="19"/>
      <c r="AS92" s="13"/>
      <c r="AT92" s="19"/>
      <c r="AU92" s="13"/>
      <c r="AV92" s="19"/>
      <c r="AW92" s="53"/>
      <c r="AX92" s="19"/>
      <c r="AY92" s="13"/>
      <c r="AZ92" s="19"/>
      <c r="BA92" s="13"/>
      <c r="BB92" s="19"/>
      <c r="BC92" s="13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3"/>
      <c r="D93" s="113"/>
      <c r="E93" s="13"/>
      <c r="F93" s="19"/>
      <c r="G93" s="13"/>
      <c r="H93" s="19"/>
      <c r="I93" s="13"/>
      <c r="J93" s="19"/>
      <c r="K93" s="13"/>
      <c r="L93" s="19"/>
      <c r="M93" s="13"/>
      <c r="N93" s="19"/>
      <c r="O93" s="13"/>
      <c r="P93" s="19"/>
      <c r="Q93" s="13"/>
      <c r="R93" s="19"/>
      <c r="S93" s="13"/>
      <c r="T93" s="9"/>
      <c r="U93" s="114"/>
      <c r="V93" s="19"/>
      <c r="W93" s="13"/>
      <c r="X93" s="19"/>
      <c r="Y93" s="13"/>
      <c r="Z93" s="19"/>
      <c r="AA93" s="13"/>
      <c r="AB93" s="19"/>
      <c r="AC93" s="13"/>
      <c r="AD93" s="19"/>
      <c r="AE93" s="13"/>
      <c r="AF93" s="14"/>
      <c r="AG93" s="13"/>
      <c r="AH93" s="19"/>
      <c r="AI93" s="13"/>
      <c r="AJ93" s="19"/>
      <c r="AK93" s="13"/>
      <c r="AL93" s="19"/>
      <c r="AM93" s="13"/>
      <c r="AN93" s="19"/>
      <c r="AO93" s="13"/>
      <c r="AP93" s="19"/>
      <c r="AQ93" s="13"/>
      <c r="AR93" s="19"/>
      <c r="AS93" s="13"/>
      <c r="AT93" s="19"/>
      <c r="AU93" s="13"/>
      <c r="AV93" s="9"/>
      <c r="AW93" s="53"/>
      <c r="AX93" s="19"/>
      <c r="AY93" s="13"/>
      <c r="AZ93" s="19"/>
      <c r="BA93" s="13"/>
      <c r="BB93" s="9"/>
      <c r="BC93" s="7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3"/>
      <c r="D94" s="113"/>
      <c r="E94" s="13"/>
      <c r="F94" s="19"/>
      <c r="G94" s="13"/>
      <c r="H94" s="19"/>
      <c r="I94" s="13"/>
      <c r="J94" s="19"/>
      <c r="K94" s="13"/>
      <c r="L94" s="19"/>
      <c r="M94" s="13"/>
      <c r="N94" s="19"/>
      <c r="O94" s="13"/>
      <c r="P94" s="19"/>
      <c r="Q94" s="13"/>
      <c r="R94" s="19"/>
      <c r="S94" s="13"/>
      <c r="T94" s="19"/>
      <c r="U94" s="13"/>
      <c r="V94" s="19"/>
      <c r="W94" s="13"/>
      <c r="X94" s="19"/>
      <c r="Y94" s="13"/>
      <c r="Z94" s="19"/>
      <c r="AA94" s="13"/>
      <c r="AB94" s="19"/>
      <c r="AC94" s="13"/>
      <c r="AD94" s="19"/>
      <c r="AE94" s="13"/>
      <c r="AF94" s="19"/>
      <c r="AG94" s="13"/>
      <c r="AH94" s="19"/>
      <c r="AI94" s="13"/>
      <c r="AJ94" s="19"/>
      <c r="AK94" s="13"/>
      <c r="AL94" s="19"/>
      <c r="AM94" s="13"/>
      <c r="AN94" s="19"/>
      <c r="AO94" s="13"/>
      <c r="AP94" s="19"/>
      <c r="AQ94" s="13"/>
      <c r="AR94" s="111"/>
      <c r="AS94" s="70"/>
      <c r="AT94" s="19"/>
      <c r="AU94" s="13"/>
      <c r="AV94" s="19"/>
      <c r="AW94" s="53"/>
      <c r="AX94" s="19"/>
      <c r="AY94" s="13"/>
      <c r="AZ94" s="19"/>
      <c r="BA94" s="13"/>
      <c r="BB94" s="98"/>
      <c r="BC94" s="7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3"/>
      <c r="D95" s="113"/>
      <c r="E95" s="13"/>
      <c r="F95" s="19"/>
      <c r="G95" s="13"/>
      <c r="H95" s="19"/>
      <c r="I95" s="13"/>
      <c r="J95" s="19"/>
      <c r="K95" s="13"/>
      <c r="L95" s="19"/>
      <c r="M95" s="13"/>
      <c r="N95" s="19"/>
      <c r="O95" s="13"/>
      <c r="P95" s="19"/>
      <c r="Q95" s="13"/>
      <c r="R95" s="19"/>
      <c r="S95" s="13"/>
      <c r="T95" s="19"/>
      <c r="U95" s="13"/>
      <c r="V95" s="19"/>
      <c r="W95" s="13"/>
      <c r="X95" s="19"/>
      <c r="Y95" s="13"/>
      <c r="Z95" s="19"/>
      <c r="AA95" s="13"/>
      <c r="AB95" s="19"/>
      <c r="AC95" s="13"/>
      <c r="AD95" s="19"/>
      <c r="AE95" s="13"/>
      <c r="AF95" s="19"/>
      <c r="AG95" s="13"/>
      <c r="AH95" s="19"/>
      <c r="AI95" s="13"/>
      <c r="AJ95" s="19"/>
      <c r="AK95" s="13"/>
      <c r="AL95" s="19"/>
      <c r="AM95" s="13"/>
      <c r="AN95" s="19"/>
      <c r="AO95" s="13"/>
      <c r="AP95" s="19"/>
      <c r="AQ95" s="13"/>
      <c r="AR95" s="19"/>
      <c r="AS95" s="13"/>
      <c r="AT95" s="19"/>
      <c r="AU95" s="13"/>
      <c r="AV95" s="19"/>
      <c r="AW95" s="53"/>
      <c r="AX95" s="15"/>
      <c r="AY95" s="13"/>
      <c r="AZ95" s="19"/>
      <c r="BA95" s="13"/>
      <c r="BB95" s="19"/>
      <c r="BC95" s="13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3"/>
      <c r="D96" s="19"/>
      <c r="E96" s="13"/>
      <c r="F96" s="19"/>
      <c r="G96" s="13"/>
      <c r="H96" s="19"/>
      <c r="I96" s="13"/>
      <c r="J96" s="19"/>
      <c r="K96" s="13"/>
      <c r="L96" s="19"/>
      <c r="M96" s="13"/>
      <c r="N96" s="19"/>
      <c r="O96" s="13"/>
      <c r="P96" s="19"/>
      <c r="Q96" s="13"/>
      <c r="R96" s="19"/>
      <c r="S96" s="13"/>
      <c r="T96" s="19"/>
      <c r="U96" s="13"/>
      <c r="V96" s="19"/>
      <c r="W96" s="13"/>
      <c r="X96" s="19"/>
      <c r="Y96" s="13"/>
      <c r="Z96" s="19"/>
      <c r="AA96" s="13"/>
      <c r="AB96" s="19"/>
      <c r="AC96" s="13"/>
      <c r="AD96" s="19"/>
      <c r="AE96" s="13"/>
      <c r="AF96" s="19"/>
      <c r="AG96" s="7"/>
      <c r="AH96" s="19"/>
      <c r="AI96" s="13"/>
      <c r="AJ96" s="111"/>
      <c r="AK96" s="70"/>
      <c r="AL96" s="19"/>
      <c r="AM96" s="13"/>
      <c r="AN96" s="19"/>
      <c r="AO96" s="13"/>
      <c r="AP96" s="19"/>
      <c r="AQ96" s="13"/>
      <c r="AR96" s="19"/>
      <c r="AS96" s="13"/>
      <c r="AT96" s="111"/>
      <c r="AU96" s="13"/>
      <c r="AV96" s="19"/>
      <c r="AW96" s="53"/>
      <c r="AX96" s="19"/>
      <c r="AY96" s="13"/>
      <c r="AZ96" s="15"/>
      <c r="BA96" s="13"/>
      <c r="BB96" s="19"/>
      <c r="BC96" s="41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3"/>
      <c r="D97" s="19"/>
      <c r="E97" s="13"/>
      <c r="F97" s="19"/>
      <c r="G97" s="13"/>
      <c r="H97" s="19"/>
      <c r="I97" s="13"/>
      <c r="J97" s="19"/>
      <c r="K97" s="13"/>
      <c r="L97" s="19"/>
      <c r="M97" s="13"/>
      <c r="N97" s="19"/>
      <c r="O97" s="13"/>
      <c r="P97" s="19"/>
      <c r="Q97" s="13"/>
      <c r="R97" s="19"/>
      <c r="S97" s="13"/>
      <c r="T97" s="9"/>
      <c r="U97" s="7"/>
      <c r="V97" s="111"/>
      <c r="W97" s="13"/>
      <c r="X97" s="15"/>
      <c r="Y97" s="13"/>
      <c r="Z97" s="19"/>
      <c r="AA97" s="13"/>
      <c r="AB97" s="19"/>
      <c r="AC97" s="13"/>
      <c r="AD97" s="19"/>
      <c r="AE97" s="13"/>
      <c r="AF97" s="98"/>
      <c r="AG97" s="7"/>
      <c r="AH97" s="19"/>
      <c r="AI97" s="13"/>
      <c r="AJ97" s="4"/>
      <c r="AK97" s="70"/>
      <c r="AL97" s="19"/>
      <c r="AM97" s="13"/>
      <c r="AN97" s="19"/>
      <c r="AO97" s="13"/>
      <c r="AP97" s="19"/>
      <c r="AQ97" s="13"/>
      <c r="AR97" s="19"/>
      <c r="AS97" s="13"/>
      <c r="AT97" s="19"/>
      <c r="AU97" s="13"/>
      <c r="AV97" s="19"/>
      <c r="AW97" s="53"/>
      <c r="AX97" s="19"/>
      <c r="AY97" s="13"/>
      <c r="AZ97" s="19"/>
      <c r="BA97" s="13"/>
      <c r="BB97" s="19"/>
      <c r="BC97" s="13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3"/>
      <c r="D98" s="19"/>
      <c r="E98" s="13"/>
      <c r="F98" s="19"/>
      <c r="G98" s="13"/>
      <c r="H98" s="19"/>
      <c r="I98" s="13"/>
      <c r="J98" s="19"/>
      <c r="K98" s="13"/>
      <c r="L98" s="19"/>
      <c r="M98" s="13"/>
      <c r="N98" s="19"/>
      <c r="O98" s="13"/>
      <c r="P98" s="19"/>
      <c r="Q98" s="13"/>
      <c r="R98" s="19"/>
      <c r="S98" s="13"/>
      <c r="T98" s="19"/>
      <c r="U98" s="13"/>
      <c r="V98" s="19"/>
      <c r="W98" s="13"/>
      <c r="X98" s="15"/>
      <c r="Y98" s="13"/>
      <c r="Z98" s="19"/>
      <c r="AA98" s="13"/>
      <c r="AB98" s="19"/>
      <c r="AC98" s="13"/>
      <c r="AD98" s="19"/>
      <c r="AE98" s="13"/>
      <c r="AF98" s="19"/>
      <c r="AG98" s="13"/>
      <c r="AH98" s="19"/>
      <c r="AI98" s="13"/>
      <c r="AJ98" s="19"/>
      <c r="AK98" s="13"/>
      <c r="AL98" s="19"/>
      <c r="AM98" s="13"/>
      <c r="AN98" s="19"/>
      <c r="AO98" s="13"/>
      <c r="AP98" s="19"/>
      <c r="AQ98" s="13"/>
      <c r="AR98" s="19"/>
      <c r="AS98" s="13"/>
      <c r="AT98" s="19"/>
      <c r="AU98" s="13"/>
      <c r="AV98" s="19"/>
      <c r="AW98" s="53"/>
      <c r="AX98" s="19"/>
      <c r="AY98" s="13"/>
      <c r="AZ98" s="19"/>
      <c r="BA98" s="13"/>
      <c r="BB98" s="19"/>
      <c r="BC98" s="13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3"/>
      <c r="D99" s="19"/>
      <c r="E99" s="13"/>
      <c r="F99" s="19"/>
      <c r="G99" s="13"/>
      <c r="H99" s="19"/>
      <c r="I99" s="13"/>
      <c r="J99" s="19"/>
      <c r="K99" s="13"/>
      <c r="L99" s="19"/>
      <c r="M99" s="13"/>
      <c r="N99" s="19"/>
      <c r="O99" s="13"/>
      <c r="P99" s="19"/>
      <c r="Q99" s="13"/>
      <c r="R99" s="19"/>
      <c r="S99" s="41"/>
      <c r="T99" s="19"/>
      <c r="U99" s="13"/>
      <c r="V99" s="19"/>
      <c r="W99" s="13"/>
      <c r="X99" s="19"/>
      <c r="Y99" s="13"/>
      <c r="Z99" s="19"/>
      <c r="AA99" s="13"/>
      <c r="AB99" s="19"/>
      <c r="AC99" s="13"/>
      <c r="AD99" s="19"/>
      <c r="AE99" s="13"/>
      <c r="AF99" s="19"/>
      <c r="AG99" s="13"/>
      <c r="AH99" s="19"/>
      <c r="AI99" s="13"/>
      <c r="AJ99" s="111"/>
      <c r="AK99" s="13"/>
      <c r="AL99" s="19"/>
      <c r="AM99" s="13"/>
      <c r="AN99" s="19"/>
      <c r="AO99" s="13"/>
      <c r="AP99" s="19"/>
      <c r="AQ99" s="13"/>
      <c r="AR99" s="19"/>
      <c r="AS99" s="13"/>
      <c r="AT99" s="19"/>
      <c r="AU99" s="13"/>
      <c r="AV99" s="19"/>
      <c r="AW99" s="53"/>
      <c r="AX99" s="19"/>
      <c r="AY99" s="13"/>
      <c r="AZ99" s="19"/>
      <c r="BA99" s="13"/>
      <c r="BB99" s="19"/>
      <c r="BC99" s="13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3"/>
      <c r="D100" s="19"/>
      <c r="E100" s="13"/>
      <c r="F100" s="19"/>
      <c r="G100" s="13"/>
      <c r="H100" s="19"/>
      <c r="I100" s="13"/>
      <c r="J100" s="19"/>
      <c r="K100" s="13"/>
      <c r="L100" s="19"/>
      <c r="M100" s="13"/>
      <c r="N100" s="19"/>
      <c r="O100" s="13"/>
      <c r="P100" s="19"/>
      <c r="Q100" s="13"/>
      <c r="R100" s="19"/>
      <c r="S100" s="13"/>
      <c r="T100" s="19"/>
      <c r="U100" s="13"/>
      <c r="V100" s="19"/>
      <c r="W100" s="13"/>
      <c r="X100" s="19"/>
      <c r="Y100" s="13"/>
      <c r="Z100" s="19"/>
      <c r="AA100" s="13"/>
      <c r="AB100" s="19"/>
      <c r="AC100" s="13"/>
      <c r="AD100" s="19"/>
      <c r="AE100" s="13"/>
      <c r="AF100" s="19"/>
      <c r="AG100" s="13"/>
      <c r="AH100" s="19"/>
      <c r="AI100" s="13"/>
      <c r="AJ100" s="19"/>
      <c r="AK100" s="13"/>
      <c r="AL100" s="19"/>
      <c r="AM100" s="13"/>
      <c r="AN100" s="19"/>
      <c r="AO100" s="13"/>
      <c r="AP100" s="19"/>
      <c r="AQ100" s="13"/>
      <c r="AR100" s="19"/>
      <c r="AS100" s="13"/>
      <c r="AT100" s="19"/>
      <c r="AU100" s="13"/>
      <c r="AV100" s="19"/>
      <c r="AW100" s="53"/>
      <c r="AX100" s="19"/>
      <c r="AY100" s="13"/>
      <c r="AZ100" s="19"/>
      <c r="BA100" s="13"/>
      <c r="BB100" s="19"/>
      <c r="BC100" s="13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3"/>
      <c r="D101" s="19"/>
      <c r="E101" s="13"/>
      <c r="F101" s="19"/>
      <c r="G101" s="13"/>
      <c r="H101" s="19"/>
      <c r="I101" s="13"/>
      <c r="J101" s="19"/>
      <c r="K101" s="13"/>
      <c r="L101" s="19"/>
      <c r="M101" s="13"/>
      <c r="N101" s="19"/>
      <c r="O101" s="13"/>
      <c r="P101" s="19"/>
      <c r="Q101" s="13"/>
      <c r="R101" s="19"/>
      <c r="S101" s="13"/>
      <c r="T101" s="19"/>
      <c r="U101" s="13"/>
      <c r="V101" s="19"/>
      <c r="W101" s="13"/>
      <c r="X101" s="19"/>
      <c r="Y101" s="13"/>
      <c r="Z101" s="19"/>
      <c r="AA101" s="13"/>
      <c r="AB101" s="19"/>
      <c r="AC101" s="13"/>
      <c r="AD101" s="19"/>
      <c r="AE101" s="13"/>
      <c r="AF101" s="19"/>
      <c r="AG101" s="13"/>
      <c r="AH101" s="19"/>
      <c r="AI101" s="13"/>
      <c r="AJ101" s="19"/>
      <c r="AK101" s="13"/>
      <c r="AL101" s="19"/>
      <c r="AM101" s="13"/>
      <c r="AN101" s="19"/>
      <c r="AO101" s="13"/>
      <c r="AP101" s="19"/>
      <c r="AQ101" s="13"/>
      <c r="AR101" s="19"/>
      <c r="AS101" s="13"/>
      <c r="AT101" s="19"/>
      <c r="AU101" s="13"/>
      <c r="AV101" s="19"/>
      <c r="AW101" s="53"/>
      <c r="AX101" s="19"/>
      <c r="AY101" s="13"/>
      <c r="AZ101" s="19"/>
      <c r="BA101" s="13"/>
      <c r="BB101" s="19"/>
      <c r="BC101" s="13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3"/>
      <c r="D102" s="19"/>
      <c r="E102" s="13"/>
      <c r="F102" s="19"/>
      <c r="G102" s="13"/>
      <c r="H102" s="19"/>
      <c r="I102" s="13"/>
      <c r="J102" s="19"/>
      <c r="K102" s="13"/>
      <c r="L102" s="19"/>
      <c r="M102" s="13"/>
      <c r="N102" s="19"/>
      <c r="O102" s="13"/>
      <c r="P102" s="19"/>
      <c r="Q102" s="13"/>
      <c r="R102" s="19"/>
      <c r="S102" s="13"/>
      <c r="T102" s="19"/>
      <c r="U102" s="13"/>
      <c r="V102" s="19"/>
      <c r="W102" s="13"/>
      <c r="X102" s="19"/>
      <c r="Y102" s="13"/>
      <c r="Z102" s="19"/>
      <c r="AA102" s="13"/>
      <c r="AB102" s="19"/>
      <c r="AC102" s="13"/>
      <c r="AD102" s="19"/>
      <c r="AE102" s="41"/>
      <c r="AF102" s="19"/>
      <c r="AG102" s="13"/>
      <c r="AH102" s="19"/>
      <c r="AI102" s="13"/>
      <c r="AJ102" s="19"/>
      <c r="AK102" s="13"/>
      <c r="AL102" s="19"/>
      <c r="AM102" s="13"/>
      <c r="AN102" s="19"/>
      <c r="AO102" s="13"/>
      <c r="AP102" s="19"/>
      <c r="AQ102" s="13"/>
      <c r="AR102" s="19"/>
      <c r="AS102" s="13"/>
      <c r="AT102" s="19"/>
      <c r="AU102" s="13"/>
      <c r="AV102" s="19"/>
      <c r="AW102" s="53"/>
      <c r="AX102" s="19"/>
      <c r="AY102" s="13"/>
      <c r="AZ102" s="19"/>
      <c r="BA102" s="13"/>
      <c r="BB102" s="19"/>
      <c r="BC102" s="13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3"/>
      <c r="D103" s="19"/>
      <c r="E103" s="13"/>
      <c r="F103" s="19"/>
      <c r="G103" s="13"/>
      <c r="H103" s="19"/>
      <c r="I103" s="13"/>
      <c r="J103" s="19"/>
      <c r="K103" s="13"/>
      <c r="L103" s="19"/>
      <c r="M103" s="13"/>
      <c r="N103" s="19"/>
      <c r="O103" s="13"/>
      <c r="P103" s="19"/>
      <c r="Q103" s="13"/>
      <c r="R103" s="19"/>
      <c r="S103" s="13"/>
      <c r="T103" s="19"/>
      <c r="U103" s="13"/>
      <c r="V103" s="19"/>
      <c r="W103" s="13"/>
      <c r="X103" s="19"/>
      <c r="Y103" s="13"/>
      <c r="Z103" s="19"/>
      <c r="AA103" s="13"/>
      <c r="AB103" s="19"/>
      <c r="AC103" s="13"/>
      <c r="AD103" s="19"/>
      <c r="AE103" s="13"/>
      <c r="AF103" s="19"/>
      <c r="AG103" s="13"/>
      <c r="AH103" s="19"/>
      <c r="AI103" s="13"/>
      <c r="AJ103" s="19"/>
      <c r="AK103" s="13"/>
      <c r="AL103" s="19"/>
      <c r="AM103" s="13"/>
      <c r="AN103" s="19"/>
      <c r="AO103" s="13"/>
      <c r="AP103" s="19"/>
      <c r="AQ103" s="13"/>
      <c r="AR103" s="19"/>
      <c r="AS103" s="13"/>
      <c r="AT103" s="19"/>
      <c r="AU103" s="13"/>
      <c r="AV103" s="19"/>
      <c r="AW103" s="53"/>
      <c r="AX103" s="19"/>
      <c r="AY103" s="13"/>
      <c r="AZ103" s="19"/>
      <c r="BA103" s="13"/>
      <c r="BB103" s="19"/>
      <c r="BC103" s="13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3"/>
      <c r="D104" s="19"/>
      <c r="E104" s="13"/>
      <c r="F104" s="19"/>
      <c r="G104" s="13"/>
      <c r="H104" s="19"/>
      <c r="I104" s="13"/>
      <c r="J104" s="19"/>
      <c r="K104" s="13"/>
      <c r="L104" s="19"/>
      <c r="M104" s="13"/>
      <c r="N104" s="19"/>
      <c r="O104" s="13"/>
      <c r="P104" s="19"/>
      <c r="Q104" s="13"/>
      <c r="R104" s="19"/>
      <c r="S104" s="13"/>
      <c r="T104" s="19"/>
      <c r="U104" s="13"/>
      <c r="V104" s="19"/>
      <c r="W104" s="13"/>
      <c r="X104" s="19"/>
      <c r="Y104" s="13"/>
      <c r="Z104" s="19"/>
      <c r="AA104" s="13"/>
      <c r="AB104" s="19"/>
      <c r="AC104" s="13"/>
      <c r="AD104" s="19"/>
      <c r="AE104" s="13"/>
      <c r="AF104" s="19"/>
      <c r="AG104" s="13"/>
      <c r="AH104" s="19"/>
      <c r="AI104" s="13"/>
      <c r="AJ104" s="19"/>
      <c r="AK104" s="13"/>
      <c r="AL104" s="19"/>
      <c r="AM104" s="13"/>
      <c r="AN104" s="19"/>
      <c r="AO104" s="13"/>
      <c r="AP104" s="19"/>
      <c r="AQ104" s="13"/>
      <c r="AR104" s="19"/>
      <c r="AS104" s="13"/>
      <c r="AT104" s="19"/>
      <c r="AU104" s="13"/>
      <c r="AV104" s="19"/>
      <c r="AW104" s="53"/>
      <c r="AX104" s="19"/>
      <c r="AY104" s="13"/>
      <c r="AZ104" s="19"/>
      <c r="BA104" s="13"/>
      <c r="BB104" s="19"/>
      <c r="BC104" s="13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3"/>
      <c r="D105" s="19"/>
      <c r="E105" s="13"/>
      <c r="F105" s="19"/>
      <c r="G105" s="13"/>
      <c r="H105" s="19"/>
      <c r="I105" s="13"/>
      <c r="J105" s="19"/>
      <c r="K105" s="13"/>
      <c r="L105" s="19"/>
      <c r="M105" s="13"/>
      <c r="N105" s="19"/>
      <c r="O105" s="13"/>
      <c r="P105" s="19"/>
      <c r="Q105" s="13"/>
      <c r="R105" s="19"/>
      <c r="S105" s="13"/>
      <c r="T105" s="19"/>
      <c r="U105" s="13"/>
      <c r="V105" s="19"/>
      <c r="W105" s="13"/>
      <c r="X105" s="19"/>
      <c r="Y105" s="13"/>
      <c r="Z105" s="19"/>
      <c r="AA105" s="13"/>
      <c r="AB105" s="19"/>
      <c r="AC105" s="13"/>
      <c r="AD105" s="19"/>
      <c r="AE105" s="13"/>
      <c r="AF105" s="19"/>
      <c r="AG105" s="13"/>
      <c r="AH105" s="19"/>
      <c r="AI105" s="13"/>
      <c r="AJ105" s="19"/>
      <c r="AK105" s="13"/>
      <c r="AL105" s="19"/>
      <c r="AM105" s="13"/>
      <c r="AN105" s="19"/>
      <c r="AO105" s="13"/>
      <c r="AP105" s="19"/>
      <c r="AQ105" s="13"/>
      <c r="AR105" s="19"/>
      <c r="AS105" s="13"/>
      <c r="AT105" s="19"/>
      <c r="AU105" s="13"/>
      <c r="AV105" s="19"/>
      <c r="AW105" s="53"/>
      <c r="AX105" s="19"/>
      <c r="AY105" s="13"/>
      <c r="AZ105" s="19"/>
      <c r="BA105" s="13"/>
      <c r="BB105" s="19"/>
      <c r="BC105" s="13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3"/>
      <c r="D106" s="19"/>
      <c r="E106" s="13"/>
      <c r="F106" s="19"/>
      <c r="G106" s="13"/>
      <c r="H106" s="19"/>
      <c r="I106" s="13"/>
      <c r="J106" s="19"/>
      <c r="K106" s="13"/>
      <c r="L106" s="19"/>
      <c r="M106" s="13"/>
      <c r="N106" s="19"/>
      <c r="O106" s="13"/>
      <c r="P106" s="19"/>
      <c r="Q106" s="13"/>
      <c r="R106" s="19"/>
      <c r="S106" s="13"/>
      <c r="T106" s="19"/>
      <c r="U106" s="13"/>
      <c r="V106" s="19"/>
      <c r="W106" s="13"/>
      <c r="X106" s="19"/>
      <c r="Y106" s="13"/>
      <c r="Z106" s="19"/>
      <c r="AA106" s="13"/>
      <c r="AB106" s="19"/>
      <c r="AC106" s="13"/>
      <c r="AD106" s="19"/>
      <c r="AE106" s="13"/>
      <c r="AF106" s="19"/>
      <c r="AG106" s="13"/>
      <c r="AH106" s="19"/>
      <c r="AI106" s="13"/>
      <c r="AJ106" s="19"/>
      <c r="AK106" s="13"/>
      <c r="AL106" s="19"/>
      <c r="AM106" s="13"/>
      <c r="AN106" s="19"/>
      <c r="AO106" s="13"/>
      <c r="AP106" s="19"/>
      <c r="AQ106" s="13"/>
      <c r="AR106" s="19"/>
      <c r="AS106" s="13"/>
      <c r="AT106" s="19"/>
      <c r="AU106" s="13"/>
      <c r="AV106" s="19"/>
      <c r="AW106" s="53"/>
      <c r="AX106" s="19"/>
      <c r="AY106" s="13"/>
      <c r="AZ106" s="19"/>
      <c r="BA106" s="13"/>
      <c r="BB106" s="19"/>
      <c r="BC106" s="13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3"/>
      <c r="D107" s="19"/>
      <c r="E107" s="13"/>
      <c r="F107" s="19"/>
      <c r="G107" s="13"/>
      <c r="H107" s="19"/>
      <c r="I107" s="13"/>
      <c r="J107" s="19"/>
      <c r="K107" s="13"/>
      <c r="L107" s="19"/>
      <c r="M107" s="13"/>
      <c r="N107" s="19"/>
      <c r="O107" s="13"/>
      <c r="P107" s="19"/>
      <c r="Q107" s="13"/>
      <c r="R107" s="19"/>
      <c r="S107" s="13"/>
      <c r="T107" s="19"/>
      <c r="U107" s="13"/>
      <c r="V107" s="19"/>
      <c r="W107" s="13"/>
      <c r="X107" s="19"/>
      <c r="Y107" s="13"/>
      <c r="Z107" s="19"/>
      <c r="AA107" s="13"/>
      <c r="AB107" s="19"/>
      <c r="AC107" s="13"/>
      <c r="AD107" s="19"/>
      <c r="AE107" s="13"/>
      <c r="AF107" s="19"/>
      <c r="AG107" s="13"/>
      <c r="AH107" s="19"/>
      <c r="AI107" s="13"/>
      <c r="AJ107" s="19"/>
      <c r="AK107" s="13"/>
      <c r="AL107" s="19"/>
      <c r="AM107" s="13"/>
      <c r="AN107" s="19"/>
      <c r="AO107" s="13"/>
      <c r="AP107" s="19"/>
      <c r="AQ107" s="13"/>
      <c r="AR107" s="19"/>
      <c r="AS107" s="13"/>
      <c r="AT107" s="19"/>
      <c r="AU107" s="13"/>
      <c r="AV107" s="19"/>
      <c r="AW107" s="53"/>
      <c r="AX107" s="19"/>
      <c r="AY107" s="13"/>
      <c r="AZ107" s="19"/>
      <c r="BA107" s="13"/>
      <c r="BB107" s="19"/>
      <c r="BC107" s="13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3"/>
      <c r="D108" s="19"/>
      <c r="E108" s="13"/>
      <c r="F108" s="19"/>
      <c r="G108" s="13"/>
      <c r="H108" s="19"/>
      <c r="I108" s="13"/>
      <c r="J108" s="19"/>
      <c r="K108" s="13"/>
      <c r="L108" s="19"/>
      <c r="M108" s="13"/>
      <c r="N108" s="19"/>
      <c r="O108" s="13"/>
      <c r="P108" s="19"/>
      <c r="Q108" s="13"/>
      <c r="R108" s="19"/>
      <c r="S108" s="13"/>
      <c r="T108" s="19"/>
      <c r="U108" s="13"/>
      <c r="V108" s="19"/>
      <c r="W108" s="13"/>
      <c r="X108" s="19"/>
      <c r="Y108" s="13"/>
      <c r="Z108" s="19"/>
      <c r="AA108" s="13"/>
      <c r="AB108" s="19"/>
      <c r="AC108" s="13"/>
      <c r="AD108" s="19"/>
      <c r="AE108" s="13"/>
      <c r="AF108" s="19"/>
      <c r="AG108" s="13"/>
      <c r="AH108" s="19"/>
      <c r="AI108" s="13"/>
      <c r="AJ108" s="19"/>
      <c r="AK108" s="13"/>
      <c r="AL108" s="19"/>
      <c r="AM108" s="13"/>
      <c r="AN108" s="19"/>
      <c r="AO108" s="13"/>
      <c r="AP108" s="19"/>
      <c r="AQ108" s="13"/>
      <c r="AR108" s="19"/>
      <c r="AS108" s="13"/>
      <c r="AT108" s="19"/>
      <c r="AU108" s="13"/>
      <c r="AV108" s="19"/>
      <c r="AW108" s="53"/>
      <c r="AX108" s="19"/>
      <c r="AY108" s="13"/>
      <c r="AZ108" s="19"/>
      <c r="BA108" s="13"/>
      <c r="BB108" s="19"/>
      <c r="BC108" s="13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3"/>
      <c r="D109" s="19"/>
      <c r="E109" s="13"/>
      <c r="F109" s="19"/>
      <c r="G109" s="13"/>
      <c r="H109" s="19"/>
      <c r="I109" s="13"/>
      <c r="J109" s="19"/>
      <c r="K109" s="13"/>
      <c r="L109" s="19"/>
      <c r="M109" s="13"/>
      <c r="N109" s="19"/>
      <c r="O109" s="13"/>
      <c r="P109" s="19"/>
      <c r="Q109" s="13"/>
      <c r="R109" s="19"/>
      <c r="S109" s="13"/>
      <c r="T109" s="19"/>
      <c r="U109" s="13"/>
      <c r="V109" s="19"/>
      <c r="W109" s="13"/>
      <c r="X109" s="19"/>
      <c r="Y109" s="13"/>
      <c r="Z109" s="19"/>
      <c r="AA109" s="13"/>
      <c r="AB109" s="19"/>
      <c r="AC109" s="13"/>
      <c r="AD109" s="19"/>
      <c r="AE109" s="13"/>
      <c r="AF109" s="19"/>
      <c r="AG109" s="13"/>
      <c r="AH109" s="19"/>
      <c r="AI109" s="13"/>
      <c r="AJ109" s="19"/>
      <c r="AK109" s="13"/>
      <c r="AL109" s="19"/>
      <c r="AM109" s="13"/>
      <c r="AN109" s="19"/>
      <c r="AO109" s="13"/>
      <c r="AP109" s="19"/>
      <c r="AQ109" s="13"/>
      <c r="AR109" s="19"/>
      <c r="AS109" s="13"/>
      <c r="AT109" s="19"/>
      <c r="AU109" s="13"/>
      <c r="AV109" s="19"/>
      <c r="AW109" s="53"/>
      <c r="AX109" s="19"/>
      <c r="AY109" s="13"/>
      <c r="AZ109" s="19"/>
      <c r="BA109" s="13"/>
      <c r="BB109" s="19"/>
      <c r="BC109" s="13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7"/>
      <c r="D110" s="9"/>
      <c r="E110" s="7"/>
      <c r="F110" s="9"/>
      <c r="G110" s="7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  <c r="V110" s="9"/>
      <c r="W110" s="7"/>
      <c r="X110" s="9"/>
      <c r="Y110" s="7"/>
      <c r="Z110" s="9"/>
      <c r="AA110" s="7"/>
      <c r="AB110" s="9"/>
      <c r="AC110" s="7"/>
      <c r="AD110" s="9"/>
      <c r="AE110" s="7"/>
      <c r="AF110" s="9"/>
      <c r="AG110" s="7"/>
      <c r="AH110" s="9"/>
      <c r="AI110" s="7"/>
      <c r="AJ110" s="9"/>
      <c r="AK110" s="7"/>
      <c r="AL110" s="9"/>
      <c r="AM110" s="7"/>
      <c r="AN110" s="9"/>
      <c r="AO110" s="7"/>
      <c r="AP110" s="9"/>
      <c r="AQ110" s="7"/>
      <c r="AR110" s="9"/>
      <c r="AS110" s="7"/>
      <c r="AT110" s="9"/>
      <c r="AU110" s="7"/>
      <c r="AV110" s="9"/>
      <c r="AW110" s="100"/>
      <c r="AX110" s="9"/>
      <c r="AY110" s="7"/>
      <c r="AZ110" s="9"/>
      <c r="BA110" s="7"/>
      <c r="BB110" s="9"/>
      <c r="BC110" s="7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7"/>
      <c r="D111" s="9"/>
      <c r="E111" s="7"/>
      <c r="F111" s="9"/>
      <c r="G111" s="7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  <c r="V111" s="9"/>
      <c r="W111" s="7"/>
      <c r="X111" s="9"/>
      <c r="Y111" s="7"/>
      <c r="Z111" s="9"/>
      <c r="AA111" s="7"/>
      <c r="AB111" s="9"/>
      <c r="AC111" s="7"/>
      <c r="AD111" s="9"/>
      <c r="AE111" s="7"/>
      <c r="AF111" s="9"/>
      <c r="AG111" s="7"/>
      <c r="AH111" s="9"/>
      <c r="AI111" s="7"/>
      <c r="AJ111" s="9"/>
      <c r="AK111" s="7"/>
      <c r="AL111" s="9"/>
      <c r="AM111" s="7"/>
      <c r="AN111" s="9"/>
      <c r="AO111" s="7"/>
      <c r="AP111" s="9"/>
      <c r="AQ111" s="7"/>
      <c r="AR111" s="9"/>
      <c r="AS111" s="7"/>
      <c r="AT111" s="98"/>
      <c r="AU111" s="7"/>
      <c r="AV111" s="9"/>
      <c r="AW111" s="100"/>
      <c r="AX111" s="9"/>
      <c r="AY111" s="7"/>
      <c r="AZ111" s="9"/>
      <c r="BA111" s="7"/>
      <c r="BB111" s="9"/>
      <c r="BC111" s="7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7"/>
      <c r="D112" s="9"/>
      <c r="E112" s="7"/>
      <c r="F112" s="9"/>
      <c r="G112" s="7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  <c r="V112" s="9"/>
      <c r="W112" s="7"/>
      <c r="X112" s="9"/>
      <c r="Y112" s="7"/>
      <c r="Z112" s="9"/>
      <c r="AA112" s="7"/>
      <c r="AB112" s="9"/>
      <c r="AC112" s="7"/>
      <c r="AD112" s="98"/>
      <c r="AE112" s="99"/>
      <c r="AF112" s="9"/>
      <c r="AG112" s="7"/>
      <c r="AH112" s="9"/>
      <c r="AI112" s="7"/>
      <c r="AJ112" s="9"/>
      <c r="AK112" s="7"/>
      <c r="AL112" s="9"/>
      <c r="AM112" s="7"/>
      <c r="AN112" s="9"/>
      <c r="AO112" s="7"/>
      <c r="AP112" s="9"/>
      <c r="AQ112" s="7"/>
      <c r="AR112" s="9"/>
      <c r="AS112" s="7"/>
      <c r="AT112" s="9"/>
      <c r="AU112" s="7"/>
      <c r="AV112" s="9"/>
      <c r="AW112" s="100"/>
      <c r="AX112" s="9"/>
      <c r="AY112" s="7"/>
      <c r="AZ112" s="19"/>
      <c r="BA112" s="41"/>
      <c r="BB112" s="9"/>
      <c r="BC112" s="7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6"/>
      <c r="D113" s="105"/>
      <c r="E113" s="106"/>
      <c r="F113" s="105"/>
      <c r="G113" s="106"/>
      <c r="H113" s="105"/>
      <c r="I113" s="106"/>
      <c r="J113" s="105"/>
      <c r="K113" s="106"/>
      <c r="L113" s="105"/>
      <c r="M113" s="106"/>
      <c r="N113" s="105"/>
      <c r="O113" s="106"/>
      <c r="P113" s="105"/>
      <c r="Q113" s="106"/>
      <c r="R113" s="105"/>
      <c r="S113" s="106"/>
      <c r="T113" s="105"/>
      <c r="U113" s="106"/>
      <c r="V113" s="105"/>
      <c r="W113" s="106"/>
      <c r="X113" s="105"/>
      <c r="Y113" s="106"/>
      <c r="Z113" s="105"/>
      <c r="AA113" s="106"/>
      <c r="AB113" s="105"/>
      <c r="AC113" s="106"/>
      <c r="AD113" s="109"/>
      <c r="AE113" s="107"/>
      <c r="AF113" s="105"/>
      <c r="AG113" s="106"/>
      <c r="AH113" s="105"/>
      <c r="AI113" s="106"/>
      <c r="AJ113" s="105"/>
      <c r="AK113" s="106"/>
      <c r="AL113" s="105"/>
      <c r="AM113" s="106"/>
      <c r="AN113" s="105"/>
      <c r="AO113" s="106"/>
      <c r="AP113" s="105"/>
      <c r="AQ113" s="106"/>
      <c r="AR113" s="105"/>
      <c r="AS113" s="106"/>
      <c r="AT113" s="105"/>
      <c r="AU113" s="106"/>
      <c r="AV113" s="105"/>
      <c r="AW113" s="108"/>
      <c r="AX113" s="105"/>
      <c r="AY113" s="106"/>
      <c r="AZ113" s="109"/>
      <c r="BA113" s="106"/>
      <c r="BB113" s="105"/>
      <c r="BC113" s="106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9"/>
      <c r="D114" s="98"/>
      <c r="E114" s="99"/>
      <c r="F114" s="19"/>
      <c r="G114" s="13"/>
      <c r="H114" s="98"/>
      <c r="I114" s="99"/>
      <c r="J114" s="98"/>
      <c r="K114" s="99"/>
      <c r="L114" s="98"/>
      <c r="M114" s="99"/>
      <c r="N114" s="98"/>
      <c r="O114" s="99"/>
      <c r="P114" s="98"/>
      <c r="Q114" s="99"/>
      <c r="R114" s="98"/>
      <c r="S114" s="99"/>
      <c r="T114" s="98"/>
      <c r="U114" s="99"/>
      <c r="V114" s="98"/>
      <c r="W114" s="99"/>
      <c r="X114" s="19"/>
      <c r="Y114" s="13"/>
      <c r="Z114" s="98"/>
      <c r="AA114" s="99"/>
      <c r="AB114" s="19"/>
      <c r="AC114" s="13"/>
      <c r="AD114" s="98"/>
      <c r="AE114" s="99"/>
      <c r="AF114" s="98"/>
      <c r="AG114" s="99"/>
      <c r="AH114" s="98"/>
      <c r="AI114" s="99"/>
      <c r="AJ114" s="98"/>
      <c r="AK114" s="99"/>
      <c r="AL114" s="98"/>
      <c r="AM114" s="99"/>
      <c r="AN114" s="98"/>
      <c r="AO114" s="99"/>
      <c r="AP114" s="98"/>
      <c r="AQ114" s="99"/>
      <c r="AR114" s="98"/>
      <c r="AS114" s="99"/>
      <c r="AT114" s="98"/>
      <c r="AU114" s="99"/>
      <c r="AV114" s="98"/>
      <c r="AW114" s="100"/>
      <c r="AX114" s="98"/>
      <c r="AY114" s="99"/>
      <c r="AZ114" s="98"/>
      <c r="BA114" s="99"/>
      <c r="BB114" s="98"/>
      <c r="BC114" s="99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9"/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O115" s="99"/>
      <c r="P115" s="98"/>
      <c r="Q115" s="99"/>
      <c r="R115" s="98"/>
      <c r="S115" s="99"/>
      <c r="T115" s="98"/>
      <c r="U115" s="99"/>
      <c r="V115" s="98"/>
      <c r="W115" s="99"/>
      <c r="X115" s="98"/>
      <c r="Y115" s="99"/>
      <c r="Z115" s="98"/>
      <c r="AA115" s="99"/>
      <c r="AB115" s="98"/>
      <c r="AC115" s="99"/>
      <c r="AD115" s="98"/>
      <c r="AE115" s="99"/>
      <c r="AF115" s="98"/>
      <c r="AG115" s="99"/>
      <c r="AH115" s="98"/>
      <c r="AI115" s="99"/>
      <c r="AK115" s="99"/>
      <c r="AL115" s="98"/>
      <c r="AM115" s="99"/>
      <c r="AN115" s="98"/>
      <c r="AP115" s="98"/>
      <c r="AQ115" s="99"/>
      <c r="AS115" s="99"/>
      <c r="AT115" s="98"/>
      <c r="AU115" s="99"/>
      <c r="AV115" s="98"/>
      <c r="AW115" s="100"/>
      <c r="AX115" s="98"/>
      <c r="AY115" s="99"/>
      <c r="AZ115" s="98"/>
      <c r="BA115" s="99"/>
      <c r="BB115" s="98"/>
      <c r="BC115" s="99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9"/>
      <c r="D116" s="98"/>
      <c r="E116" s="99"/>
      <c r="F116" s="98"/>
      <c r="G116" s="99"/>
      <c r="H116" s="98"/>
      <c r="I116" s="99"/>
      <c r="J116" s="98"/>
      <c r="K116" s="99"/>
      <c r="L116" s="98"/>
      <c r="M116" s="99"/>
      <c r="N116" s="98"/>
      <c r="O116" s="99"/>
      <c r="P116" s="98"/>
      <c r="Q116" s="99"/>
      <c r="R116" s="98"/>
      <c r="S116" s="99"/>
      <c r="T116" s="98"/>
      <c r="U116" s="99"/>
      <c r="V116" s="98"/>
      <c r="W116" s="99"/>
      <c r="X116" s="98"/>
      <c r="Y116" s="99"/>
      <c r="Z116" s="98"/>
      <c r="AA116" s="99"/>
      <c r="AB116" s="98"/>
      <c r="AC116" s="99"/>
      <c r="AD116" s="98"/>
      <c r="AE116" s="99"/>
      <c r="AF116" s="98"/>
      <c r="AG116" s="99"/>
      <c r="AH116" s="98"/>
      <c r="AI116" s="99"/>
      <c r="AJ116" s="98"/>
      <c r="AK116" s="99"/>
      <c r="AL116" s="98"/>
      <c r="AM116" s="99"/>
      <c r="AN116" s="98"/>
      <c r="AO116" s="99"/>
      <c r="AP116" s="98"/>
      <c r="AQ116" s="99"/>
      <c r="AR116" s="98"/>
      <c r="AS116" s="99"/>
      <c r="AT116" s="98"/>
      <c r="AU116" s="99"/>
      <c r="AV116" s="98"/>
      <c r="AW116" s="100"/>
      <c r="AX116" s="98"/>
      <c r="AY116" s="99"/>
      <c r="AZ116" s="98"/>
      <c r="BA116" s="99"/>
      <c r="BB116" s="98"/>
      <c r="BC116" s="99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7"/>
      <c r="D117" s="9"/>
      <c r="E117" s="7"/>
      <c r="F117" s="9"/>
      <c r="G117" s="7"/>
      <c r="H117" s="9"/>
      <c r="I117" s="7"/>
      <c r="J117" s="9"/>
      <c r="K117" s="7"/>
      <c r="L117" s="9"/>
      <c r="M117" s="7"/>
      <c r="N117" s="9"/>
      <c r="O117" s="7"/>
      <c r="P117" s="98"/>
      <c r="Q117" s="7"/>
      <c r="R117" s="98"/>
      <c r="S117" s="7"/>
      <c r="T117" s="9"/>
      <c r="U117" s="7"/>
      <c r="V117" s="9"/>
      <c r="W117" s="7"/>
      <c r="X117" s="9"/>
      <c r="Y117" s="7"/>
      <c r="Z117" s="9"/>
      <c r="AA117" s="7"/>
      <c r="AB117" s="9"/>
      <c r="AC117" s="7"/>
      <c r="AD117" s="9"/>
      <c r="AE117" s="7"/>
      <c r="AF117" s="9"/>
      <c r="AG117" s="7"/>
      <c r="AH117" s="19"/>
      <c r="AI117" s="7"/>
      <c r="AJ117" s="9"/>
      <c r="AK117" s="7"/>
      <c r="AL117" s="9"/>
      <c r="AM117" s="7"/>
      <c r="AN117" s="9"/>
      <c r="AO117" s="7"/>
      <c r="AP117" s="9"/>
      <c r="AQ117" s="7"/>
      <c r="AR117" s="9"/>
      <c r="AS117" s="7"/>
      <c r="AT117" s="98"/>
      <c r="AU117" s="7"/>
      <c r="AV117" s="9"/>
      <c r="AW117" s="100"/>
      <c r="AX117" s="9"/>
      <c r="AY117" s="7"/>
      <c r="AZ117" s="9"/>
      <c r="BA117" s="7"/>
      <c r="BB117" s="9"/>
      <c r="BC117" s="7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7"/>
      <c r="D118" s="9"/>
      <c r="E118" s="7"/>
      <c r="F118" s="9"/>
      <c r="G118" s="7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8"/>
      <c r="S118" s="7"/>
      <c r="T118" s="9"/>
      <c r="U118" s="7"/>
      <c r="V118" s="9"/>
      <c r="W118" s="7"/>
      <c r="X118" s="9"/>
      <c r="Y118" s="7"/>
      <c r="Z118" s="9"/>
      <c r="AA118" s="7"/>
      <c r="AB118" s="9"/>
      <c r="AC118" s="7"/>
      <c r="AD118" s="9"/>
      <c r="AE118" s="7"/>
      <c r="AF118" s="9"/>
      <c r="AG118" s="7"/>
      <c r="AH118" s="9"/>
      <c r="AI118" s="7"/>
      <c r="AJ118" s="98"/>
      <c r="AK118" s="7"/>
      <c r="AL118" s="9"/>
      <c r="AM118" s="7"/>
      <c r="AN118" s="9"/>
      <c r="AO118" s="7"/>
      <c r="AP118" s="9"/>
      <c r="AQ118" s="7"/>
      <c r="AR118" s="9"/>
      <c r="AS118" s="7"/>
      <c r="AT118" s="9"/>
      <c r="AU118" s="7"/>
      <c r="AV118" s="9"/>
      <c r="AW118" s="100"/>
      <c r="AX118" s="9"/>
      <c r="AY118" s="7"/>
      <c r="AZ118" s="9"/>
      <c r="BA118" s="7"/>
      <c r="BB118" s="98"/>
      <c r="BC118" s="7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7"/>
      <c r="D119" s="9"/>
      <c r="E119" s="7"/>
      <c r="F119" s="9"/>
      <c r="G119" s="7"/>
      <c r="H119" s="9"/>
      <c r="I119" s="7"/>
      <c r="J119" s="9"/>
      <c r="K119" s="7"/>
      <c r="L119" s="9"/>
      <c r="M119" s="7"/>
      <c r="N119" s="9"/>
      <c r="O119" s="7"/>
      <c r="P119" s="9"/>
      <c r="Q119" s="7"/>
      <c r="R119" s="9"/>
      <c r="S119" s="7"/>
      <c r="T119" s="9"/>
      <c r="U119" s="7"/>
      <c r="V119" s="9"/>
      <c r="W119" s="7"/>
      <c r="X119" s="9"/>
      <c r="Y119" s="7"/>
      <c r="Z119" s="9"/>
      <c r="AA119" s="7"/>
      <c r="AB119" s="9"/>
      <c r="AC119" s="7"/>
      <c r="AD119" s="9"/>
      <c r="AE119" s="7"/>
      <c r="AF119" s="9"/>
      <c r="AG119" s="7"/>
      <c r="AH119" s="9"/>
      <c r="AI119" s="7"/>
      <c r="AJ119" s="9"/>
      <c r="AK119" s="7"/>
      <c r="AL119" s="9"/>
      <c r="AM119" s="7"/>
      <c r="AN119" s="9"/>
      <c r="AO119" s="7"/>
      <c r="AP119" s="9"/>
      <c r="AQ119" s="7"/>
      <c r="AR119" s="9"/>
      <c r="AS119" s="7"/>
      <c r="AT119" s="9"/>
      <c r="AU119" s="7"/>
      <c r="AV119" s="9"/>
      <c r="AW119" s="100"/>
      <c r="AX119" s="9"/>
      <c r="AY119" s="7"/>
      <c r="AZ119" s="9"/>
      <c r="BA119" s="7"/>
      <c r="BB119" s="9"/>
      <c r="BC119" s="7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7"/>
      <c r="D120" s="9"/>
      <c r="E120" s="7"/>
      <c r="F120" s="9"/>
      <c r="G120" s="7"/>
      <c r="H120" s="9"/>
      <c r="I120" s="7"/>
      <c r="J120" s="9"/>
      <c r="K120" s="7"/>
      <c r="L120" s="9"/>
      <c r="M120" s="7"/>
      <c r="N120" s="9"/>
      <c r="O120" s="7"/>
      <c r="P120" s="9"/>
      <c r="Q120" s="7"/>
      <c r="R120" s="9"/>
      <c r="S120" s="7"/>
      <c r="T120" s="9"/>
      <c r="U120" s="7"/>
      <c r="V120" s="9"/>
      <c r="W120" s="7"/>
      <c r="X120" s="9"/>
      <c r="Y120" s="7"/>
      <c r="Z120" s="9"/>
      <c r="AA120" s="7"/>
      <c r="AB120" s="9"/>
      <c r="AC120" s="7"/>
      <c r="AD120" s="9"/>
      <c r="AE120" s="7"/>
      <c r="AF120" s="9"/>
      <c r="AG120" s="7"/>
      <c r="AH120" s="9"/>
      <c r="AI120" s="7"/>
      <c r="AJ120" s="9"/>
      <c r="AK120" s="7"/>
      <c r="AL120" s="9"/>
      <c r="AM120" s="7"/>
      <c r="AN120" s="9"/>
      <c r="AO120" s="7"/>
      <c r="AP120" s="9"/>
      <c r="AQ120" s="7"/>
      <c r="AR120" s="9"/>
      <c r="AS120" s="7"/>
      <c r="AT120" s="9"/>
      <c r="AU120" s="7"/>
      <c r="AV120" s="9"/>
      <c r="AW120" s="100"/>
      <c r="AX120" s="9"/>
      <c r="AY120" s="7"/>
      <c r="AZ120" s="9"/>
      <c r="BA120" s="7"/>
      <c r="BB120" s="9"/>
      <c r="BC120" s="7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7"/>
      <c r="D121" s="9"/>
      <c r="E121" s="7"/>
      <c r="F121" s="9"/>
      <c r="G121" s="7"/>
      <c r="H121" s="9"/>
      <c r="I121" s="7"/>
      <c r="J121" s="9"/>
      <c r="K121" s="7"/>
      <c r="L121" s="9"/>
      <c r="M121" s="7"/>
      <c r="N121" s="9"/>
      <c r="O121" s="7"/>
      <c r="P121" s="9"/>
      <c r="Q121" s="7"/>
      <c r="R121" s="9"/>
      <c r="S121" s="7"/>
      <c r="T121" s="9"/>
      <c r="U121" s="7"/>
      <c r="V121" s="9"/>
      <c r="W121" s="7"/>
      <c r="X121" s="9"/>
      <c r="Y121" s="7"/>
      <c r="Z121" s="9"/>
      <c r="AA121" s="7"/>
      <c r="AB121" s="9"/>
      <c r="AC121" s="7"/>
      <c r="AD121" s="9"/>
      <c r="AE121" s="7"/>
      <c r="AF121" s="9"/>
      <c r="AG121" s="7"/>
      <c r="AH121" s="9"/>
      <c r="AI121" s="7"/>
      <c r="AJ121" s="9"/>
      <c r="AK121" s="7"/>
      <c r="AL121" s="9"/>
      <c r="AM121" s="7"/>
      <c r="AN121" s="9"/>
      <c r="AO121" s="7"/>
      <c r="AP121" s="9"/>
      <c r="AQ121" s="7"/>
      <c r="AR121" s="9"/>
      <c r="AS121" s="7"/>
      <c r="AT121" s="9"/>
      <c r="AU121" s="7"/>
      <c r="AV121" s="9"/>
      <c r="AW121" s="100"/>
      <c r="AX121" s="9"/>
      <c r="AY121" s="7"/>
      <c r="AZ121" s="9"/>
      <c r="BA121" s="7"/>
      <c r="BB121" s="9"/>
      <c r="BC121" s="7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9"/>
      <c r="AD122" s="98">
        <f>+AD73</f>
        <v>0</v>
      </c>
      <c r="AE122" s="99"/>
      <c r="AF122" s="98">
        <f>+AF72+AF80</f>
        <v>0</v>
      </c>
      <c r="AG122" s="99"/>
      <c r="AH122" s="98">
        <f>+AH62+AH75</f>
        <v>0</v>
      </c>
      <c r="AI122" s="99"/>
      <c r="AJ122" s="98">
        <f>+AJ65+AJ80</f>
        <v>0</v>
      </c>
      <c r="AK122" s="99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9"/>
      <c r="AD123" s="98">
        <f>+AD103</f>
        <v>0</v>
      </c>
      <c r="AE123" s="99"/>
      <c r="AF123" s="98">
        <f>+AF94+AF99</f>
        <v>0</v>
      </c>
      <c r="AG123" s="99"/>
      <c r="AH123" s="98">
        <f>+AH92+AH99</f>
        <v>0</v>
      </c>
      <c r="AI123" s="99"/>
      <c r="AJ123" s="98">
        <f>+AJ96+AJ103</f>
        <v>0</v>
      </c>
      <c r="AK123" s="99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9"/>
      <c r="AD124" s="98">
        <f>+AD114</f>
        <v>0</v>
      </c>
      <c r="AE124" s="99"/>
      <c r="AF124" s="98">
        <f>+AF114</f>
        <v>0</v>
      </c>
      <c r="AG124" s="99"/>
      <c r="AH124" s="98">
        <f>+AH115</f>
        <v>0</v>
      </c>
      <c r="AI124" s="99"/>
      <c r="AJ124" s="98">
        <f>+AJ115</f>
        <v>0</v>
      </c>
      <c r="AK124" s="99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70"/>
      <c r="X131" s="19"/>
      <c r="Y131" s="70"/>
      <c r="Z131" s="4"/>
      <c r="AA131" s="70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70"/>
      <c r="D132" s="58"/>
      <c r="E132" s="8"/>
      <c r="F132" s="58"/>
      <c r="G132" s="8"/>
      <c r="H132" s="58"/>
      <c r="I132" s="8"/>
      <c r="J132" s="58"/>
      <c r="K132" s="8"/>
      <c r="L132" s="58"/>
      <c r="M132" s="8"/>
      <c r="N132" s="30"/>
      <c r="O132" s="13"/>
      <c r="P132" s="58"/>
      <c r="Q132" s="8"/>
      <c r="R132" s="58"/>
      <c r="S132" s="8"/>
      <c r="T132" s="58"/>
      <c r="U132" s="8"/>
      <c r="V132" s="58"/>
      <c r="W132" s="13"/>
      <c r="X132" s="58"/>
      <c r="Y132" s="13"/>
      <c r="Z132" s="76"/>
      <c r="AA132" s="41"/>
      <c r="AB132" s="58"/>
      <c r="AC132" s="8"/>
      <c r="AD132" s="58"/>
      <c r="AE132" s="8"/>
      <c r="AF132" s="58"/>
      <c r="AG132" s="43"/>
      <c r="AH132" s="58"/>
      <c r="AI132" s="13"/>
      <c r="AJ132" s="58"/>
      <c r="AK132" s="8"/>
      <c r="AL132" s="58"/>
      <c r="AM132" s="43"/>
      <c r="AN132" s="58"/>
      <c r="AO132" s="8"/>
      <c r="AP132" s="58"/>
      <c r="AQ132" s="8"/>
      <c r="AR132" s="58"/>
      <c r="AS132" s="51"/>
      <c r="AT132" s="58"/>
      <c r="AU132" s="8"/>
      <c r="AV132" s="26"/>
      <c r="AW132" s="43"/>
      <c r="AX132" s="58"/>
      <c r="AY132" s="8"/>
      <c r="AZ132" s="58"/>
      <c r="BA132" s="8"/>
      <c r="BB132" s="58"/>
      <c r="BC132" s="8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70"/>
      <c r="D133" s="58"/>
      <c r="E133" s="8"/>
      <c r="F133" s="58"/>
      <c r="G133" s="8"/>
      <c r="H133" s="58"/>
      <c r="I133" s="8"/>
      <c r="J133" s="58"/>
      <c r="K133" s="8"/>
      <c r="L133" s="58"/>
      <c r="M133" s="8"/>
      <c r="N133" s="58"/>
      <c r="O133" s="8"/>
      <c r="P133" s="58"/>
      <c r="Q133" s="8"/>
      <c r="R133" s="58"/>
      <c r="S133" s="8"/>
      <c r="T133" s="58"/>
      <c r="U133" s="8"/>
      <c r="V133" s="58"/>
      <c r="W133" s="8"/>
      <c r="X133" s="58"/>
      <c r="Y133" s="8"/>
      <c r="Z133" s="26"/>
      <c r="AA133" s="8"/>
      <c r="AB133" s="39"/>
      <c r="AC133" s="13"/>
      <c r="AD133" s="58"/>
      <c r="AE133" s="8"/>
      <c r="AF133" s="58"/>
      <c r="AG133" s="43"/>
      <c r="AH133" s="58"/>
      <c r="AI133" s="43"/>
      <c r="AJ133" s="30"/>
      <c r="AK133" s="13"/>
      <c r="AL133" s="58"/>
      <c r="AM133" s="43"/>
      <c r="AN133" s="58"/>
      <c r="AO133" s="8"/>
      <c r="AP133" s="58"/>
      <c r="AQ133" s="8"/>
      <c r="AR133" s="58"/>
      <c r="AS133" s="51"/>
      <c r="AT133" s="58"/>
      <c r="AU133" s="8"/>
      <c r="AV133" s="26"/>
      <c r="AW133" s="43"/>
      <c r="AX133" s="58"/>
      <c r="AY133" s="8"/>
      <c r="AZ133" s="58"/>
      <c r="BA133" s="8"/>
      <c r="BB133" s="58"/>
      <c r="BC133" s="8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70"/>
      <c r="D134" s="30"/>
      <c r="E134" s="13"/>
      <c r="F134" s="58"/>
      <c r="G134" s="8"/>
      <c r="H134" s="58"/>
      <c r="I134" s="8"/>
      <c r="J134" s="58"/>
      <c r="K134" s="8"/>
      <c r="L134" s="58"/>
      <c r="M134" s="8"/>
      <c r="N134" s="58"/>
      <c r="O134" s="8"/>
      <c r="P134" s="58"/>
      <c r="Q134" s="8"/>
      <c r="R134" s="58"/>
      <c r="S134" s="8"/>
      <c r="T134" s="58"/>
      <c r="U134" s="8"/>
      <c r="V134" s="58"/>
      <c r="W134" s="8"/>
      <c r="X134" s="58"/>
      <c r="Y134" s="8"/>
      <c r="Z134" s="26"/>
      <c r="AA134" s="8"/>
      <c r="AB134" s="60"/>
      <c r="AC134" s="54"/>
      <c r="AD134" s="58"/>
      <c r="AE134" s="8"/>
      <c r="AF134" s="25"/>
      <c r="AG134" s="70"/>
      <c r="AH134" s="58"/>
      <c r="AI134" s="43"/>
      <c r="AJ134" s="58"/>
      <c r="AK134" s="8"/>
      <c r="AL134" s="58"/>
      <c r="AM134" s="43"/>
      <c r="AN134" s="58"/>
      <c r="AO134" s="8"/>
      <c r="AP134" s="58"/>
      <c r="AQ134" s="8"/>
      <c r="AR134" s="58"/>
      <c r="AS134" s="51"/>
      <c r="AT134" s="58"/>
      <c r="AU134" s="8"/>
      <c r="AV134" s="58"/>
      <c r="AW134" s="43"/>
      <c r="AX134" s="58"/>
      <c r="AY134" s="8"/>
      <c r="AZ134" s="30"/>
      <c r="BA134" s="13"/>
      <c r="BB134" s="68"/>
      <c r="BC134" s="8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8"/>
      <c r="D135" s="58"/>
      <c r="E135" s="8"/>
      <c r="F135" s="68"/>
      <c r="G135" s="8"/>
      <c r="H135" s="58"/>
      <c r="I135" s="8"/>
      <c r="J135" s="58"/>
      <c r="K135" s="8"/>
      <c r="L135" s="58"/>
      <c r="M135" s="8"/>
      <c r="N135" s="58"/>
      <c r="O135" s="8"/>
      <c r="P135" s="58"/>
      <c r="Q135" s="8"/>
      <c r="R135" s="58"/>
      <c r="S135" s="8"/>
      <c r="T135" s="58"/>
      <c r="U135" s="8"/>
      <c r="V135" s="58"/>
      <c r="W135" s="8"/>
      <c r="X135" s="58"/>
      <c r="Y135" s="8"/>
      <c r="Z135" s="26"/>
      <c r="AA135" s="8"/>
      <c r="AB135" s="35"/>
      <c r="AC135" s="8"/>
      <c r="AD135" s="58"/>
      <c r="AE135" s="8"/>
      <c r="AF135" s="25"/>
      <c r="AG135" s="43"/>
      <c r="AH135" s="58"/>
      <c r="AI135" s="43"/>
      <c r="AJ135" s="58"/>
      <c r="AK135" s="8"/>
      <c r="AL135" s="58"/>
      <c r="AM135" s="43"/>
      <c r="AN135" s="58"/>
      <c r="AO135" s="8"/>
      <c r="AP135" s="58"/>
      <c r="AQ135" s="8"/>
      <c r="AR135" s="58"/>
      <c r="AS135" s="51"/>
      <c r="AT135" s="39"/>
      <c r="AU135" s="13"/>
      <c r="AV135" s="58"/>
      <c r="AW135" s="43"/>
      <c r="AX135" s="30"/>
      <c r="AY135" s="13"/>
      <c r="AZ135" s="30"/>
      <c r="BA135" s="13"/>
      <c r="BB135" s="30"/>
      <c r="BC135" s="13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8"/>
      <c r="D136" s="58"/>
      <c r="E136" s="8"/>
      <c r="F136" s="68"/>
      <c r="G136" s="8"/>
      <c r="H136" s="30"/>
      <c r="I136" s="13"/>
      <c r="J136" s="58"/>
      <c r="K136" s="8"/>
      <c r="L136" s="58"/>
      <c r="M136" s="8"/>
      <c r="N136" s="35"/>
      <c r="O136" s="8"/>
      <c r="P136" s="58"/>
      <c r="Q136" s="8"/>
      <c r="R136" s="58"/>
      <c r="S136" s="8"/>
      <c r="T136" s="58"/>
      <c r="U136" s="8"/>
      <c r="V136" s="58"/>
      <c r="W136" s="8"/>
      <c r="X136" s="58"/>
      <c r="Y136" s="8"/>
      <c r="Z136" s="26"/>
      <c r="AA136" s="8"/>
      <c r="AB136" s="35"/>
      <c r="AC136" s="8"/>
      <c r="AD136" s="58"/>
      <c r="AE136" s="8"/>
      <c r="AF136" s="25"/>
      <c r="AG136" s="43"/>
      <c r="AH136" s="58"/>
      <c r="AI136" s="43"/>
      <c r="AJ136" s="58"/>
      <c r="AK136" s="8"/>
      <c r="AL136" s="58"/>
      <c r="AM136" s="43"/>
      <c r="AN136" s="58"/>
      <c r="AO136" s="8"/>
      <c r="AP136" s="30"/>
      <c r="AQ136" s="41"/>
      <c r="AR136" s="58"/>
      <c r="AS136" s="51"/>
      <c r="AT136" s="39"/>
      <c r="AU136" s="13"/>
      <c r="AV136" s="58"/>
      <c r="AW136" s="43"/>
      <c r="AX136" s="30"/>
      <c r="AY136" s="13"/>
      <c r="AZ136" s="58"/>
      <c r="BA136" s="8"/>
      <c r="BB136" s="58"/>
      <c r="BC136" s="8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70"/>
      <c r="D137" s="58"/>
      <c r="E137" s="8"/>
      <c r="F137" s="68"/>
      <c r="G137" s="8"/>
      <c r="H137" s="58"/>
      <c r="I137" s="8"/>
      <c r="J137" s="75"/>
      <c r="K137" s="8"/>
      <c r="L137" s="58"/>
      <c r="M137" s="8"/>
      <c r="N137" s="39"/>
      <c r="O137" s="13"/>
      <c r="P137" s="58"/>
      <c r="Q137" s="8"/>
      <c r="R137" s="58"/>
      <c r="S137" s="8"/>
      <c r="T137" s="39"/>
      <c r="U137" s="13"/>
      <c r="V137" s="58"/>
      <c r="W137" s="8"/>
      <c r="X137" s="58"/>
      <c r="Y137" s="8"/>
      <c r="Z137" s="26"/>
      <c r="AA137" s="8"/>
      <c r="AB137" s="25"/>
      <c r="AC137" s="8"/>
      <c r="AD137" s="58"/>
      <c r="AE137" s="8"/>
      <c r="AF137" s="25"/>
      <c r="AG137" s="43"/>
      <c r="AH137" s="58"/>
      <c r="AI137" s="43"/>
      <c r="AJ137" s="4"/>
      <c r="AK137" s="70"/>
      <c r="AL137" s="58"/>
      <c r="AM137" s="43"/>
      <c r="AN137" s="39"/>
      <c r="AO137" s="8"/>
      <c r="AP137" s="58"/>
      <c r="AQ137" s="8"/>
      <c r="AR137" s="68"/>
      <c r="AS137" s="51"/>
      <c r="AT137" s="58"/>
      <c r="AU137" s="8"/>
      <c r="AV137" s="68"/>
      <c r="AW137" s="43"/>
      <c r="AX137" s="58"/>
      <c r="AY137" s="8"/>
      <c r="AZ137" s="58"/>
      <c r="BA137" s="8"/>
      <c r="BB137" s="58"/>
      <c r="BC137" s="8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70"/>
      <c r="D138" s="58"/>
      <c r="E138" s="8"/>
      <c r="F138" s="68"/>
      <c r="G138" s="8"/>
      <c r="H138" s="58"/>
      <c r="I138" s="8"/>
      <c r="J138" s="30"/>
      <c r="K138" s="13"/>
      <c r="L138" s="58"/>
      <c r="M138" s="8"/>
      <c r="N138" s="60"/>
      <c r="O138" s="54"/>
      <c r="P138" s="58"/>
      <c r="Q138" s="8"/>
      <c r="R138" s="58"/>
      <c r="S138" s="8"/>
      <c r="T138" s="58"/>
      <c r="U138" s="8"/>
      <c r="V138" s="68"/>
      <c r="W138" s="8"/>
      <c r="X138" s="68"/>
      <c r="Y138" s="8"/>
      <c r="Z138" s="26"/>
      <c r="AA138" s="8"/>
      <c r="AB138" s="25"/>
      <c r="AC138" s="8"/>
      <c r="AD138" s="58"/>
      <c r="AE138" s="8"/>
      <c r="AF138" s="25"/>
      <c r="AG138" s="43"/>
      <c r="AH138" s="58"/>
      <c r="AI138" s="43"/>
      <c r="AJ138" s="58"/>
      <c r="AK138" s="8"/>
      <c r="AL138" s="30"/>
      <c r="AM138" s="13"/>
      <c r="AN138" s="58"/>
      <c r="AO138" s="8"/>
      <c r="AP138" s="30"/>
      <c r="AQ138" s="41"/>
      <c r="AR138" s="34"/>
      <c r="AS138" s="51"/>
      <c r="AT138" s="58"/>
      <c r="AU138" s="8"/>
      <c r="AV138" s="30"/>
      <c r="AW138" s="46"/>
      <c r="AX138" s="30"/>
      <c r="AY138" s="13"/>
      <c r="AZ138" s="30"/>
      <c r="BA138" s="13"/>
      <c r="BB138" s="58"/>
      <c r="BC138" s="8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70"/>
      <c r="D139" s="26"/>
      <c r="E139" s="8"/>
      <c r="F139" s="68"/>
      <c r="G139" s="8"/>
      <c r="H139" s="58"/>
      <c r="I139" s="8"/>
      <c r="J139" s="68"/>
      <c r="K139" s="8"/>
      <c r="L139" s="58"/>
      <c r="M139" s="8"/>
      <c r="N139" s="35"/>
      <c r="O139" s="8"/>
      <c r="P139" s="58"/>
      <c r="Q139" s="8"/>
      <c r="R139" s="58"/>
      <c r="S139" s="8"/>
      <c r="T139" s="58"/>
      <c r="U139" s="8"/>
      <c r="V139" s="68"/>
      <c r="W139" s="8"/>
      <c r="X139" s="68"/>
      <c r="Y139" s="8"/>
      <c r="Z139" s="26"/>
      <c r="AA139" s="8"/>
      <c r="AB139" s="28"/>
      <c r="AC139" s="8"/>
      <c r="AD139" s="58"/>
      <c r="AE139" s="8"/>
      <c r="AF139" s="25"/>
      <c r="AG139" s="43"/>
      <c r="AH139" s="58"/>
      <c r="AI139" s="43"/>
      <c r="AJ139" s="58"/>
      <c r="AK139" s="8"/>
      <c r="AL139" s="58"/>
      <c r="AM139" s="43"/>
      <c r="AN139" s="58"/>
      <c r="AO139" s="8"/>
      <c r="AP139" s="30"/>
      <c r="AQ139" s="41"/>
      <c r="AR139" s="34"/>
      <c r="AS139" s="51"/>
      <c r="AT139" s="58"/>
      <c r="AU139" s="8"/>
      <c r="AV139" s="30"/>
      <c r="AW139" s="46"/>
      <c r="AX139" s="72"/>
      <c r="AY139" s="16"/>
      <c r="AZ139" s="30"/>
      <c r="BA139" s="13"/>
      <c r="BB139" s="58"/>
      <c r="BC139" s="8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70"/>
      <c r="D140" s="39"/>
      <c r="E140" s="13"/>
      <c r="F140" s="68"/>
      <c r="G140" s="8"/>
      <c r="H140" s="39"/>
      <c r="I140" s="13"/>
      <c r="J140" s="58"/>
      <c r="K140" s="8"/>
      <c r="L140" s="39"/>
      <c r="M140" s="13"/>
      <c r="N140" s="26"/>
      <c r="O140" s="8"/>
      <c r="P140" s="39"/>
      <c r="Q140" s="13"/>
      <c r="R140" s="58"/>
      <c r="S140" s="13"/>
      <c r="T140" s="39"/>
      <c r="U140" s="13"/>
      <c r="V140" s="58"/>
      <c r="W140" s="8"/>
      <c r="X140" s="58"/>
      <c r="Y140" s="8"/>
      <c r="Z140" s="26"/>
      <c r="AA140" s="8"/>
      <c r="AB140" s="28"/>
      <c r="AC140" s="8"/>
      <c r="AD140" s="39"/>
      <c r="AE140" s="13"/>
      <c r="AF140" s="25"/>
      <c r="AG140" s="43"/>
      <c r="AH140" s="58"/>
      <c r="AI140" s="43"/>
      <c r="AJ140" s="58"/>
      <c r="AK140" s="8"/>
      <c r="AL140" s="39"/>
      <c r="AM140" s="53"/>
      <c r="AN140" s="39"/>
      <c r="AO140" s="13"/>
      <c r="AP140" s="39"/>
      <c r="AQ140" s="13"/>
      <c r="AR140" s="34"/>
      <c r="AS140" s="51"/>
      <c r="AT140" s="39"/>
      <c r="AU140" s="13"/>
      <c r="AV140" s="30"/>
      <c r="AW140" s="46"/>
      <c r="AX140" s="30"/>
      <c r="AY140" s="13"/>
      <c r="AZ140" s="30"/>
      <c r="BA140" s="13"/>
      <c r="BB140" s="39"/>
      <c r="BC140" s="13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70"/>
      <c r="D141" s="58"/>
      <c r="E141" s="8"/>
      <c r="F141" s="30"/>
      <c r="G141" s="13"/>
      <c r="H141" s="58"/>
      <c r="I141" s="8"/>
      <c r="J141" s="58"/>
      <c r="K141" s="8"/>
      <c r="L141" s="39"/>
      <c r="M141" s="8"/>
      <c r="N141" s="28"/>
      <c r="O141" s="8"/>
      <c r="P141" s="30"/>
      <c r="Q141" s="13"/>
      <c r="R141" s="58"/>
      <c r="S141" s="13"/>
      <c r="T141" s="58"/>
      <c r="U141" s="8"/>
      <c r="V141" s="58"/>
      <c r="W141" s="8"/>
      <c r="X141" s="58"/>
      <c r="Y141" s="8"/>
      <c r="Z141" s="26"/>
      <c r="AA141" s="8"/>
      <c r="AB141" s="30"/>
      <c r="AC141" s="13"/>
      <c r="AD141" s="58"/>
      <c r="AE141" s="8"/>
      <c r="AF141" s="25"/>
      <c r="AG141" s="43"/>
      <c r="AH141" s="58"/>
      <c r="AI141" s="43"/>
      <c r="AJ141" s="39"/>
      <c r="AK141" s="13"/>
      <c r="AL141" s="58"/>
      <c r="AM141" s="43"/>
      <c r="AN141" s="58"/>
      <c r="AO141" s="8"/>
      <c r="AP141" s="68"/>
      <c r="AQ141" s="8"/>
      <c r="AR141" s="68"/>
      <c r="AS141" s="51"/>
      <c r="AT141" s="39"/>
      <c r="AU141" s="8"/>
      <c r="AV141" s="30"/>
      <c r="AW141" s="53"/>
      <c r="AX141" s="30"/>
      <c r="AY141" s="13"/>
      <c r="AZ141" s="30"/>
      <c r="BA141" s="13"/>
      <c r="BB141" s="58"/>
      <c r="BC141" s="8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70"/>
      <c r="D142" s="58"/>
      <c r="E142" s="8"/>
      <c r="F142" s="68"/>
      <c r="G142" s="8"/>
      <c r="H142" s="58"/>
      <c r="I142" s="8"/>
      <c r="J142" s="75"/>
      <c r="K142" s="8"/>
      <c r="L142" s="39"/>
      <c r="M142" s="8"/>
      <c r="N142" s="28"/>
      <c r="O142" s="8"/>
      <c r="P142" s="58"/>
      <c r="Q142" s="8"/>
      <c r="R142" s="58"/>
      <c r="S142" s="8"/>
      <c r="T142" s="30"/>
      <c r="U142" s="13"/>
      <c r="V142" s="58"/>
      <c r="W142" s="8"/>
      <c r="X142" s="58"/>
      <c r="Y142" s="8"/>
      <c r="Z142" s="26"/>
      <c r="AA142" s="8"/>
      <c r="AB142" s="68"/>
      <c r="AC142" s="8"/>
      <c r="AD142" s="58"/>
      <c r="AE142" s="8"/>
      <c r="AF142" s="25"/>
      <c r="AG142" s="43"/>
      <c r="AH142" s="35"/>
      <c r="AI142" s="43"/>
      <c r="AJ142" s="58"/>
      <c r="AK142" s="8"/>
      <c r="AL142" s="58"/>
      <c r="AM142" s="43"/>
      <c r="AN142" s="58"/>
      <c r="AO142" s="8"/>
      <c r="AP142" s="58"/>
      <c r="AQ142" s="8"/>
      <c r="AR142" s="58"/>
      <c r="AS142" s="51"/>
      <c r="AT142" s="58"/>
      <c r="AU142" s="8"/>
      <c r="AV142" s="30"/>
      <c r="AW142" s="53"/>
      <c r="AX142" s="72"/>
      <c r="AY142" s="16"/>
      <c r="AZ142" s="72"/>
      <c r="BA142" s="16"/>
      <c r="BB142" s="58"/>
      <c r="BC142" s="8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70"/>
      <c r="D143" s="58"/>
      <c r="E143" s="8"/>
      <c r="F143" s="68"/>
      <c r="G143" s="8"/>
      <c r="H143" s="58"/>
      <c r="I143" s="8"/>
      <c r="J143" s="58"/>
      <c r="K143" s="8"/>
      <c r="L143" s="39"/>
      <c r="M143" s="8"/>
      <c r="N143" s="34"/>
      <c r="O143" s="8"/>
      <c r="P143" s="58"/>
      <c r="Q143" s="8"/>
      <c r="R143" s="58"/>
      <c r="S143" s="13"/>
      <c r="T143" s="30"/>
      <c r="U143" s="8"/>
      <c r="V143" s="35"/>
      <c r="W143" s="8"/>
      <c r="X143" s="35"/>
      <c r="Y143" s="8"/>
      <c r="Z143" s="26"/>
      <c r="AA143" s="8"/>
      <c r="AB143" s="68"/>
      <c r="AC143" s="8"/>
      <c r="AD143" s="35"/>
      <c r="AE143" s="8"/>
      <c r="AF143" s="25"/>
      <c r="AG143" s="43"/>
      <c r="AH143" s="35"/>
      <c r="AI143" s="43"/>
      <c r="AJ143" s="30"/>
      <c r="AK143" s="41"/>
      <c r="AL143" s="58"/>
      <c r="AM143" s="43"/>
      <c r="AN143" s="58"/>
      <c r="AO143" s="8"/>
      <c r="AP143" s="58"/>
      <c r="AQ143" s="8"/>
      <c r="AR143" s="58"/>
      <c r="AS143" s="51"/>
      <c r="AT143" s="58"/>
      <c r="AU143" s="8"/>
      <c r="AV143" s="58"/>
      <c r="AW143" s="43"/>
      <c r="AX143" s="58"/>
      <c r="AY143" s="56"/>
      <c r="AZ143" s="72"/>
      <c r="BA143" s="16"/>
      <c r="BB143" s="58"/>
      <c r="BC143" s="8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70"/>
      <c r="D144" s="58"/>
      <c r="E144" s="8"/>
      <c r="F144" s="68"/>
      <c r="G144" s="8"/>
      <c r="H144" s="58"/>
      <c r="I144" s="8"/>
      <c r="J144" s="35"/>
      <c r="K144" s="13"/>
      <c r="L144" s="39"/>
      <c r="M144" s="8"/>
      <c r="N144" s="58"/>
      <c r="O144" s="8"/>
      <c r="P144" s="58"/>
      <c r="Q144" s="8"/>
      <c r="R144" s="58"/>
      <c r="S144" s="8"/>
      <c r="T144" s="68"/>
      <c r="U144" s="8"/>
      <c r="V144" s="35"/>
      <c r="W144" s="8"/>
      <c r="X144" s="35"/>
      <c r="Y144" s="8"/>
      <c r="Z144" s="30"/>
      <c r="AA144" s="13"/>
      <c r="AB144" s="68"/>
      <c r="AC144" s="8"/>
      <c r="AD144" s="58"/>
      <c r="AE144" s="8"/>
      <c r="AF144" s="25"/>
      <c r="AG144" s="43"/>
      <c r="AH144" s="35"/>
      <c r="AI144" s="53"/>
      <c r="AJ144" s="30"/>
      <c r="AK144" s="13"/>
      <c r="AL144" s="58"/>
      <c r="AM144" s="43"/>
      <c r="AN144" s="58"/>
      <c r="AO144" s="8"/>
      <c r="AP144" s="58"/>
      <c r="AQ144" s="8"/>
      <c r="AR144" s="58"/>
      <c r="AS144" s="51"/>
      <c r="AT144" s="58"/>
      <c r="AU144" s="8"/>
      <c r="AV144" s="30"/>
      <c r="AW144" s="53"/>
      <c r="AX144" s="39"/>
      <c r="AY144" s="16"/>
      <c r="AZ144" s="72"/>
      <c r="BA144" s="16"/>
      <c r="BB144" s="58"/>
      <c r="BC144" s="8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70"/>
      <c r="D145" s="58"/>
      <c r="E145" s="8"/>
      <c r="F145" s="68"/>
      <c r="G145" s="8"/>
      <c r="H145" s="35"/>
      <c r="I145" s="13"/>
      <c r="J145" s="60"/>
      <c r="K145" s="54"/>
      <c r="L145" s="58"/>
      <c r="M145" s="8"/>
      <c r="N145" s="58"/>
      <c r="O145" s="8"/>
      <c r="P145" s="35"/>
      <c r="Q145" s="8"/>
      <c r="R145" s="35"/>
      <c r="S145" s="8"/>
      <c r="T145" s="26"/>
      <c r="U145" s="8"/>
      <c r="V145" s="68"/>
      <c r="W145" s="8"/>
      <c r="X145" s="58"/>
      <c r="Y145" s="8"/>
      <c r="Z145" s="30"/>
      <c r="AA145" s="13"/>
      <c r="AB145" s="58"/>
      <c r="AC145" s="8"/>
      <c r="AD145" s="58"/>
      <c r="AE145" s="8"/>
      <c r="AF145" s="28"/>
      <c r="AG145" s="70"/>
      <c r="AH145" s="35"/>
      <c r="AI145" s="53"/>
      <c r="AJ145" s="30"/>
      <c r="AK145" s="13"/>
      <c r="AL145" s="58"/>
      <c r="AM145" s="43"/>
      <c r="AN145" s="67"/>
      <c r="AO145" s="8"/>
      <c r="AP145" s="58"/>
      <c r="AQ145" s="8"/>
      <c r="AR145" s="58"/>
      <c r="AS145" s="51"/>
      <c r="AT145" s="58"/>
      <c r="AU145" s="8"/>
      <c r="AV145" s="30"/>
      <c r="AW145" s="53"/>
      <c r="AX145" s="58"/>
      <c r="AY145" s="56"/>
      <c r="AZ145" s="58"/>
      <c r="BA145" s="56"/>
      <c r="BB145" s="39"/>
      <c r="BC145" s="8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8"/>
      <c r="D146" s="30"/>
      <c r="E146" s="41"/>
      <c r="F146" s="26"/>
      <c r="G146" s="13"/>
      <c r="H146" s="30"/>
      <c r="I146" s="13"/>
      <c r="J146" s="35"/>
      <c r="K146" s="8"/>
      <c r="L146" s="39"/>
      <c r="M146" s="13"/>
      <c r="N146" s="39"/>
      <c r="O146" s="13"/>
      <c r="P146" s="39"/>
      <c r="Q146" s="13"/>
      <c r="R146" s="35"/>
      <c r="S146" s="13"/>
      <c r="T146" s="30"/>
      <c r="U146" s="13"/>
      <c r="V146" s="39"/>
      <c r="W146" s="13"/>
      <c r="X146" s="39"/>
      <c r="Y146" s="13"/>
      <c r="Z146" s="30"/>
      <c r="AA146" s="13"/>
      <c r="AB146" s="39"/>
      <c r="AC146" s="13"/>
      <c r="AD146" s="39"/>
      <c r="AE146" s="13"/>
      <c r="AF146" s="25"/>
      <c r="AG146" s="70"/>
      <c r="AH146" s="35"/>
      <c r="AI146" s="43"/>
      <c r="AJ146" s="58"/>
      <c r="AK146" s="8"/>
      <c r="AL146" s="39"/>
      <c r="AM146" s="13"/>
      <c r="AN146" s="52"/>
      <c r="AO146" s="13"/>
      <c r="AP146" s="39"/>
      <c r="AQ146" s="8"/>
      <c r="AR146" s="39"/>
      <c r="AS146" s="47"/>
      <c r="AT146" s="39"/>
      <c r="AU146" s="13"/>
      <c r="AV146" s="58"/>
      <c r="AW146" s="43"/>
      <c r="AX146" s="39"/>
      <c r="AY146" s="56"/>
      <c r="AZ146" s="39"/>
      <c r="BA146" s="16"/>
      <c r="BB146" s="35"/>
      <c r="BC146" s="13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8"/>
      <c r="D147" s="35"/>
      <c r="E147" s="54"/>
      <c r="F147" s="63"/>
      <c r="G147" s="54"/>
      <c r="H147" s="35"/>
      <c r="I147" s="8"/>
      <c r="J147" s="192"/>
      <c r="K147" s="8"/>
      <c r="L147" s="26"/>
      <c r="M147" s="54"/>
      <c r="N147" s="58"/>
      <c r="O147" s="54"/>
      <c r="P147" s="60"/>
      <c r="Q147" s="54"/>
      <c r="R147" s="60"/>
      <c r="S147" s="54"/>
      <c r="T147" s="63"/>
      <c r="U147" s="54"/>
      <c r="V147" s="60"/>
      <c r="W147" s="54"/>
      <c r="X147" s="60"/>
      <c r="Y147" s="54"/>
      <c r="Z147" s="63"/>
      <c r="AA147" s="54"/>
      <c r="AB147" s="60"/>
      <c r="AC147" s="54"/>
      <c r="AD147" s="60"/>
      <c r="AE147" s="54"/>
      <c r="AF147" s="25"/>
      <c r="AG147" s="43"/>
      <c r="AH147" s="26"/>
      <c r="AI147" s="8"/>
      <c r="AJ147" s="39"/>
      <c r="AK147" s="13"/>
      <c r="AL147" s="60"/>
      <c r="AM147" s="54"/>
      <c r="AN147" s="52"/>
      <c r="AO147" s="54"/>
      <c r="AP147" s="58"/>
      <c r="AQ147" s="54"/>
      <c r="AR147" s="60"/>
      <c r="AS147" s="61"/>
      <c r="AT147" s="60"/>
      <c r="AU147" s="54"/>
      <c r="AV147" s="39"/>
      <c r="AW147" s="53"/>
      <c r="AX147" s="58"/>
      <c r="AY147" s="56"/>
      <c r="AZ147" s="58"/>
      <c r="BA147" s="56"/>
      <c r="BB147" s="35"/>
      <c r="BC147" s="41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7"/>
      <c r="D148" s="35"/>
      <c r="E148" s="8"/>
      <c r="F148" s="26"/>
      <c r="G148" s="8"/>
      <c r="H148" s="26"/>
      <c r="I148" s="8"/>
      <c r="J148" s="26"/>
      <c r="K148" s="8"/>
      <c r="L148" s="26"/>
      <c r="M148" s="8"/>
      <c r="N148" s="35"/>
      <c r="O148" s="8"/>
      <c r="P148" s="35"/>
      <c r="Q148" s="8"/>
      <c r="R148" s="35"/>
      <c r="S148" s="8"/>
      <c r="T148" s="26"/>
      <c r="U148" s="8"/>
      <c r="V148" s="35"/>
      <c r="W148" s="8"/>
      <c r="X148" s="26"/>
      <c r="Y148" s="8"/>
      <c r="Z148" s="26"/>
      <c r="AA148" s="8"/>
      <c r="AB148" s="35"/>
      <c r="AC148" s="8"/>
      <c r="AD148" s="35"/>
      <c r="AE148" s="8"/>
      <c r="AF148" s="25"/>
      <c r="AG148" s="43"/>
      <c r="AH148" s="26"/>
      <c r="AI148" s="53"/>
      <c r="AJ148" s="35"/>
      <c r="AK148" s="8"/>
      <c r="AL148" s="26"/>
      <c r="AM148" s="8"/>
      <c r="AN148" s="52"/>
      <c r="AO148" s="8"/>
      <c r="AP148" s="35"/>
      <c r="AQ148" s="8"/>
      <c r="AR148" s="35"/>
      <c r="AS148" s="51"/>
      <c r="AT148" s="35"/>
      <c r="AU148" s="8"/>
      <c r="AV148" s="39"/>
      <c r="AW148" s="43"/>
      <c r="AX148" s="44"/>
      <c r="AY148" s="16"/>
      <c r="AZ148" s="44"/>
      <c r="BA148" s="16"/>
      <c r="BB148" s="35"/>
      <c r="BC148" s="8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3"/>
      <c r="D149" s="26"/>
      <c r="E149" s="8"/>
      <c r="F149" s="26"/>
      <c r="G149" s="8"/>
      <c r="H149" s="26"/>
      <c r="I149" s="8"/>
      <c r="J149" s="26"/>
      <c r="K149" s="8"/>
      <c r="L149" s="26"/>
      <c r="M149" s="8"/>
      <c r="N149" s="26"/>
      <c r="O149" s="8"/>
      <c r="P149" s="26"/>
      <c r="Q149" s="8"/>
      <c r="R149" s="35"/>
      <c r="S149" s="8"/>
      <c r="T149" s="30"/>
      <c r="U149" s="13"/>
      <c r="V149" s="35"/>
      <c r="W149" s="8"/>
      <c r="X149" s="26"/>
      <c r="Y149" s="8"/>
      <c r="Z149" s="26"/>
      <c r="AA149" s="8"/>
      <c r="AB149" s="35"/>
      <c r="AC149" s="8"/>
      <c r="AD149" s="26"/>
      <c r="AE149" s="8"/>
      <c r="AF149" s="25"/>
      <c r="AG149" s="43"/>
      <c r="AH149" s="186"/>
      <c r="AI149" s="24"/>
      <c r="AJ149" s="35"/>
      <c r="AK149" s="8"/>
      <c r="AL149" s="26"/>
      <c r="AM149" s="8"/>
      <c r="AN149" s="48"/>
      <c r="AO149" s="8"/>
      <c r="AP149" s="35"/>
      <c r="AQ149" s="8"/>
      <c r="AR149" s="26"/>
      <c r="AS149" s="47"/>
      <c r="AT149" s="35"/>
      <c r="AU149" s="8"/>
      <c r="AV149" s="26"/>
      <c r="AW149" s="46"/>
      <c r="AX149" s="44"/>
      <c r="AY149" s="16"/>
      <c r="AZ149" s="44"/>
      <c r="BA149" s="16"/>
      <c r="BB149" s="30"/>
      <c r="BC149" s="8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8"/>
      <c r="D150" s="25"/>
      <c r="E150" s="24"/>
      <c r="F150" s="28"/>
      <c r="G150" s="8"/>
      <c r="H150" s="25"/>
      <c r="I150" s="24"/>
      <c r="J150" s="28"/>
      <c r="K150" s="8"/>
      <c r="L150" s="28"/>
      <c r="M150" s="8"/>
      <c r="N150" s="28"/>
      <c r="O150" s="8"/>
      <c r="P150" s="28"/>
      <c r="Q150" s="8"/>
      <c r="R150" s="28"/>
      <c r="S150" s="8"/>
      <c r="T150" s="163"/>
      <c r="U150" s="8"/>
      <c r="V150" s="25"/>
      <c r="W150" s="8"/>
      <c r="X150" s="25"/>
      <c r="Y150" s="70"/>
      <c r="Z150" s="28"/>
      <c r="AA150" s="70"/>
      <c r="AB150" s="25"/>
      <c r="AC150" s="8"/>
      <c r="AD150" s="26"/>
      <c r="AE150" s="8"/>
      <c r="AF150" s="25"/>
      <c r="AG150" s="43"/>
      <c r="AH150" s="26"/>
      <c r="AI150" s="8"/>
      <c r="AJ150" s="30"/>
      <c r="AK150" s="24"/>
      <c r="AL150" s="25"/>
      <c r="AM150" s="70"/>
      <c r="AN150" s="36"/>
      <c r="AO150" s="8"/>
      <c r="AP150" s="28"/>
      <c r="AQ150" s="8"/>
      <c r="AR150" s="30"/>
      <c r="AS150" s="31"/>
      <c r="AT150" s="39"/>
      <c r="AU150" s="8"/>
      <c r="AV150" s="30"/>
      <c r="AW150" s="88"/>
      <c r="AX150" s="28"/>
      <c r="AY150" s="16"/>
      <c r="AZ150" s="34"/>
      <c r="BA150" s="16"/>
      <c r="BB150" s="30"/>
      <c r="BC150" s="41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8"/>
      <c r="D151" s="25"/>
      <c r="E151" s="24"/>
      <c r="F151" s="28"/>
      <c r="G151" s="24"/>
      <c r="H151" s="25"/>
      <c r="I151" s="12"/>
      <c r="J151" s="30"/>
      <c r="K151" s="13"/>
      <c r="L151" s="25"/>
      <c r="M151" s="8"/>
      <c r="N151" s="25"/>
      <c r="O151" s="8"/>
      <c r="P151" s="28"/>
      <c r="Q151" s="8"/>
      <c r="R151" s="25"/>
      <c r="S151" s="8"/>
      <c r="T151" s="22"/>
      <c r="U151" s="8"/>
      <c r="V151" s="25"/>
      <c r="W151" s="8"/>
      <c r="X151" s="25"/>
      <c r="Y151" s="70"/>
      <c r="Z151" s="25"/>
      <c r="AA151" s="70"/>
      <c r="AB151" s="25"/>
      <c r="AC151" s="8"/>
      <c r="AD151" s="26"/>
      <c r="AE151" s="8"/>
      <c r="AF151" s="25"/>
      <c r="AG151" s="70"/>
      <c r="AH151" s="22"/>
      <c r="AI151" s="8"/>
      <c r="AJ151" s="40"/>
      <c r="AK151" s="24"/>
      <c r="AL151" s="25"/>
      <c r="AM151" s="70"/>
      <c r="AN151" s="36"/>
      <c r="AO151" s="8"/>
      <c r="AP151" s="28"/>
      <c r="AQ151" s="8"/>
      <c r="AR151" s="25"/>
      <c r="AS151" s="31"/>
      <c r="AT151" s="39"/>
      <c r="AU151" s="8"/>
      <c r="AV151" s="34"/>
      <c r="AW151" s="88"/>
      <c r="AX151" s="28"/>
      <c r="AY151" s="16"/>
      <c r="AZ151" s="25"/>
      <c r="BA151" s="16"/>
      <c r="BB151" s="28"/>
      <c r="BC151" s="13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8"/>
      <c r="D152" s="25"/>
      <c r="E152" s="24"/>
      <c r="F152" s="25"/>
      <c r="G152" s="24"/>
      <c r="H152" s="25"/>
      <c r="I152" s="24"/>
      <c r="J152" s="28"/>
      <c r="K152" s="24"/>
      <c r="L152" s="25"/>
      <c r="M152" s="8"/>
      <c r="N152" s="25"/>
      <c r="O152" s="8"/>
      <c r="P152" s="34"/>
      <c r="Q152" s="8"/>
      <c r="R152" s="28"/>
      <c r="S152" s="8"/>
      <c r="T152" s="186"/>
      <c r="U152" s="8"/>
      <c r="V152" s="28"/>
      <c r="W152" s="8"/>
      <c r="X152" s="25"/>
      <c r="Y152" s="70"/>
      <c r="Z152" s="25"/>
      <c r="AA152" s="70"/>
      <c r="AB152" s="195"/>
      <c r="AC152" s="8"/>
      <c r="AD152" s="30"/>
      <c r="AE152" s="13"/>
      <c r="AF152" s="25"/>
      <c r="AG152" s="24"/>
      <c r="AH152" s="22"/>
      <c r="AI152" s="8"/>
      <c r="AJ152" s="25"/>
      <c r="AK152" s="70"/>
      <c r="AL152" s="25"/>
      <c r="AM152" s="70"/>
      <c r="AN152" s="36"/>
      <c r="AO152" s="8"/>
      <c r="AP152" s="28"/>
      <c r="AQ152" s="8"/>
      <c r="AR152" s="25"/>
      <c r="AS152" s="31"/>
      <c r="AT152" s="35"/>
      <c r="AU152" s="24"/>
      <c r="AV152" s="34"/>
      <c r="AW152" s="88"/>
      <c r="AX152" s="28"/>
      <c r="AY152" s="16"/>
      <c r="AZ152" s="28"/>
      <c r="BA152" s="70"/>
      <c r="BB152" s="30"/>
      <c r="BC152" s="13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8"/>
      <c r="D153" s="25"/>
      <c r="E153" s="24"/>
      <c r="F153" s="25"/>
      <c r="G153" s="24"/>
      <c r="H153" s="25"/>
      <c r="I153" s="24"/>
      <c r="J153" s="25"/>
      <c r="K153" s="24"/>
      <c r="L153" s="28"/>
      <c r="M153" s="24"/>
      <c r="N153" s="25"/>
      <c r="O153" s="8"/>
      <c r="P153" s="25"/>
      <c r="Q153" s="8"/>
      <c r="R153" s="30"/>
      <c r="S153" s="13"/>
      <c r="T153" s="22"/>
      <c r="U153" s="8"/>
      <c r="V153" s="28"/>
      <c r="W153" s="8"/>
      <c r="X153" s="25"/>
      <c r="Y153" s="70"/>
      <c r="Z153" s="25"/>
      <c r="AA153" s="70"/>
      <c r="AB153" s="28"/>
      <c r="AC153" s="8"/>
      <c r="AD153" s="26"/>
      <c r="AE153" s="8"/>
      <c r="AF153" s="25"/>
      <c r="AG153" s="24"/>
      <c r="AH153" s="22"/>
      <c r="AI153" s="8"/>
      <c r="AJ153" s="25"/>
      <c r="AK153" s="24"/>
      <c r="AL153" s="25"/>
      <c r="AM153" s="70"/>
      <c r="AN153" s="196"/>
      <c r="AO153" s="8"/>
      <c r="AP153" s="28"/>
      <c r="AQ153" s="8"/>
      <c r="AR153" s="28"/>
      <c r="AS153" s="31"/>
      <c r="AT153" s="25"/>
      <c r="AU153" s="24"/>
      <c r="AV153" s="28"/>
      <c r="AW153" s="88"/>
      <c r="AX153" s="25"/>
      <c r="AY153" s="16"/>
      <c r="AZ153" s="25"/>
      <c r="BA153" s="70"/>
      <c r="BB153" s="30"/>
      <c r="BC153" s="13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8"/>
      <c r="D154" s="25"/>
      <c r="E154" s="24"/>
      <c r="F154" s="25"/>
      <c r="G154" s="24"/>
      <c r="H154" s="25"/>
      <c r="I154" s="24"/>
      <c r="J154" s="25"/>
      <c r="K154" s="24"/>
      <c r="L154" s="25"/>
      <c r="M154" s="24"/>
      <c r="N154" s="25"/>
      <c r="O154" s="8"/>
      <c r="P154" s="25"/>
      <c r="Q154" s="8"/>
      <c r="R154" s="28"/>
      <c r="S154" s="70"/>
      <c r="T154" s="163"/>
      <c r="U154" s="70"/>
      <c r="V154" s="25"/>
      <c r="W154" s="8"/>
      <c r="X154" s="25"/>
      <c r="Y154" s="70"/>
      <c r="Z154" s="25"/>
      <c r="AA154" s="70"/>
      <c r="AB154" s="25"/>
      <c r="AC154" s="8"/>
      <c r="AD154" s="26"/>
      <c r="AE154" s="8"/>
      <c r="AF154" s="25"/>
      <c r="AG154" s="24"/>
      <c r="AH154" s="22"/>
      <c r="AI154" s="8"/>
      <c r="AJ154" s="28"/>
      <c r="AK154" s="70"/>
      <c r="AL154" s="25"/>
      <c r="AM154" s="70"/>
      <c r="AN154" s="25"/>
      <c r="AO154" s="8"/>
      <c r="AP154" s="28"/>
      <c r="AQ154" s="8"/>
      <c r="AR154" s="28"/>
      <c r="AS154" s="24"/>
      <c r="AT154" s="25"/>
      <c r="AU154" s="24"/>
      <c r="AV154" s="25"/>
      <c r="AW154" s="88"/>
      <c r="AX154" s="28"/>
      <c r="AY154" s="16"/>
      <c r="AZ154" s="25"/>
      <c r="BA154" s="70"/>
      <c r="BB154" s="28"/>
      <c r="BC154" s="13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27"/>
      <c r="D155" s="25"/>
      <c r="E155" s="24"/>
      <c r="F155" s="25"/>
      <c r="G155" s="24"/>
      <c r="H155" s="25"/>
      <c r="I155" s="24"/>
      <c r="J155" s="25"/>
      <c r="K155" s="24"/>
      <c r="L155" s="25"/>
      <c r="M155" s="24"/>
      <c r="N155" s="25"/>
      <c r="O155" s="8"/>
      <c r="P155" s="25"/>
      <c r="Q155" s="8"/>
      <c r="R155" s="25"/>
      <c r="S155" s="70"/>
      <c r="T155" s="25"/>
      <c r="U155" s="70"/>
      <c r="V155" s="25"/>
      <c r="W155" s="70"/>
      <c r="X155" s="25"/>
      <c r="Y155" s="70"/>
      <c r="Z155" s="25"/>
      <c r="AA155" s="70"/>
      <c r="AB155" s="30"/>
      <c r="AC155" s="13"/>
      <c r="AD155" s="26"/>
      <c r="AE155" s="8"/>
      <c r="AF155" s="25"/>
      <c r="AG155" s="24"/>
      <c r="AH155" s="22"/>
      <c r="AI155" s="8"/>
      <c r="AJ155" s="25"/>
      <c r="AK155" s="70"/>
      <c r="AL155" s="25"/>
      <c r="AM155" s="70"/>
      <c r="AN155" s="25"/>
      <c r="AO155" s="8"/>
      <c r="AP155" s="25"/>
      <c r="AQ155" s="8"/>
      <c r="AR155" s="25"/>
      <c r="AS155" s="70"/>
      <c r="AT155" s="25"/>
      <c r="AU155" s="24"/>
      <c r="AV155" s="25"/>
      <c r="AW155" s="88"/>
      <c r="AX155" s="25"/>
      <c r="AY155" s="16"/>
      <c r="AZ155" s="25"/>
      <c r="BA155" s="70"/>
      <c r="BB155" s="25"/>
      <c r="BC155" s="13"/>
      <c r="BE155" s="14"/>
      <c r="BG155" s="14"/>
      <c r="BH155" s="11"/>
      <c r="BN155" s="15"/>
    </row>
    <row r="156" spans="1:96" s="6" customFormat="1" x14ac:dyDescent="0.2">
      <c r="A156" s="208"/>
      <c r="B156" s="26"/>
      <c r="C156" s="8"/>
      <c r="D156" s="25"/>
      <c r="E156" s="24"/>
      <c r="F156" s="25"/>
      <c r="G156" s="24"/>
      <c r="H156" s="25"/>
      <c r="I156" s="24"/>
      <c r="J156" s="25"/>
      <c r="K156" s="24"/>
      <c r="L156" s="25"/>
      <c r="M156" s="24"/>
      <c r="N156" s="25"/>
      <c r="O156" s="8"/>
      <c r="P156" s="25"/>
      <c r="Q156" s="8"/>
      <c r="R156" s="25"/>
      <c r="S156" s="70"/>
      <c r="T156" s="25"/>
      <c r="U156" s="70"/>
      <c r="V156" s="25"/>
      <c r="W156" s="70"/>
      <c r="X156" s="25"/>
      <c r="Y156" s="70"/>
      <c r="Z156" s="25"/>
      <c r="AA156" s="70"/>
      <c r="AB156" s="28"/>
      <c r="AC156" s="24"/>
      <c r="AD156" s="28"/>
      <c r="AE156" s="24"/>
      <c r="AF156" s="25"/>
      <c r="AG156" s="24"/>
      <c r="AH156" s="22"/>
      <c r="AI156" s="8"/>
      <c r="AJ156" s="25"/>
      <c r="AK156" s="70"/>
      <c r="AL156" s="25"/>
      <c r="AM156" s="70"/>
      <c r="AN156" s="34"/>
      <c r="AO156" s="70"/>
      <c r="AP156" s="28"/>
      <c r="AQ156" s="8"/>
      <c r="AR156" s="25"/>
      <c r="AS156" s="70"/>
      <c r="AT156" s="34"/>
      <c r="AU156" s="24"/>
      <c r="AV156" s="25"/>
      <c r="AW156" s="88"/>
      <c r="AX156" s="25"/>
      <c r="AY156" s="16"/>
      <c r="AZ156" s="25"/>
      <c r="BA156" s="24"/>
      <c r="BB156" s="25"/>
      <c r="BC156" s="13"/>
      <c r="BE156" s="14"/>
      <c r="BF156" s="11"/>
      <c r="BG156" s="14"/>
    </row>
    <row r="157" spans="1:96" s="6" customFormat="1" x14ac:dyDescent="0.2">
      <c r="A157" s="208"/>
      <c r="B157" s="26"/>
      <c r="C157" s="8"/>
      <c r="D157" s="25"/>
      <c r="E157" s="24"/>
      <c r="F157" s="25"/>
      <c r="G157" s="24"/>
      <c r="H157" s="25"/>
      <c r="I157" s="24"/>
      <c r="J157" s="25"/>
      <c r="K157" s="24"/>
      <c r="L157" s="25"/>
      <c r="M157" s="24"/>
      <c r="N157" s="25"/>
      <c r="O157" s="8"/>
      <c r="P157" s="30"/>
      <c r="Q157" s="13"/>
      <c r="R157" s="25"/>
      <c r="S157" s="70"/>
      <c r="T157" s="25"/>
      <c r="U157" s="70"/>
      <c r="V157" s="25"/>
      <c r="W157" s="70"/>
      <c r="X157" s="25"/>
      <c r="Y157" s="70"/>
      <c r="Z157" s="25"/>
      <c r="AA157" s="70"/>
      <c r="AB157" s="25"/>
      <c r="AC157" s="24"/>
      <c r="AD157" s="25"/>
      <c r="AE157" s="24"/>
      <c r="AF157" s="25"/>
      <c r="AG157" s="24"/>
      <c r="AH157" s="186"/>
      <c r="AI157" s="8"/>
      <c r="AJ157" s="25"/>
      <c r="AK157" s="24"/>
      <c r="AL157" s="25"/>
      <c r="AM157" s="70"/>
      <c r="AN157" s="25"/>
      <c r="AO157" s="70"/>
      <c r="AP157" s="25"/>
      <c r="AQ157" s="70"/>
      <c r="AR157" s="25"/>
      <c r="AS157" s="70"/>
      <c r="AT157" s="25"/>
      <c r="AU157" s="24"/>
      <c r="AV157" s="25"/>
      <c r="AW157" s="88"/>
      <c r="AX157" s="25"/>
      <c r="AY157" s="16"/>
      <c r="AZ157" s="25"/>
      <c r="BA157" s="24"/>
      <c r="BB157" s="28"/>
      <c r="BC157" s="13"/>
      <c r="BD157" s="11"/>
      <c r="BE157" s="14"/>
      <c r="BF157" s="11"/>
      <c r="BG157" s="14"/>
    </row>
    <row r="158" spans="1:96" s="6" customFormat="1" x14ac:dyDescent="0.2">
      <c r="A158" s="208"/>
      <c r="B158" s="26"/>
      <c r="C158" s="8"/>
      <c r="D158" s="25"/>
      <c r="E158" s="24"/>
      <c r="F158" s="25"/>
      <c r="G158" s="24"/>
      <c r="H158" s="25"/>
      <c r="I158" s="24"/>
      <c r="J158" s="25"/>
      <c r="K158" s="24"/>
      <c r="L158" s="25"/>
      <c r="M158" s="24"/>
      <c r="N158" s="25"/>
      <c r="O158" s="8"/>
      <c r="P158" s="28"/>
      <c r="Q158" s="24"/>
      <c r="R158" s="25"/>
      <c r="S158" s="70"/>
      <c r="T158" s="25"/>
      <c r="U158" s="70"/>
      <c r="V158" s="25"/>
      <c r="W158" s="70"/>
      <c r="X158" s="25"/>
      <c r="Y158" s="70"/>
      <c r="Z158" s="25"/>
      <c r="AA158" s="70"/>
      <c r="AB158" s="25"/>
      <c r="AC158" s="24"/>
      <c r="AD158" s="25"/>
      <c r="AE158" s="24"/>
      <c r="AF158" s="25"/>
      <c r="AG158" s="24"/>
      <c r="AH158" s="22"/>
      <c r="AI158" s="8"/>
      <c r="AJ158" s="25"/>
      <c r="AK158" s="24"/>
      <c r="AL158" s="25"/>
      <c r="AM158" s="70"/>
      <c r="AN158" s="25"/>
      <c r="AO158" s="70"/>
      <c r="AP158" s="25"/>
      <c r="AQ158" s="70"/>
      <c r="AR158" s="25"/>
      <c r="AS158" s="70"/>
      <c r="AT158" s="25"/>
      <c r="AU158" s="23"/>
      <c r="AV158" s="25"/>
      <c r="AW158" s="88"/>
      <c r="AX158" s="25"/>
      <c r="AY158" s="16"/>
      <c r="AZ158" s="25"/>
      <c r="BA158" s="24"/>
      <c r="BB158" s="25"/>
      <c r="BC158" s="13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7"/>
      <c r="D159" s="25"/>
      <c r="E159" s="24"/>
      <c r="F159" s="25"/>
      <c r="G159" s="24"/>
      <c r="H159" s="25"/>
      <c r="I159" s="24"/>
      <c r="J159" s="25"/>
      <c r="K159" s="24"/>
      <c r="L159" s="25"/>
      <c r="M159" s="24"/>
      <c r="N159" s="25"/>
      <c r="O159" s="8"/>
      <c r="P159" s="25"/>
      <c r="Q159" s="24"/>
      <c r="R159" s="25"/>
      <c r="S159" s="70"/>
      <c r="T159" s="25"/>
      <c r="U159" s="70"/>
      <c r="V159" s="25"/>
      <c r="W159" s="70"/>
      <c r="X159" s="25"/>
      <c r="Y159" s="70"/>
      <c r="Z159" s="25"/>
      <c r="AA159" s="70"/>
      <c r="AB159" s="25"/>
      <c r="AC159" s="24"/>
      <c r="AD159" s="25"/>
      <c r="AE159" s="24"/>
      <c r="AF159" s="25"/>
      <c r="AG159" s="24"/>
      <c r="AH159" s="22"/>
      <c r="AI159" s="8"/>
      <c r="AJ159" s="25"/>
      <c r="AK159" s="24"/>
      <c r="AL159" s="25"/>
      <c r="AM159" s="70"/>
      <c r="AN159" s="25"/>
      <c r="AO159" s="70"/>
      <c r="AP159" s="25"/>
      <c r="AQ159" s="70"/>
      <c r="AR159" s="25"/>
      <c r="AS159" s="70"/>
      <c r="AT159" s="25"/>
      <c r="AU159" s="24"/>
      <c r="AV159" s="25"/>
      <c r="AW159" s="88"/>
      <c r="AX159" s="25"/>
      <c r="AY159" s="16"/>
      <c r="AZ159" s="25"/>
      <c r="BA159" s="24"/>
      <c r="BB159" s="25"/>
      <c r="BC159" s="13"/>
      <c r="BF159" s="14"/>
      <c r="BG159" s="14"/>
      <c r="BN159" s="15"/>
    </row>
    <row r="160" spans="1:96" s="6" customFormat="1" x14ac:dyDescent="0.2">
      <c r="A160" s="208"/>
      <c r="B160" s="26"/>
      <c r="C160" s="8"/>
      <c r="D160" s="25"/>
      <c r="E160" s="24"/>
      <c r="F160" s="25"/>
      <c r="G160" s="24"/>
      <c r="H160" s="25"/>
      <c r="I160" s="24"/>
      <c r="J160" s="25"/>
      <c r="K160" s="24"/>
      <c r="L160" s="25"/>
      <c r="M160" s="24"/>
      <c r="N160" s="25"/>
      <c r="O160" s="8"/>
      <c r="P160" s="25"/>
      <c r="Q160" s="24"/>
      <c r="R160" s="25"/>
      <c r="S160" s="70"/>
      <c r="T160" s="25"/>
      <c r="U160" s="70"/>
      <c r="V160" s="25"/>
      <c r="W160" s="70"/>
      <c r="X160" s="25"/>
      <c r="Y160" s="70"/>
      <c r="Z160" s="25"/>
      <c r="AA160" s="70"/>
      <c r="AB160" s="25"/>
      <c r="AC160" s="70"/>
      <c r="AD160" s="25"/>
      <c r="AE160" s="24"/>
      <c r="AF160" s="25"/>
      <c r="AG160" s="24"/>
      <c r="AH160" s="22"/>
      <c r="AI160" s="8"/>
      <c r="AJ160" s="25"/>
      <c r="AK160" s="24"/>
      <c r="AL160" s="25"/>
      <c r="AM160" s="70"/>
      <c r="AN160" s="25"/>
      <c r="AO160" s="70"/>
      <c r="AP160" s="25"/>
      <c r="AQ160" s="70"/>
      <c r="AR160" s="25"/>
      <c r="AS160" s="70"/>
      <c r="AT160" s="25"/>
      <c r="AU160" s="24"/>
      <c r="AV160" s="25"/>
      <c r="AW160" s="88"/>
      <c r="AX160" s="28"/>
      <c r="AY160" s="70"/>
      <c r="AZ160" s="25"/>
      <c r="BA160" s="24"/>
      <c r="BB160" s="25"/>
      <c r="BC160" s="13"/>
      <c r="BF160" s="11"/>
    </row>
    <row r="161" spans="1:71" s="6" customFormat="1" x14ac:dyDescent="0.2">
      <c r="A161" s="24"/>
      <c r="B161" s="9"/>
      <c r="C161" s="7"/>
      <c r="E161" s="24"/>
      <c r="G161" s="24"/>
      <c r="I161" s="24"/>
      <c r="K161" s="24"/>
      <c r="M161" s="24"/>
      <c r="O161" s="8"/>
      <c r="Q161" s="24"/>
      <c r="R161" s="4"/>
      <c r="S161" s="70"/>
      <c r="T161" s="4"/>
      <c r="U161" s="70"/>
      <c r="V161" s="4"/>
      <c r="W161" s="70"/>
      <c r="X161" s="4"/>
      <c r="Y161" s="70"/>
      <c r="Z161" s="4"/>
      <c r="AA161" s="70"/>
      <c r="AB161" s="4"/>
      <c r="AC161" s="70"/>
      <c r="AD161" s="4"/>
      <c r="AE161" s="70"/>
      <c r="AF161" s="4"/>
      <c r="AG161" s="24"/>
      <c r="AH161" s="9"/>
      <c r="AI161" s="8"/>
      <c r="AJ161" s="4"/>
      <c r="AK161" s="70"/>
      <c r="AL161" s="4"/>
      <c r="AM161" s="70"/>
      <c r="AN161" s="25"/>
      <c r="AO161" s="70"/>
      <c r="AP161" s="25"/>
      <c r="AQ161" s="70"/>
      <c r="AR161" s="25"/>
      <c r="AS161" s="70"/>
      <c r="AT161" s="25"/>
      <c r="AU161" s="24"/>
      <c r="AV161" s="25"/>
      <c r="AW161" s="88"/>
      <c r="AX161" s="25"/>
      <c r="AY161" s="70"/>
      <c r="AZ161" s="25"/>
      <c r="BA161" s="24"/>
      <c r="BB161" s="21"/>
      <c r="BC161" s="24"/>
      <c r="BF161" s="11"/>
    </row>
    <row r="162" spans="1:71" s="6" customFormat="1" x14ac:dyDescent="0.2">
      <c r="A162" s="24"/>
      <c r="B162" s="4"/>
      <c r="C162" s="70"/>
      <c r="D162" s="4"/>
      <c r="E162" s="70"/>
      <c r="F162" s="4"/>
      <c r="G162" s="70"/>
      <c r="H162" s="4"/>
      <c r="I162" s="70"/>
      <c r="J162" s="4"/>
      <c r="K162" s="70"/>
      <c r="L162" s="4"/>
      <c r="M162" s="24"/>
      <c r="N162" s="12"/>
      <c r="O162" s="24"/>
      <c r="Q162" s="24"/>
      <c r="R162" s="4"/>
      <c r="S162" s="70"/>
      <c r="T162" s="4"/>
      <c r="U162" s="70"/>
      <c r="V162" s="4"/>
      <c r="W162" s="70"/>
      <c r="X162" s="4"/>
      <c r="Y162" s="70"/>
      <c r="Z162" s="4"/>
      <c r="AA162" s="70"/>
      <c r="AB162" s="4"/>
      <c r="AC162" s="70"/>
      <c r="AD162" s="4"/>
      <c r="AE162" s="70"/>
      <c r="AF162" s="4"/>
      <c r="AG162" s="24"/>
      <c r="AH162" s="9"/>
      <c r="AI162" s="8"/>
      <c r="AJ162" s="4"/>
      <c r="AK162" s="70"/>
      <c r="AL162" s="4"/>
      <c r="AM162" s="70"/>
      <c r="AN162" s="4"/>
      <c r="AO162" s="70"/>
      <c r="AP162" s="4"/>
      <c r="AQ162" s="70"/>
      <c r="AR162" s="4"/>
      <c r="AS162" s="70"/>
      <c r="AT162" s="4"/>
      <c r="AU162" s="24"/>
      <c r="AV162" s="4"/>
      <c r="AW162" s="88"/>
      <c r="AX162" s="4"/>
      <c r="AY162" s="70"/>
      <c r="AZ162" s="4"/>
      <c r="BA162" s="24"/>
      <c r="BC162" s="24"/>
      <c r="BF162" s="11"/>
    </row>
    <row r="163" spans="1:71" s="6" customFormat="1" x14ac:dyDescent="0.2">
      <c r="A163" s="24"/>
      <c r="B163" s="4"/>
      <c r="C163" s="70"/>
      <c r="D163" s="4"/>
      <c r="E163" s="70"/>
      <c r="F163" s="4"/>
      <c r="G163" s="70"/>
      <c r="H163" s="4"/>
      <c r="I163" s="70"/>
      <c r="J163" s="4"/>
      <c r="K163" s="70"/>
      <c r="L163" s="4"/>
      <c r="M163" s="70"/>
      <c r="N163" s="4"/>
      <c r="O163" s="70"/>
      <c r="P163" s="4"/>
      <c r="Q163" s="70"/>
      <c r="R163" s="4"/>
      <c r="S163" s="70"/>
      <c r="T163" s="4"/>
      <c r="U163" s="70"/>
      <c r="V163" s="4"/>
      <c r="W163" s="70"/>
      <c r="X163" s="4"/>
      <c r="Y163" s="70"/>
      <c r="Z163" s="4"/>
      <c r="AA163" s="70"/>
      <c r="AB163" s="4"/>
      <c r="AC163" s="70"/>
      <c r="AD163" s="4"/>
      <c r="AE163" s="70"/>
      <c r="AF163" s="4"/>
      <c r="AG163" s="24"/>
      <c r="AH163" s="9"/>
      <c r="AI163" s="8"/>
      <c r="AJ163" s="4"/>
      <c r="AK163" s="70"/>
      <c r="AL163" s="4"/>
      <c r="AM163" s="70"/>
      <c r="AN163" s="4"/>
      <c r="AO163" s="70"/>
      <c r="AP163" s="4"/>
      <c r="AQ163" s="70"/>
      <c r="AR163" s="4"/>
      <c r="AS163" s="70"/>
      <c r="AT163" s="4"/>
      <c r="AU163" s="70"/>
      <c r="AV163" s="4"/>
      <c r="AW163" s="88"/>
      <c r="AX163" s="4"/>
      <c r="AY163" s="70"/>
      <c r="AZ163" s="4"/>
      <c r="BA163" s="70"/>
      <c r="BB163" s="10"/>
      <c r="BC163" s="70"/>
    </row>
    <row r="164" spans="1:71" s="6" customFormat="1" x14ac:dyDescent="0.2">
      <c r="A164" s="24"/>
      <c r="B164" s="4"/>
      <c r="C164" s="70"/>
      <c r="D164" s="4"/>
      <c r="E164" s="70"/>
      <c r="F164" s="4"/>
      <c r="G164" s="70"/>
      <c r="H164" s="4"/>
      <c r="I164" s="70"/>
      <c r="J164" s="4"/>
      <c r="K164" s="70"/>
      <c r="L164" s="4"/>
      <c r="M164" s="70"/>
      <c r="N164" s="4"/>
      <c r="O164" s="70"/>
      <c r="P164" s="4"/>
      <c r="Q164" s="70"/>
      <c r="R164" s="4"/>
      <c r="S164" s="70"/>
      <c r="T164" s="4"/>
      <c r="U164" s="70"/>
      <c r="V164" s="4"/>
      <c r="W164" s="70"/>
      <c r="X164" s="4"/>
      <c r="Y164" s="70"/>
      <c r="Z164" s="4"/>
      <c r="AA164" s="70"/>
      <c r="AB164" s="4"/>
      <c r="AC164" s="70"/>
      <c r="AD164" s="4"/>
      <c r="AE164" s="70"/>
      <c r="AF164" s="4"/>
      <c r="AG164" s="24"/>
      <c r="AH164" s="9"/>
      <c r="AI164" s="8"/>
      <c r="AJ164" s="4"/>
      <c r="AK164" s="70"/>
      <c r="AL164" s="4"/>
      <c r="AM164" s="70"/>
      <c r="AN164" s="4"/>
      <c r="AO164" s="70"/>
      <c r="AP164" s="4"/>
      <c r="AQ164" s="70"/>
      <c r="AR164" s="4"/>
      <c r="AS164" s="70"/>
      <c r="AT164" s="4"/>
      <c r="AU164" s="70"/>
      <c r="AV164" s="4"/>
      <c r="AW164" s="88"/>
      <c r="AX164" s="4"/>
      <c r="AY164" s="70"/>
      <c r="AZ164" s="4"/>
      <c r="BA164" s="70"/>
      <c r="BB164" s="4"/>
      <c r="BC164" s="70"/>
    </row>
    <row r="165" spans="1:71" s="6" customFormat="1" x14ac:dyDescent="0.2">
      <c r="A165" s="24"/>
      <c r="B165" s="4"/>
      <c r="C165" s="70"/>
      <c r="D165" s="4"/>
      <c r="E165" s="70"/>
      <c r="F165" s="4"/>
      <c r="G165" s="70"/>
      <c r="H165" s="4"/>
      <c r="I165" s="70"/>
      <c r="J165" s="4"/>
      <c r="K165" s="70"/>
      <c r="L165" s="4"/>
      <c r="M165" s="70"/>
      <c r="N165" s="4"/>
      <c r="O165" s="70"/>
      <c r="P165" s="4"/>
      <c r="Q165" s="70"/>
      <c r="R165" s="4"/>
      <c r="S165" s="70"/>
      <c r="T165" s="4"/>
      <c r="U165" s="70"/>
      <c r="V165" s="4"/>
      <c r="W165" s="70"/>
      <c r="X165" s="4"/>
      <c r="Y165" s="70"/>
      <c r="Z165" s="4"/>
      <c r="AA165" s="70"/>
      <c r="AB165" s="4"/>
      <c r="AC165" s="70"/>
      <c r="AD165" s="4"/>
      <c r="AE165" s="70"/>
      <c r="AF165" s="4"/>
      <c r="AG165" s="24"/>
      <c r="AH165" s="7"/>
      <c r="AI165" s="24"/>
      <c r="AJ165" s="4"/>
      <c r="AK165" s="70"/>
      <c r="AL165" s="4"/>
      <c r="AM165" s="70"/>
      <c r="AN165" s="4"/>
      <c r="AO165" s="70"/>
      <c r="AP165" s="4"/>
      <c r="AQ165" s="70"/>
      <c r="AR165" s="4"/>
      <c r="AS165" s="70"/>
      <c r="AT165" s="4"/>
      <c r="AU165" s="70"/>
      <c r="AV165" s="4"/>
      <c r="AW165" s="88"/>
      <c r="AX165" s="4"/>
      <c r="AY165" s="70"/>
      <c r="AZ165" s="4"/>
      <c r="BA165" s="70"/>
      <c r="BB165" s="4"/>
      <c r="BC165" s="70"/>
    </row>
    <row r="166" spans="1:71" s="6" customFormat="1" x14ac:dyDescent="0.2">
      <c r="A166" s="24"/>
      <c r="B166" s="4"/>
      <c r="C166" s="70"/>
      <c r="D166" s="4"/>
      <c r="E166" s="70"/>
      <c r="F166" s="4"/>
      <c r="G166" s="70"/>
      <c r="H166" s="4"/>
      <c r="I166" s="70"/>
      <c r="J166" s="4"/>
      <c r="K166" s="70"/>
      <c r="L166" s="4"/>
      <c r="M166" s="70"/>
      <c r="N166" s="4"/>
      <c r="O166" s="70"/>
      <c r="P166" s="4"/>
      <c r="Q166" s="70"/>
      <c r="R166" s="4"/>
      <c r="S166" s="70"/>
      <c r="T166" s="4"/>
      <c r="U166" s="70"/>
      <c r="V166" s="4"/>
      <c r="W166" s="70"/>
      <c r="X166" s="4"/>
      <c r="Y166" s="70"/>
      <c r="Z166" s="4"/>
      <c r="AA166" s="70"/>
      <c r="AB166" s="4"/>
      <c r="AC166" s="70"/>
      <c r="AD166" s="4"/>
      <c r="AE166" s="70"/>
      <c r="AF166" s="4"/>
      <c r="AG166" s="24"/>
      <c r="AI166" s="24"/>
      <c r="AJ166" s="4"/>
      <c r="AK166" s="70"/>
      <c r="AL166" s="4"/>
      <c r="AM166" s="70"/>
      <c r="AN166" s="4"/>
      <c r="AO166" s="70"/>
      <c r="AP166" s="4"/>
      <c r="AQ166" s="70"/>
      <c r="AR166" s="4"/>
      <c r="AS166" s="70"/>
      <c r="AT166" s="4"/>
      <c r="AU166" s="70"/>
      <c r="AV166" s="4"/>
      <c r="AW166" s="88"/>
      <c r="AX166" s="4"/>
      <c r="AY166" s="70"/>
      <c r="AZ166" s="4"/>
      <c r="BA166" s="70"/>
      <c r="BB166" s="4"/>
      <c r="BC166" s="70"/>
    </row>
    <row r="167" spans="1:71" s="2" customFormat="1" x14ac:dyDescent="0.2">
      <c r="A167" s="85"/>
      <c r="B167" s="4"/>
      <c r="C167" s="70"/>
      <c r="D167" s="4"/>
      <c r="E167" s="70"/>
      <c r="F167" s="4"/>
      <c r="G167" s="70"/>
      <c r="H167" s="4"/>
      <c r="I167" s="70"/>
      <c r="J167" s="4"/>
      <c r="K167" s="70"/>
      <c r="L167" s="4"/>
      <c r="M167" s="70"/>
      <c r="N167" s="4"/>
      <c r="O167" s="70"/>
      <c r="P167" s="4"/>
      <c r="Q167" s="70"/>
      <c r="R167" s="4"/>
      <c r="S167" s="70"/>
      <c r="T167" s="4"/>
      <c r="U167" s="70"/>
      <c r="V167" s="4"/>
      <c r="W167" s="70"/>
      <c r="X167" s="4"/>
      <c r="Y167" s="70"/>
      <c r="Z167" s="4"/>
      <c r="AA167" s="70"/>
      <c r="AB167" s="4"/>
      <c r="AC167" s="70"/>
      <c r="AD167" s="4"/>
      <c r="AE167" s="70"/>
      <c r="AF167" s="4"/>
      <c r="AG167" s="70"/>
      <c r="AH167" s="4"/>
      <c r="AI167" s="70"/>
      <c r="AJ167" s="4"/>
      <c r="AK167" s="70"/>
      <c r="AL167" s="4"/>
      <c r="AM167" s="70"/>
      <c r="AN167" s="4"/>
      <c r="AO167" s="70"/>
      <c r="AP167" s="4"/>
      <c r="AQ167" s="70"/>
      <c r="AR167" s="4"/>
      <c r="AS167" s="70"/>
      <c r="AT167" s="4"/>
      <c r="AU167" s="70"/>
      <c r="AV167" s="4"/>
      <c r="AW167" s="88"/>
      <c r="AX167" s="4"/>
      <c r="AY167" s="70"/>
      <c r="AZ167" s="4"/>
      <c r="BA167" s="70"/>
      <c r="BB167" s="4"/>
      <c r="BC167" s="70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70"/>
      <c r="D168" s="4"/>
      <c r="E168" s="70"/>
      <c r="F168" s="4"/>
      <c r="G168" s="70"/>
      <c r="H168" s="4"/>
      <c r="I168" s="70"/>
      <c r="J168" s="4"/>
      <c r="K168" s="70"/>
      <c r="L168" s="4"/>
      <c r="M168" s="70"/>
      <c r="N168" s="4"/>
      <c r="O168" s="70"/>
      <c r="P168" s="4"/>
      <c r="Q168" s="70"/>
      <c r="R168" s="4"/>
      <c r="S168" s="70"/>
      <c r="T168" s="4"/>
      <c r="U168" s="70"/>
      <c r="V168" s="4"/>
      <c r="W168" s="70"/>
      <c r="X168" s="4"/>
      <c r="Y168" s="70"/>
      <c r="Z168" s="4"/>
      <c r="AA168" s="70"/>
      <c r="AB168" s="4"/>
      <c r="AC168" s="70"/>
      <c r="AD168" s="4"/>
      <c r="AE168" s="70"/>
      <c r="AF168" s="4"/>
      <c r="AG168" s="70"/>
      <c r="AH168" s="4"/>
      <c r="AI168" s="70"/>
      <c r="AJ168" s="4"/>
      <c r="AK168" s="70"/>
      <c r="AL168" s="4"/>
      <c r="AM168" s="70"/>
      <c r="AN168" s="4"/>
      <c r="AO168" s="70"/>
      <c r="AP168" s="4"/>
      <c r="AQ168" s="70"/>
      <c r="AR168" s="4"/>
      <c r="AS168" s="70"/>
      <c r="AT168" s="4"/>
      <c r="AU168" s="70"/>
      <c r="AV168" s="4"/>
      <c r="AW168" s="88"/>
      <c r="AX168" s="4"/>
      <c r="AY168" s="70"/>
      <c r="AZ168" s="4"/>
      <c r="BA168" s="70"/>
      <c r="BB168" s="4"/>
      <c r="BC168" s="70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70"/>
      <c r="D169" s="4"/>
      <c r="E169" s="70"/>
      <c r="F169" s="4"/>
      <c r="G169" s="70"/>
      <c r="H169" s="4"/>
      <c r="I169" s="70"/>
      <c r="J169" s="4"/>
      <c r="K169" s="70"/>
      <c r="L169" s="4"/>
      <c r="M169" s="70"/>
      <c r="N169" s="4"/>
      <c r="O169" s="70"/>
      <c r="P169" s="4"/>
      <c r="Q169" s="70"/>
      <c r="R169" s="4"/>
      <c r="S169" s="70"/>
      <c r="T169" s="4"/>
      <c r="U169" s="70"/>
      <c r="V169" s="4"/>
      <c r="W169" s="70"/>
      <c r="X169" s="4"/>
      <c r="Y169" s="70"/>
      <c r="Z169" s="4"/>
      <c r="AA169" s="70"/>
      <c r="AB169" s="4"/>
      <c r="AC169" s="70"/>
      <c r="AD169" s="4"/>
      <c r="AE169" s="70"/>
      <c r="AF169" s="4"/>
      <c r="AG169" s="70"/>
      <c r="AH169" s="4"/>
      <c r="AI169" s="70"/>
      <c r="AJ169" s="4"/>
      <c r="AK169" s="70"/>
      <c r="AL169" s="4"/>
      <c r="AM169" s="70"/>
      <c r="AN169" s="4"/>
      <c r="AO169" s="70"/>
      <c r="AP169" s="4"/>
      <c r="AQ169" s="70"/>
      <c r="AR169" s="4"/>
      <c r="AS169" s="70"/>
      <c r="AT169" s="4"/>
      <c r="AU169" s="70"/>
      <c r="AV169" s="4"/>
      <c r="AW169" s="88"/>
      <c r="AX169" s="4"/>
      <c r="AY169" s="70"/>
      <c r="AZ169" s="4"/>
      <c r="BA169" s="70"/>
      <c r="BB169" s="4"/>
      <c r="BC169" s="70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70"/>
      <c r="D170" s="4"/>
      <c r="E170" s="70"/>
      <c r="F170" s="4"/>
      <c r="G170" s="70"/>
      <c r="H170" s="4"/>
      <c r="I170" s="70"/>
      <c r="J170" s="4"/>
      <c r="K170" s="70"/>
      <c r="L170" s="4"/>
      <c r="M170" s="70"/>
      <c r="N170" s="4"/>
      <c r="O170" s="70"/>
      <c r="P170" s="4"/>
      <c r="Q170" s="70"/>
      <c r="R170" s="4"/>
      <c r="S170" s="70"/>
      <c r="T170" s="4"/>
      <c r="U170" s="70"/>
      <c r="V170" s="4"/>
      <c r="W170" s="70"/>
      <c r="X170" s="4"/>
      <c r="Y170" s="70"/>
      <c r="Z170" s="4"/>
      <c r="AA170" s="70"/>
      <c r="AB170" s="4"/>
      <c r="AC170" s="70"/>
      <c r="AD170" s="4"/>
      <c r="AE170" s="70"/>
      <c r="AF170" s="4"/>
      <c r="AG170" s="70"/>
      <c r="AH170" s="4"/>
      <c r="AI170" s="70"/>
      <c r="AJ170" s="4"/>
      <c r="AK170" s="70"/>
      <c r="AL170" s="4"/>
      <c r="AM170" s="70"/>
      <c r="AN170" s="4"/>
      <c r="AO170" s="70"/>
      <c r="AP170" s="4"/>
      <c r="AQ170" s="70"/>
      <c r="AR170" s="4"/>
      <c r="AS170" s="70"/>
      <c r="AT170" s="4"/>
      <c r="AU170" s="70"/>
      <c r="AV170" s="4"/>
      <c r="AW170" s="88"/>
      <c r="AX170" s="4"/>
      <c r="AY170" s="70"/>
      <c r="AZ170" s="4"/>
      <c r="BA170" s="70"/>
      <c r="BB170" s="4"/>
      <c r="BC170" s="70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70"/>
      <c r="D171" s="4"/>
      <c r="E171" s="70"/>
      <c r="F171" s="4"/>
      <c r="G171" s="70"/>
      <c r="H171" s="4"/>
      <c r="I171" s="70"/>
      <c r="J171" s="4"/>
      <c r="K171" s="70"/>
      <c r="L171" s="4"/>
      <c r="M171" s="70"/>
      <c r="N171" s="4"/>
      <c r="O171" s="70"/>
      <c r="P171" s="4"/>
      <c r="Q171" s="70"/>
      <c r="R171" s="4"/>
      <c r="S171" s="70"/>
      <c r="T171" s="4"/>
      <c r="U171" s="70"/>
      <c r="V171" s="4"/>
      <c r="W171" s="70"/>
      <c r="X171" s="4"/>
      <c r="Y171" s="70"/>
      <c r="Z171" s="4"/>
      <c r="AA171" s="70"/>
      <c r="AB171" s="4"/>
      <c r="AC171" s="70"/>
      <c r="AD171" s="4"/>
      <c r="AE171" s="70"/>
      <c r="AF171" s="4"/>
      <c r="AG171" s="70"/>
      <c r="AH171" s="4"/>
      <c r="AI171" s="70"/>
      <c r="AJ171" s="4"/>
      <c r="AK171" s="70"/>
      <c r="AL171" s="4"/>
      <c r="AM171" s="70"/>
      <c r="AN171" s="4"/>
      <c r="AO171" s="70"/>
      <c r="AP171" s="4"/>
      <c r="AQ171" s="70"/>
      <c r="AR171" s="4"/>
      <c r="AS171" s="70"/>
      <c r="AT171" s="4"/>
      <c r="AU171" s="70"/>
      <c r="AV171" s="4"/>
      <c r="AW171" s="88"/>
      <c r="AX171" s="4"/>
      <c r="AY171" s="70"/>
      <c r="AZ171" s="4"/>
      <c r="BA171" s="70"/>
      <c r="BB171" s="4"/>
      <c r="BC171" s="70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70"/>
      <c r="D172" s="4"/>
      <c r="E172" s="70"/>
      <c r="F172" s="4"/>
      <c r="G172" s="70"/>
      <c r="H172" s="4"/>
      <c r="I172" s="70"/>
      <c r="J172" s="4"/>
      <c r="K172" s="70"/>
      <c r="L172" s="4"/>
      <c r="M172" s="70"/>
      <c r="N172" s="4"/>
      <c r="O172" s="70"/>
      <c r="P172" s="4"/>
      <c r="Q172" s="70"/>
      <c r="R172" s="4"/>
      <c r="S172" s="70"/>
      <c r="T172" s="4"/>
      <c r="U172" s="70"/>
      <c r="V172" s="4"/>
      <c r="W172" s="70"/>
      <c r="X172" s="4"/>
      <c r="Y172" s="70"/>
      <c r="Z172" s="4"/>
      <c r="AA172" s="70"/>
      <c r="AB172" s="4"/>
      <c r="AC172" s="70"/>
      <c r="AD172" s="4"/>
      <c r="AE172" s="70"/>
      <c r="AF172" s="4"/>
      <c r="AG172" s="70"/>
      <c r="AH172" s="4"/>
      <c r="AI172" s="70"/>
      <c r="AJ172" s="4"/>
      <c r="AK172" s="70"/>
      <c r="AL172" s="4"/>
      <c r="AM172" s="70"/>
      <c r="AN172" s="4"/>
      <c r="AO172" s="70"/>
      <c r="AP172" s="4"/>
      <c r="AQ172" s="70"/>
      <c r="AR172" s="4"/>
      <c r="AS172" s="70"/>
      <c r="AT172" s="4"/>
      <c r="AU172" s="70"/>
      <c r="AV172" s="4"/>
      <c r="AW172" s="88"/>
      <c r="AX172" s="4"/>
      <c r="AY172" s="70"/>
      <c r="AZ172" s="4"/>
      <c r="BA172" s="70"/>
      <c r="BB172" s="4"/>
      <c r="BC172" s="70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70"/>
      <c r="D173" s="4"/>
      <c r="E173" s="70"/>
      <c r="F173" s="4"/>
      <c r="G173" s="70"/>
      <c r="H173" s="4"/>
      <c r="I173" s="70"/>
      <c r="J173" s="4"/>
      <c r="K173" s="70"/>
      <c r="L173" s="4"/>
      <c r="M173" s="70"/>
      <c r="N173" s="4"/>
      <c r="O173" s="70"/>
      <c r="P173" s="4"/>
      <c r="Q173" s="70"/>
      <c r="R173" s="4"/>
      <c r="S173" s="70"/>
      <c r="T173" s="4"/>
      <c r="U173" s="70"/>
      <c r="V173" s="4"/>
      <c r="W173" s="70"/>
      <c r="X173" s="4"/>
      <c r="Y173" s="70"/>
      <c r="Z173" s="4"/>
      <c r="AA173" s="70"/>
      <c r="AB173" s="4"/>
      <c r="AC173" s="70"/>
      <c r="AD173" s="4"/>
      <c r="AE173" s="70"/>
      <c r="AF173" s="4"/>
      <c r="AG173" s="70"/>
      <c r="AH173" s="4"/>
      <c r="AI173" s="70"/>
      <c r="AJ173" s="4"/>
      <c r="AK173" s="70"/>
      <c r="AL173" s="4"/>
      <c r="AM173" s="70"/>
      <c r="AN173" s="4"/>
      <c r="AO173" s="70"/>
      <c r="AP173" s="4"/>
      <c r="AQ173" s="70"/>
      <c r="AR173" s="4"/>
      <c r="AS173" s="70"/>
      <c r="AT173" s="4"/>
      <c r="AU173" s="70"/>
      <c r="AV173" s="4"/>
      <c r="AW173" s="88"/>
      <c r="AX173" s="4"/>
      <c r="AY173" s="70"/>
      <c r="AZ173" s="4"/>
      <c r="BA173" s="70"/>
      <c r="BB173" s="4"/>
      <c r="BC173" s="70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70"/>
      <c r="D174" s="4"/>
      <c r="E174" s="70"/>
      <c r="F174" s="4"/>
      <c r="G174" s="70"/>
      <c r="H174" s="4"/>
      <c r="I174" s="70"/>
      <c r="J174" s="4"/>
      <c r="K174" s="70"/>
      <c r="L174" s="4"/>
      <c r="M174" s="70"/>
      <c r="N174" s="4"/>
      <c r="O174" s="70"/>
      <c r="P174" s="4"/>
      <c r="Q174" s="70"/>
      <c r="R174" s="4"/>
      <c r="S174" s="70"/>
      <c r="T174" s="4"/>
      <c r="U174" s="70"/>
      <c r="V174" s="4"/>
      <c r="W174" s="70"/>
      <c r="X174" s="4"/>
      <c r="Y174" s="70"/>
      <c r="Z174" s="4"/>
      <c r="AA174" s="70"/>
      <c r="AB174" s="4"/>
      <c r="AC174" s="70"/>
      <c r="AD174" s="4"/>
      <c r="AE174" s="70"/>
      <c r="AF174" s="4"/>
      <c r="AG174" s="70"/>
      <c r="AH174" s="4"/>
      <c r="AI174" s="70"/>
      <c r="AJ174" s="4"/>
      <c r="AK174" s="70"/>
      <c r="AL174" s="4"/>
      <c r="AM174" s="70"/>
      <c r="AN174" s="4"/>
      <c r="AO174" s="70"/>
      <c r="AP174" s="4"/>
      <c r="AQ174" s="70"/>
      <c r="AR174" s="4"/>
      <c r="AS174" s="70"/>
      <c r="AT174" s="4"/>
      <c r="AU174" s="70"/>
      <c r="AV174" s="4"/>
      <c r="AW174" s="88"/>
      <c r="AX174" s="4"/>
      <c r="AY174" s="70"/>
      <c r="AZ174" s="4"/>
      <c r="BA174" s="70"/>
      <c r="BB174" s="4"/>
      <c r="BC174" s="70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70"/>
      <c r="D175" s="4"/>
      <c r="E175" s="70"/>
      <c r="F175" s="4"/>
      <c r="G175" s="70"/>
      <c r="H175" s="4"/>
      <c r="I175" s="70"/>
      <c r="J175" s="4"/>
      <c r="K175" s="70"/>
      <c r="L175" s="4"/>
      <c r="M175" s="70"/>
      <c r="N175" s="4"/>
      <c r="O175" s="70"/>
      <c r="P175" s="4"/>
      <c r="Q175" s="70"/>
      <c r="R175" s="4"/>
      <c r="S175" s="70"/>
      <c r="T175" s="4"/>
      <c r="U175" s="70"/>
      <c r="V175" s="4"/>
      <c r="W175" s="70"/>
      <c r="X175" s="4"/>
      <c r="Y175" s="70"/>
      <c r="Z175" s="4"/>
      <c r="AA175" s="70"/>
      <c r="AB175" s="4"/>
      <c r="AC175" s="70"/>
      <c r="AD175" s="4"/>
      <c r="AE175" s="70"/>
      <c r="AF175" s="4"/>
      <c r="AG175" s="70"/>
      <c r="AH175" s="4"/>
      <c r="AI175" s="70"/>
      <c r="AJ175" s="4"/>
      <c r="AK175" s="70"/>
      <c r="AL175" s="4"/>
      <c r="AM175" s="70"/>
      <c r="AN175" s="4"/>
      <c r="AO175" s="70"/>
      <c r="AP175" s="4"/>
      <c r="AQ175" s="70"/>
      <c r="AR175" s="4"/>
      <c r="AS175" s="70"/>
      <c r="AT175" s="4"/>
      <c r="AU175" s="70"/>
      <c r="AV175" s="4"/>
      <c r="AW175" s="88"/>
      <c r="AX175" s="4"/>
      <c r="AY175" s="70"/>
      <c r="AZ175" s="4"/>
      <c r="BA175" s="70"/>
      <c r="BB175" s="4"/>
      <c r="BC175" s="70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70"/>
      <c r="D176" s="4"/>
      <c r="E176" s="70"/>
      <c r="F176" s="4"/>
      <c r="G176" s="70"/>
      <c r="H176" s="4"/>
      <c r="I176" s="70"/>
      <c r="J176" s="4"/>
      <c r="K176" s="70"/>
      <c r="L176" s="4"/>
      <c r="M176" s="70"/>
      <c r="N176" s="4"/>
      <c r="O176" s="70"/>
      <c r="P176" s="4"/>
      <c r="Q176" s="70"/>
      <c r="R176" s="4"/>
      <c r="S176" s="70"/>
      <c r="T176" s="4"/>
      <c r="U176" s="70"/>
      <c r="V176" s="4"/>
      <c r="W176" s="70"/>
      <c r="X176" s="4"/>
      <c r="Y176" s="70"/>
      <c r="Z176" s="4"/>
      <c r="AA176" s="70"/>
      <c r="AB176" s="4"/>
      <c r="AC176" s="70"/>
      <c r="AD176" s="4"/>
      <c r="AE176" s="70"/>
      <c r="AF176" s="4"/>
      <c r="AG176" s="70"/>
      <c r="AH176" s="4"/>
      <c r="AI176" s="70"/>
      <c r="AJ176" s="4"/>
      <c r="AK176" s="70"/>
      <c r="AL176" s="4"/>
      <c r="AM176" s="70"/>
      <c r="AN176" s="4"/>
      <c r="AO176" s="70"/>
      <c r="AP176" s="4"/>
      <c r="AQ176" s="70"/>
      <c r="AR176" s="4"/>
      <c r="AS176" s="70"/>
      <c r="AT176" s="4"/>
      <c r="AU176" s="70"/>
      <c r="AV176" s="4"/>
      <c r="AW176" s="88"/>
      <c r="AX176" s="4"/>
      <c r="AY176" s="70"/>
      <c r="AZ176" s="4"/>
      <c r="BA176" s="70"/>
      <c r="BB176" s="4"/>
      <c r="BC176" s="70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70"/>
      <c r="D177" s="4"/>
      <c r="E177" s="70"/>
      <c r="F177" s="4"/>
      <c r="G177" s="70"/>
      <c r="H177" s="4"/>
      <c r="I177" s="70"/>
      <c r="J177" s="4"/>
      <c r="K177" s="70"/>
      <c r="L177" s="4"/>
      <c r="M177" s="70"/>
      <c r="N177" s="4"/>
      <c r="O177" s="70"/>
      <c r="P177" s="4"/>
      <c r="Q177" s="70"/>
      <c r="R177" s="4"/>
      <c r="S177" s="70"/>
      <c r="T177" s="4"/>
      <c r="U177" s="70"/>
      <c r="V177" s="4"/>
      <c r="W177" s="70"/>
      <c r="X177" s="4"/>
      <c r="Y177" s="70"/>
      <c r="Z177" s="4"/>
      <c r="AA177" s="70"/>
      <c r="AB177" s="4"/>
      <c r="AC177" s="70"/>
      <c r="AD177" s="4"/>
      <c r="AE177" s="70"/>
      <c r="AF177" s="4"/>
      <c r="AG177" s="70"/>
      <c r="AH177" s="4"/>
      <c r="AI177" s="70"/>
      <c r="AJ177" s="4"/>
      <c r="AK177" s="70"/>
      <c r="AL177" s="4"/>
      <c r="AM177" s="70"/>
      <c r="AN177" s="4"/>
      <c r="AO177" s="70"/>
      <c r="AP177" s="4"/>
      <c r="AQ177" s="70"/>
      <c r="AR177" s="4"/>
      <c r="AS177" s="70"/>
      <c r="AT177" s="4"/>
      <c r="AU177" s="70"/>
      <c r="AV177" s="4"/>
      <c r="AW177" s="88"/>
      <c r="AX177" s="4"/>
      <c r="AY177" s="70"/>
    </row>
    <row r="178" spans="2:51" x14ac:dyDescent="0.2">
      <c r="B178" s="4"/>
      <c r="C178" s="70"/>
      <c r="D178" s="4"/>
      <c r="E178" s="70"/>
      <c r="F178" s="4"/>
      <c r="G178" s="70"/>
      <c r="H178" s="4"/>
      <c r="I178" s="70"/>
      <c r="J178" s="4"/>
      <c r="K178" s="70"/>
      <c r="L178" s="4"/>
      <c r="M178" s="70"/>
      <c r="N178" s="4"/>
      <c r="O178" s="70"/>
      <c r="P178" s="4"/>
      <c r="Q178" s="70"/>
      <c r="R178" s="4"/>
      <c r="S178" s="70"/>
      <c r="T178" s="4"/>
      <c r="U178" s="70"/>
      <c r="V178" s="4"/>
      <c r="W178" s="70"/>
      <c r="X178" s="4"/>
      <c r="Y178" s="70"/>
      <c r="Z178" s="4"/>
      <c r="AA178" s="70"/>
      <c r="AB178" s="4"/>
      <c r="AC178" s="70"/>
      <c r="AD178" s="4"/>
      <c r="AE178" s="70"/>
      <c r="AF178" s="4"/>
      <c r="AG178" s="70"/>
      <c r="AH178" s="4"/>
      <c r="AI178" s="70"/>
      <c r="AJ178" s="4"/>
      <c r="AK178" s="70"/>
      <c r="AL178" s="4"/>
      <c r="AM178" s="70"/>
      <c r="AN178" s="4"/>
      <c r="AO178" s="70"/>
      <c r="AP178" s="4"/>
      <c r="AQ178" s="70"/>
      <c r="AR178" s="4"/>
      <c r="AS178" s="70"/>
      <c r="AT178" s="4"/>
      <c r="AU178" s="70"/>
      <c r="AV178" s="4"/>
      <c r="AW178" s="88"/>
      <c r="AX178" s="4"/>
      <c r="AY178" s="70"/>
    </row>
    <row r="179" spans="2:51" x14ac:dyDescent="0.2">
      <c r="B179" s="4"/>
      <c r="C179" s="70"/>
      <c r="D179" s="4"/>
      <c r="E179" s="70"/>
      <c r="F179" s="4"/>
      <c r="G179" s="70"/>
      <c r="H179" s="4"/>
      <c r="I179" s="70"/>
      <c r="J179" s="4"/>
      <c r="K179" s="70"/>
      <c r="L179" s="4"/>
      <c r="M179" s="70"/>
      <c r="N179" s="4"/>
      <c r="O179" s="70"/>
      <c r="P179" s="4"/>
      <c r="Q179" s="70"/>
      <c r="R179" s="4"/>
      <c r="S179" s="70"/>
      <c r="T179" s="4"/>
      <c r="U179" s="70"/>
      <c r="V179" s="4"/>
      <c r="W179" s="70"/>
      <c r="X179" s="4"/>
      <c r="Y179" s="70"/>
      <c r="Z179" s="4"/>
      <c r="AA179" s="70"/>
      <c r="AB179" s="4"/>
      <c r="AC179" s="70"/>
      <c r="AD179" s="4"/>
      <c r="AE179" s="70"/>
      <c r="AF179" s="4"/>
      <c r="AG179" s="70"/>
      <c r="AH179" s="4"/>
      <c r="AI179" s="70"/>
      <c r="AJ179" s="4"/>
      <c r="AK179" s="70"/>
      <c r="AL179" s="4"/>
      <c r="AM179" s="70"/>
      <c r="AN179" s="4"/>
      <c r="AO179" s="70"/>
      <c r="AP179" s="4"/>
      <c r="AQ179" s="70"/>
      <c r="AR179" s="4"/>
      <c r="AS179" s="70"/>
      <c r="AT179" s="4"/>
      <c r="AU179" s="70"/>
      <c r="AV179" s="4"/>
      <c r="AW179" s="88"/>
      <c r="AX179" s="4"/>
      <c r="AY179" s="70"/>
    </row>
    <row r="180" spans="2:51" x14ac:dyDescent="0.2">
      <c r="B180" s="4"/>
      <c r="C180" s="70"/>
      <c r="D180" s="4"/>
      <c r="E180" s="70"/>
      <c r="F180" s="4"/>
      <c r="G180" s="70"/>
      <c r="H180" s="4"/>
      <c r="I180" s="70"/>
      <c r="J180" s="4"/>
      <c r="K180" s="70"/>
      <c r="L180" s="4"/>
      <c r="M180" s="70"/>
      <c r="N180" s="4"/>
      <c r="O180" s="70"/>
      <c r="P180" s="4"/>
      <c r="Q180" s="70"/>
      <c r="R180" s="4"/>
      <c r="S180" s="70"/>
      <c r="T180" s="4"/>
      <c r="U180" s="70"/>
      <c r="V180" s="4"/>
      <c r="W180" s="70"/>
      <c r="X180" s="4"/>
      <c r="Y180" s="70"/>
      <c r="Z180" s="4"/>
      <c r="AA180" s="70"/>
      <c r="AB180" s="4"/>
      <c r="AC180" s="70"/>
      <c r="AD180" s="4"/>
      <c r="AE180" s="70"/>
      <c r="AF180" s="4"/>
      <c r="AG180" s="70"/>
      <c r="AH180" s="4"/>
      <c r="AI180" s="70"/>
      <c r="AJ180" s="4"/>
      <c r="AK180" s="70"/>
      <c r="AL180" s="4"/>
      <c r="AM180" s="70"/>
      <c r="AN180" s="4"/>
      <c r="AO180" s="70"/>
      <c r="AP180" s="4"/>
      <c r="AQ180" s="70"/>
      <c r="AR180" s="4"/>
      <c r="AS180" s="70"/>
      <c r="AT180" s="4"/>
      <c r="AU180" s="70"/>
      <c r="AV180" s="4"/>
      <c r="AW180" s="88"/>
      <c r="AX180" s="4"/>
      <c r="AY180" s="70"/>
    </row>
    <row r="181" spans="2:51" x14ac:dyDescent="0.2">
      <c r="B181" s="4"/>
      <c r="C181" s="70"/>
      <c r="D181" s="4"/>
      <c r="E181" s="70"/>
      <c r="F181" s="4"/>
      <c r="G181" s="70"/>
      <c r="H181" s="4"/>
      <c r="I181" s="70"/>
      <c r="J181" s="4"/>
      <c r="K181" s="70"/>
      <c r="L181" s="4"/>
      <c r="M181" s="70"/>
      <c r="N181" s="4"/>
      <c r="O181" s="70"/>
      <c r="P181" s="4"/>
      <c r="Q181" s="70"/>
      <c r="R181" s="4"/>
      <c r="S181" s="70"/>
      <c r="T181" s="4"/>
      <c r="U181" s="70"/>
      <c r="V181" s="4"/>
      <c r="W181" s="70"/>
      <c r="X181" s="4"/>
      <c r="Y181" s="70"/>
      <c r="Z181" s="4"/>
      <c r="AA181" s="70"/>
      <c r="AB181" s="4"/>
      <c r="AC181" s="70"/>
      <c r="AD181" s="4"/>
      <c r="AE181" s="70"/>
      <c r="AF181" s="4"/>
      <c r="AG181" s="70"/>
      <c r="AH181" s="4"/>
      <c r="AI181" s="70"/>
      <c r="AJ181" s="4"/>
      <c r="AK181" s="70"/>
      <c r="AL181" s="4"/>
      <c r="AM181" s="70"/>
      <c r="AN181" s="4"/>
      <c r="AO181" s="70"/>
      <c r="AP181" s="4"/>
      <c r="AQ181" s="70"/>
      <c r="AR181" s="4"/>
      <c r="AS181" s="70"/>
      <c r="AT181" s="4"/>
      <c r="AU181" s="70"/>
      <c r="AV181" s="4"/>
      <c r="AW181" s="88"/>
      <c r="AX181" s="4"/>
      <c r="AY181" s="70"/>
    </row>
    <row r="182" spans="2:51" x14ac:dyDescent="0.2">
      <c r="B182" s="4"/>
      <c r="C182" s="70"/>
      <c r="D182" s="4"/>
      <c r="E182" s="70"/>
      <c r="F182" s="4"/>
      <c r="G182" s="70"/>
      <c r="H182" s="4"/>
      <c r="I182" s="70"/>
      <c r="J182" s="4"/>
      <c r="K182" s="70"/>
      <c r="L182" s="4"/>
      <c r="M182" s="70"/>
      <c r="N182" s="4"/>
      <c r="O182" s="70"/>
      <c r="P182" s="4"/>
      <c r="Q182" s="70"/>
      <c r="R182" s="4"/>
      <c r="S182" s="70"/>
      <c r="T182" s="4"/>
      <c r="U182" s="70"/>
      <c r="V182" s="4"/>
      <c r="W182" s="70"/>
      <c r="X182" s="4"/>
      <c r="Y182" s="70"/>
      <c r="Z182" s="4"/>
      <c r="AA182" s="70"/>
      <c r="AB182" s="4"/>
      <c r="AC182" s="70"/>
      <c r="AD182" s="4"/>
      <c r="AE182" s="70"/>
      <c r="AF182" s="4"/>
      <c r="AG182" s="70"/>
      <c r="AH182" s="4"/>
      <c r="AI182" s="70"/>
      <c r="AJ182" s="4"/>
      <c r="AK182" s="70"/>
      <c r="AL182" s="4"/>
      <c r="AM182" s="70"/>
      <c r="AN182" s="4"/>
      <c r="AO182" s="70"/>
      <c r="AP182" s="4"/>
      <c r="AQ182" s="70"/>
      <c r="AR182" s="4"/>
      <c r="AS182" s="70"/>
      <c r="AT182" s="4"/>
      <c r="AU182" s="70"/>
      <c r="AV182" s="4"/>
      <c r="AW182" s="88"/>
      <c r="AX182" s="4"/>
      <c r="AY182" s="70"/>
    </row>
    <row r="183" spans="2:51" x14ac:dyDescent="0.2">
      <c r="D183" s="4"/>
      <c r="E183" s="70"/>
      <c r="F183" s="4"/>
      <c r="G183" s="70"/>
      <c r="H183" s="4"/>
      <c r="I183" s="70"/>
      <c r="J183" s="4"/>
      <c r="K183" s="70"/>
      <c r="L183" s="4"/>
      <c r="M183" s="70"/>
      <c r="N183" s="4"/>
      <c r="O183" s="70"/>
      <c r="P183" s="4"/>
      <c r="Q183" s="70"/>
      <c r="R183" s="4"/>
      <c r="S183" s="70"/>
      <c r="T183" s="4"/>
      <c r="U183" s="70"/>
      <c r="V183" s="4"/>
      <c r="W183" s="70"/>
      <c r="X183" s="4"/>
      <c r="Y183" s="70"/>
      <c r="Z183" s="4"/>
      <c r="AA183" s="70"/>
      <c r="AB183" s="4"/>
      <c r="AC183" s="70"/>
      <c r="AD183" s="4"/>
      <c r="AE183" s="70"/>
      <c r="AF183" s="4"/>
      <c r="AG183" s="70"/>
      <c r="AH183" s="4"/>
      <c r="AI183" s="70"/>
      <c r="AJ183" s="4"/>
      <c r="AK183" s="70"/>
      <c r="AL183" s="4"/>
      <c r="AM183" s="70"/>
      <c r="AN183" s="4"/>
      <c r="AO183" s="70"/>
      <c r="AP183" s="4"/>
      <c r="AQ183" s="70"/>
      <c r="AR183" s="4"/>
      <c r="AS183" s="70"/>
      <c r="AT183" s="4"/>
      <c r="AU183" s="70"/>
      <c r="AV183" s="4"/>
      <c r="AW183" s="88"/>
      <c r="AX183" s="4"/>
      <c r="AY183" s="70"/>
    </row>
    <row r="184" spans="2:51" x14ac:dyDescent="0.2">
      <c r="D184" s="4"/>
      <c r="E184" s="70"/>
      <c r="F184" s="4"/>
      <c r="G184" s="70"/>
      <c r="H184" s="4"/>
      <c r="I184" s="70"/>
      <c r="J184" s="4"/>
      <c r="K184" s="70"/>
      <c r="L184" s="4"/>
      <c r="M184" s="70"/>
      <c r="N184" s="4"/>
      <c r="O184" s="70"/>
      <c r="P184" s="4"/>
      <c r="Q184" s="70"/>
      <c r="R184" s="4"/>
      <c r="S184" s="70"/>
      <c r="T184" s="4"/>
      <c r="U184" s="70"/>
      <c r="V184" s="4"/>
      <c r="W184" s="70"/>
      <c r="X184" s="4"/>
      <c r="Y184" s="70"/>
      <c r="Z184" s="4"/>
      <c r="AA184" s="70"/>
      <c r="AB184" s="4"/>
      <c r="AC184" s="70"/>
      <c r="AD184" s="4"/>
      <c r="AE184" s="70"/>
      <c r="AF184" s="4"/>
      <c r="AG184" s="70"/>
      <c r="AH184" s="4"/>
      <c r="AI184" s="70"/>
      <c r="AJ184" s="4"/>
      <c r="AK184" s="70"/>
      <c r="AL184" s="4"/>
      <c r="AM184" s="70"/>
      <c r="AN184" s="4"/>
      <c r="AO184" s="70"/>
      <c r="AP184" s="4"/>
      <c r="AQ184" s="70"/>
      <c r="AR184" s="4"/>
      <c r="AS184" s="70"/>
      <c r="AT184" s="4"/>
      <c r="AU184" s="70"/>
      <c r="AV184" s="4"/>
      <c r="AW184" s="88"/>
      <c r="AX184" s="4"/>
      <c r="AY184" s="70"/>
    </row>
    <row r="185" spans="2:51" x14ac:dyDescent="0.2">
      <c r="D185" s="4"/>
      <c r="E185" s="70"/>
      <c r="F185" s="4"/>
      <c r="G185" s="70"/>
      <c r="H185" s="4"/>
      <c r="I185" s="70"/>
      <c r="J185" s="4"/>
      <c r="K185" s="70"/>
      <c r="L185" s="4"/>
      <c r="M185" s="70"/>
      <c r="N185" s="4"/>
      <c r="O185" s="70"/>
      <c r="P185" s="4"/>
      <c r="Q185" s="70"/>
      <c r="R185" s="4"/>
      <c r="S185" s="70"/>
      <c r="T185" s="4"/>
      <c r="U185" s="70"/>
      <c r="V185" s="4"/>
      <c r="W185" s="70"/>
      <c r="X185" s="4"/>
      <c r="Y185" s="70"/>
      <c r="Z185" s="4"/>
      <c r="AA185" s="70"/>
      <c r="AB185" s="4"/>
      <c r="AC185" s="70"/>
      <c r="AD185" s="4"/>
      <c r="AE185" s="70"/>
      <c r="AF185" s="4"/>
      <c r="AG185" s="70"/>
      <c r="AH185" s="4"/>
      <c r="AI185" s="70"/>
      <c r="AJ185" s="4"/>
      <c r="AK185" s="70"/>
      <c r="AL185" s="4"/>
      <c r="AM185" s="70"/>
      <c r="AN185" s="4"/>
      <c r="AO185" s="70"/>
      <c r="AP185" s="4"/>
      <c r="AQ185" s="70"/>
      <c r="AR185" s="4"/>
      <c r="AS185" s="70"/>
      <c r="AT185" s="4"/>
      <c r="AU185" s="70"/>
      <c r="AV185" s="4"/>
      <c r="AW185" s="88"/>
      <c r="AX185" s="4"/>
      <c r="AY185" s="70"/>
    </row>
    <row r="186" spans="2:51" x14ac:dyDescent="0.2">
      <c r="D186" s="4"/>
      <c r="E186" s="70"/>
      <c r="F186" s="4"/>
      <c r="G186" s="70"/>
      <c r="H186" s="4"/>
      <c r="I186" s="70"/>
      <c r="J186" s="4"/>
      <c r="K186" s="70"/>
      <c r="L186" s="4"/>
      <c r="M186" s="70"/>
      <c r="N186" s="4"/>
      <c r="O186" s="70"/>
      <c r="P186" s="4"/>
      <c r="Q186" s="70"/>
      <c r="R186" s="4"/>
      <c r="S186" s="70"/>
      <c r="T186" s="4"/>
      <c r="U186" s="70"/>
      <c r="V186" s="4"/>
      <c r="W186" s="70"/>
      <c r="X186" s="4"/>
      <c r="Y186" s="70"/>
      <c r="Z186" s="4"/>
      <c r="AA186" s="70"/>
      <c r="AB186" s="4"/>
      <c r="AC186" s="70"/>
      <c r="AD186" s="4"/>
      <c r="AE186" s="70"/>
      <c r="AF186" s="4"/>
      <c r="AG186" s="70"/>
      <c r="AH186" s="4"/>
      <c r="AI186" s="70"/>
      <c r="AJ186" s="4"/>
      <c r="AK186" s="70"/>
      <c r="AL186" s="4"/>
      <c r="AM186" s="70"/>
      <c r="AN186" s="4"/>
      <c r="AO186" s="70"/>
      <c r="AP186" s="4"/>
      <c r="AQ186" s="70"/>
      <c r="AR186" s="4"/>
      <c r="AS186" s="70"/>
      <c r="AT186" s="4"/>
      <c r="AU186" s="70"/>
      <c r="AV186" s="4"/>
      <c r="AW186" s="88"/>
      <c r="AX186" s="4"/>
      <c r="AY186" s="70"/>
    </row>
    <row r="187" spans="2:51" x14ac:dyDescent="0.2">
      <c r="D187" s="4"/>
      <c r="E187" s="70"/>
      <c r="F187" s="4"/>
      <c r="G187" s="70"/>
      <c r="H187" s="4"/>
      <c r="I187" s="70"/>
      <c r="J187" s="4"/>
      <c r="K187" s="70"/>
      <c r="L187" s="4"/>
      <c r="M187" s="70"/>
      <c r="N187" s="4"/>
      <c r="O187" s="70"/>
      <c r="P187" s="4"/>
      <c r="Q187" s="70"/>
      <c r="R187" s="4"/>
      <c r="S187" s="70"/>
      <c r="T187" s="4"/>
      <c r="U187" s="70"/>
      <c r="V187" s="4"/>
      <c r="W187" s="70"/>
      <c r="X187" s="4"/>
      <c r="Y187" s="70"/>
      <c r="Z187" s="4"/>
      <c r="AA187" s="70"/>
      <c r="AB187" s="4"/>
      <c r="AC187" s="70"/>
      <c r="AD187" s="4"/>
      <c r="AE187" s="70"/>
      <c r="AF187" s="4"/>
      <c r="AG187" s="70"/>
      <c r="AH187" s="4"/>
      <c r="AI187" s="70"/>
      <c r="AJ187" s="4"/>
      <c r="AK187" s="70"/>
      <c r="AL187" s="4"/>
      <c r="AM187" s="70"/>
      <c r="AN187" s="4"/>
      <c r="AO187" s="70"/>
      <c r="AP187" s="4"/>
      <c r="AQ187" s="70"/>
      <c r="AR187" s="4"/>
      <c r="AS187" s="70"/>
      <c r="AT187" s="4"/>
      <c r="AU187" s="70"/>
      <c r="AV187" s="4"/>
      <c r="AW187" s="88"/>
      <c r="AX187" s="4"/>
      <c r="AY187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11" activePane="bottomRight" state="frozen"/>
      <selection activeCell="B30" sqref="B30"/>
      <selection pane="topRight" activeCell="B30" sqref="B30"/>
      <selection pane="bottomLeft" activeCell="B30" sqref="B30"/>
      <selection pane="bottomRight" activeCell="E41" sqref="E41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201"/>
    <col min="4" max="4" width="14" style="1" bestFit="1" customWidth="1"/>
    <col min="5" max="5" width="11.42578125" style="201"/>
    <col min="6" max="6" width="14.7109375" style="1" bestFit="1" customWidth="1"/>
    <col min="7" max="7" width="11.42578125" style="201"/>
    <col min="8" max="8" width="13.5703125" style="1" bestFit="1" customWidth="1"/>
    <col min="9" max="9" width="12.28515625" style="201" bestFit="1" customWidth="1"/>
    <col min="10" max="10" width="13.5703125" style="1" bestFit="1" customWidth="1"/>
    <col min="11" max="11" width="11.42578125" style="201"/>
    <col min="12" max="12" width="13.5703125" style="1" bestFit="1" customWidth="1"/>
    <col min="13" max="13" width="11.42578125" style="201"/>
    <col min="14" max="14" width="13.28515625" style="1" bestFit="1" customWidth="1"/>
    <col min="15" max="15" width="11.42578125" style="201"/>
    <col min="16" max="16" width="13.5703125" style="1" bestFit="1" customWidth="1"/>
    <col min="17" max="17" width="11.42578125" style="201"/>
    <col min="18" max="18" width="15" style="1" bestFit="1" customWidth="1"/>
    <col min="19" max="19" width="11.42578125" style="201"/>
    <col min="20" max="20" width="14.7109375" style="1" bestFit="1" customWidth="1"/>
    <col min="21" max="21" width="11.42578125" style="201"/>
    <col min="22" max="22" width="13.28515625" style="1" bestFit="1" customWidth="1"/>
    <col min="23" max="23" width="11.42578125" style="201"/>
    <col min="24" max="24" width="14.7109375" style="1" bestFit="1" customWidth="1"/>
    <col min="25" max="25" width="11.42578125" style="201"/>
    <col min="26" max="26" width="13.28515625" style="1" bestFit="1" customWidth="1"/>
    <col min="27" max="27" width="11.42578125" style="201"/>
    <col min="28" max="28" width="13.7109375" style="1" bestFit="1" customWidth="1"/>
    <col min="29" max="29" width="11.42578125" style="201"/>
    <col min="30" max="30" width="13.5703125" style="1" bestFit="1" customWidth="1"/>
    <col min="31" max="31" width="11.42578125" style="201"/>
    <col min="32" max="32" width="14.5703125" style="1" customWidth="1"/>
    <col min="33" max="33" width="11.42578125" style="201"/>
    <col min="34" max="34" width="14" style="1" bestFit="1" customWidth="1"/>
    <col min="35" max="35" width="13.140625" style="201" bestFit="1" customWidth="1"/>
    <col min="36" max="36" width="14.85546875" style="1" customWidth="1"/>
    <col min="37" max="37" width="11.42578125" style="201"/>
    <col min="38" max="38" width="13.7109375" style="1" bestFit="1" customWidth="1"/>
    <col min="39" max="39" width="11.42578125" style="201"/>
    <col min="40" max="40" width="14.42578125" style="1" bestFit="1" customWidth="1"/>
    <col min="41" max="41" width="11.42578125" style="201"/>
    <col min="42" max="42" width="15.42578125" style="1" bestFit="1" customWidth="1"/>
    <col min="43" max="43" width="11.42578125" style="201"/>
    <col min="44" max="44" width="14" style="1" bestFit="1" customWidth="1"/>
    <col min="45" max="45" width="11.42578125" style="201"/>
    <col min="46" max="46" width="13.7109375" style="1" customWidth="1"/>
    <col min="47" max="47" width="11.42578125" style="201"/>
    <col min="48" max="48" width="13.140625" style="1" bestFit="1" customWidth="1"/>
    <col min="49" max="49" width="11.42578125" style="140"/>
    <col min="50" max="50" width="14" style="1" bestFit="1" customWidth="1"/>
    <col min="51" max="51" width="11.42578125" style="201"/>
    <col min="52" max="52" width="12.85546875" style="1" bestFit="1" customWidth="1"/>
    <col min="53" max="53" width="11.42578125" style="201"/>
    <col min="54" max="54" width="14" style="1" bestFit="1" customWidth="1"/>
    <col min="55" max="55" width="11.42578125" style="20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48"/>
      <c r="D2" s="128"/>
      <c r="E2" s="148"/>
      <c r="F2" s="128"/>
      <c r="G2" s="148"/>
      <c r="H2" s="128"/>
      <c r="I2" s="148"/>
      <c r="J2" s="128"/>
      <c r="K2" s="148"/>
      <c r="L2" s="128"/>
      <c r="M2" s="148"/>
      <c r="N2" s="128"/>
      <c r="O2" s="148"/>
      <c r="P2" s="128"/>
      <c r="Q2" s="148"/>
      <c r="R2" s="128"/>
      <c r="S2" s="148"/>
      <c r="T2" s="128"/>
      <c r="U2" s="148"/>
      <c r="V2" s="128"/>
      <c r="W2" s="148"/>
      <c r="X2" s="128"/>
      <c r="Y2" s="148"/>
      <c r="Z2" s="87"/>
      <c r="AA2" s="148"/>
      <c r="AB2" s="128"/>
      <c r="AC2" s="148"/>
      <c r="AD2" s="128"/>
      <c r="AE2" s="148"/>
      <c r="AF2" s="128"/>
      <c r="AG2" s="148"/>
      <c r="AH2" s="128"/>
      <c r="AI2" s="148"/>
      <c r="AJ2" s="128"/>
      <c r="AK2" s="148"/>
      <c r="AL2" s="128"/>
      <c r="AM2" s="148"/>
      <c r="AN2" s="128"/>
      <c r="AO2" s="148"/>
      <c r="AP2" s="128"/>
      <c r="AQ2" s="148"/>
      <c r="AR2" s="128"/>
      <c r="AS2" s="148"/>
      <c r="AT2" s="128"/>
      <c r="AU2" s="148"/>
      <c r="AV2" s="128"/>
      <c r="AW2" s="88"/>
      <c r="AX2" s="128"/>
      <c r="AY2" s="148"/>
      <c r="AZ2" s="128"/>
      <c r="BA2" s="148"/>
      <c r="BB2" s="128"/>
      <c r="BC2" s="14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3"/>
      <c r="D3" s="198"/>
      <c r="E3" s="13"/>
      <c r="F3" s="198"/>
      <c r="G3" s="13"/>
      <c r="H3" s="198"/>
      <c r="I3" s="13"/>
      <c r="J3" s="198"/>
      <c r="K3" s="13"/>
      <c r="L3" s="198"/>
      <c r="M3" s="13"/>
      <c r="N3" s="39"/>
      <c r="O3" s="13"/>
      <c r="P3" s="198"/>
      <c r="Q3" s="13"/>
      <c r="R3" s="198"/>
      <c r="S3" s="13"/>
      <c r="T3" s="198"/>
      <c r="U3" s="13"/>
      <c r="V3" s="198"/>
      <c r="W3" s="13"/>
      <c r="X3" s="198"/>
      <c r="Y3" s="13"/>
      <c r="Z3" s="30"/>
      <c r="AA3" s="13"/>
      <c r="AB3" s="198"/>
      <c r="AC3" s="13"/>
      <c r="AD3" s="39"/>
      <c r="AE3" s="13"/>
      <c r="AF3" s="198"/>
      <c r="AG3" s="13"/>
      <c r="AH3" s="198"/>
      <c r="AI3" s="13"/>
      <c r="AJ3" s="198"/>
      <c r="AK3" s="13"/>
      <c r="AL3" s="198"/>
      <c r="AM3" s="13"/>
      <c r="AN3" s="198"/>
      <c r="AO3" s="13"/>
      <c r="AP3" s="198"/>
      <c r="AQ3" s="13"/>
      <c r="AR3" s="198"/>
      <c r="AS3" s="13"/>
      <c r="AT3" s="198"/>
      <c r="AU3" s="13"/>
      <c r="AV3" s="198"/>
      <c r="AW3" s="53"/>
      <c r="AX3" s="198"/>
      <c r="AY3" s="13"/>
      <c r="AZ3" s="198"/>
      <c r="BA3" s="13"/>
      <c r="BB3" s="198"/>
      <c r="BC3" s="13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3"/>
      <c r="D4" s="39"/>
      <c r="E4" s="13"/>
      <c r="F4" s="39"/>
      <c r="G4" s="13"/>
      <c r="H4" s="39"/>
      <c r="I4" s="13"/>
      <c r="J4" s="39"/>
      <c r="K4" s="13"/>
      <c r="L4" s="39"/>
      <c r="M4" s="13"/>
      <c r="N4" s="39"/>
      <c r="O4" s="13"/>
      <c r="P4" s="39"/>
      <c r="Q4" s="13"/>
      <c r="R4" s="39"/>
      <c r="S4" s="13"/>
      <c r="T4" s="39"/>
      <c r="U4" s="13"/>
      <c r="V4" s="39"/>
      <c r="W4" s="13"/>
      <c r="X4" s="39"/>
      <c r="Y4" s="13"/>
      <c r="Z4" s="199"/>
      <c r="AA4" s="13"/>
      <c r="AB4" s="39"/>
      <c r="AC4" s="13"/>
      <c r="AD4" s="39"/>
      <c r="AE4" s="13"/>
      <c r="AF4" s="39"/>
      <c r="AG4" s="13"/>
      <c r="AH4" s="39"/>
      <c r="AI4" s="13"/>
      <c r="AJ4" s="39"/>
      <c r="AK4" s="13"/>
      <c r="AL4" s="39"/>
      <c r="AM4" s="13"/>
      <c r="AN4" s="39"/>
      <c r="AO4" s="13"/>
      <c r="AP4" s="39"/>
      <c r="AQ4" s="13"/>
      <c r="AR4" s="39"/>
      <c r="AS4" s="13"/>
      <c r="AT4" s="39"/>
      <c r="AU4" s="13"/>
      <c r="AV4" s="39"/>
      <c r="AW4" s="53"/>
      <c r="AX4" s="39"/>
      <c r="AY4" s="13"/>
      <c r="AZ4" s="39"/>
      <c r="BA4" s="13"/>
      <c r="BB4" s="39"/>
      <c r="BC4" s="13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70"/>
      <c r="D5" s="4"/>
      <c r="E5" s="70"/>
      <c r="F5" s="4"/>
      <c r="G5" s="70"/>
      <c r="H5" s="6"/>
      <c r="I5" s="70"/>
      <c r="J5" s="4"/>
      <c r="K5" s="70"/>
      <c r="L5" s="4"/>
      <c r="M5" s="70"/>
      <c r="N5" s="4"/>
      <c r="O5" s="70"/>
      <c r="P5" s="4"/>
      <c r="Q5" s="70"/>
      <c r="R5" s="4"/>
      <c r="S5" s="70"/>
      <c r="T5" s="4"/>
      <c r="U5" s="70"/>
      <c r="V5" s="6"/>
      <c r="W5" s="70"/>
      <c r="X5" s="6"/>
      <c r="Y5" s="70"/>
      <c r="Z5" s="4"/>
      <c r="AA5" s="70"/>
      <c r="AB5" s="4"/>
      <c r="AC5" s="70"/>
      <c r="AD5" s="4"/>
      <c r="AE5" s="70"/>
      <c r="AF5" s="4"/>
      <c r="AG5" s="70"/>
      <c r="AH5" s="4"/>
      <c r="AI5" s="70"/>
      <c r="AJ5" s="111"/>
      <c r="AK5" s="70"/>
      <c r="AL5" s="4"/>
      <c r="AM5" s="70"/>
      <c r="AN5" s="6"/>
      <c r="AO5" s="24"/>
      <c r="AP5" s="6"/>
      <c r="AQ5" s="70"/>
      <c r="AR5" s="6"/>
      <c r="AS5" s="70"/>
      <c r="AT5" s="4"/>
      <c r="AU5" s="70"/>
      <c r="AV5" s="4"/>
      <c r="AW5" s="88"/>
      <c r="AX5" s="4"/>
      <c r="AY5" s="70"/>
      <c r="AZ5" s="4"/>
      <c r="BA5" s="70"/>
      <c r="BB5" s="4"/>
      <c r="BC5" s="70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3"/>
      <c r="D6" s="19"/>
      <c r="E6" s="13"/>
      <c r="F6" s="19"/>
      <c r="G6" s="13"/>
      <c r="H6" s="19"/>
      <c r="I6" s="13"/>
      <c r="J6" s="19"/>
      <c r="K6" s="13"/>
      <c r="L6" s="19"/>
      <c r="M6" s="13"/>
      <c r="N6" s="19"/>
      <c r="O6" s="41"/>
      <c r="P6" s="19"/>
      <c r="Q6" s="13"/>
      <c r="R6" s="19"/>
      <c r="S6" s="13"/>
      <c r="T6" s="19"/>
      <c r="U6" s="13"/>
      <c r="V6" s="19"/>
      <c r="W6" s="13"/>
      <c r="X6" s="19"/>
      <c r="Y6" s="13"/>
      <c r="Z6" s="19"/>
      <c r="AA6" s="13"/>
      <c r="AB6" s="19"/>
      <c r="AC6" s="13"/>
      <c r="AD6" s="19"/>
      <c r="AE6" s="13"/>
      <c r="AF6" s="14"/>
      <c r="AG6" s="53"/>
      <c r="AH6" s="14"/>
      <c r="AI6" s="53"/>
      <c r="AJ6" s="19"/>
      <c r="AK6" s="13"/>
      <c r="AL6" s="14"/>
      <c r="AM6" s="13"/>
      <c r="AN6" s="19"/>
      <c r="AO6" s="13"/>
      <c r="AP6" s="19"/>
      <c r="AQ6" s="41"/>
      <c r="AR6" s="19"/>
      <c r="AS6" s="13"/>
      <c r="AT6" s="19"/>
      <c r="AU6" s="13"/>
      <c r="AV6" s="19"/>
      <c r="AW6" s="53"/>
      <c r="AX6" s="19"/>
      <c r="AY6" s="13"/>
      <c r="AZ6" s="19"/>
      <c r="BA6" s="13"/>
      <c r="BB6" s="19"/>
      <c r="BC6" s="13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3"/>
      <c r="D7" s="19"/>
      <c r="E7" s="41"/>
      <c r="F7" s="19"/>
      <c r="G7" s="41"/>
      <c r="H7" s="19"/>
      <c r="I7" s="13"/>
      <c r="J7" s="19"/>
      <c r="K7" s="41"/>
      <c r="L7" s="76"/>
      <c r="M7" s="41"/>
      <c r="N7" s="19"/>
      <c r="O7" s="41"/>
      <c r="P7" s="19"/>
      <c r="Q7" s="41"/>
      <c r="R7" s="19"/>
      <c r="S7" s="41"/>
      <c r="T7" s="76"/>
      <c r="U7" s="41"/>
      <c r="V7" s="19"/>
      <c r="W7" s="41"/>
      <c r="X7" s="19"/>
      <c r="Y7" s="41"/>
      <c r="Z7" s="1"/>
      <c r="AA7" s="201"/>
      <c r="AB7" s="19"/>
      <c r="AC7" s="41"/>
      <c r="AD7" s="19"/>
      <c r="AE7" s="13"/>
      <c r="AF7" s="14"/>
      <c r="AG7" s="53"/>
      <c r="AH7" s="14"/>
      <c r="AI7" s="53"/>
      <c r="AJ7" s="19"/>
      <c r="AK7" s="13"/>
      <c r="AL7" s="14"/>
      <c r="AM7" s="41"/>
      <c r="AN7" s="19"/>
      <c r="AO7" s="13"/>
      <c r="AP7" s="19"/>
      <c r="AQ7" s="13"/>
      <c r="AR7" s="19"/>
      <c r="AS7" s="41"/>
      <c r="AT7" s="19"/>
      <c r="AU7" s="41"/>
      <c r="AV7" s="14"/>
      <c r="AW7" s="43"/>
      <c r="AX7" s="76"/>
      <c r="AY7" s="41"/>
      <c r="AZ7" s="19"/>
      <c r="BA7" s="41"/>
      <c r="BB7" s="76"/>
      <c r="BC7" s="41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3"/>
      <c r="D8" s="19"/>
      <c r="E8" s="13"/>
      <c r="F8" s="19"/>
      <c r="G8" s="41"/>
      <c r="H8" s="19"/>
      <c r="I8" s="13"/>
      <c r="J8" s="19"/>
      <c r="K8" s="41"/>
      <c r="L8" s="76"/>
      <c r="M8" s="41"/>
      <c r="N8" s="19"/>
      <c r="O8" s="41"/>
      <c r="P8" s="19"/>
      <c r="Q8" s="41"/>
      <c r="R8" s="19"/>
      <c r="S8" s="41"/>
      <c r="T8" s="76"/>
      <c r="U8" s="41"/>
      <c r="V8" s="19"/>
      <c r="W8" s="13"/>
      <c r="X8" s="19"/>
      <c r="Y8" s="13"/>
      <c r="Z8" s="19"/>
      <c r="AA8" s="13"/>
      <c r="AB8" s="76"/>
      <c r="AC8" s="41"/>
      <c r="AD8" s="19"/>
      <c r="AE8" s="41"/>
      <c r="AF8" s="14"/>
      <c r="AG8" s="7"/>
      <c r="AH8" s="14"/>
      <c r="AI8" s="53"/>
      <c r="AJ8" s="19"/>
      <c r="AK8" s="13"/>
      <c r="AL8" s="14"/>
      <c r="AM8" s="41"/>
      <c r="AN8" s="19"/>
      <c r="AO8" s="13"/>
      <c r="AP8" s="19"/>
      <c r="AQ8" s="13"/>
      <c r="AR8" s="19"/>
      <c r="AS8" s="41"/>
      <c r="AT8" s="19"/>
      <c r="AU8" s="41"/>
      <c r="AV8" s="19"/>
      <c r="AW8" s="53"/>
      <c r="AX8" s="76"/>
      <c r="AY8" s="41"/>
      <c r="AZ8" s="19"/>
      <c r="BA8" s="41"/>
      <c r="BB8" s="76"/>
      <c r="BC8" s="4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3"/>
      <c r="D9" s="19"/>
      <c r="E9" s="41"/>
      <c r="F9" s="19"/>
      <c r="G9" s="13"/>
      <c r="H9" s="19"/>
      <c r="I9" s="13"/>
      <c r="J9" s="19"/>
      <c r="K9" s="13"/>
      <c r="L9" s="19"/>
      <c r="M9" s="13"/>
      <c r="N9" s="19"/>
      <c r="O9" s="41"/>
      <c r="P9" s="19"/>
      <c r="Q9" s="13"/>
      <c r="R9" s="19"/>
      <c r="S9" s="13"/>
      <c r="T9" s="19"/>
      <c r="U9" s="13"/>
      <c r="V9" s="19"/>
      <c r="W9" s="13"/>
      <c r="X9" s="19"/>
      <c r="Y9" s="13"/>
      <c r="Z9" s="19"/>
      <c r="AA9" s="13"/>
      <c r="AB9" s="19"/>
      <c r="AC9" s="41"/>
      <c r="AD9" s="19"/>
      <c r="AE9" s="13"/>
      <c r="AF9" s="14"/>
      <c r="AG9" s="43"/>
      <c r="AH9" s="14"/>
      <c r="AI9" s="53"/>
      <c r="AJ9" s="19"/>
      <c r="AK9" s="13"/>
      <c r="AL9" s="14"/>
      <c r="AM9" s="13"/>
      <c r="AN9" s="19"/>
      <c r="AO9" s="13"/>
      <c r="AP9" s="19"/>
      <c r="AQ9" s="41"/>
      <c r="AR9" s="19"/>
      <c r="AS9" s="13"/>
      <c r="AT9" s="19"/>
      <c r="AU9" s="13"/>
      <c r="AV9" s="76"/>
      <c r="AW9" s="46"/>
      <c r="AX9" s="19"/>
      <c r="AY9" s="13"/>
      <c r="AZ9" s="19"/>
      <c r="BA9" s="13"/>
      <c r="BB9" s="19"/>
      <c r="BC9" s="13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3"/>
      <c r="D10" s="19"/>
      <c r="E10" s="13"/>
      <c r="F10" s="19"/>
      <c r="G10" s="41"/>
      <c r="H10" s="19"/>
      <c r="I10" s="13"/>
      <c r="J10" s="19"/>
      <c r="K10" s="41"/>
      <c r="L10" s="19"/>
      <c r="M10" s="41"/>
      <c r="N10" s="19"/>
      <c r="O10" s="41"/>
      <c r="P10" s="19"/>
      <c r="Q10" s="41"/>
      <c r="R10" s="19"/>
      <c r="S10" s="41"/>
      <c r="T10" s="76"/>
      <c r="U10" s="41"/>
      <c r="V10" s="19"/>
      <c r="W10" s="41"/>
      <c r="X10" s="19"/>
      <c r="Y10" s="41"/>
      <c r="Z10" s="76"/>
      <c r="AA10" s="41"/>
      <c r="AB10" s="19"/>
      <c r="AC10" s="41"/>
      <c r="AD10" s="19"/>
      <c r="AE10" s="41"/>
      <c r="AF10" s="14"/>
      <c r="AG10" s="53"/>
      <c r="AH10" s="14"/>
      <c r="AI10" s="53"/>
      <c r="AJ10" s="19"/>
      <c r="AK10" s="13"/>
      <c r="AL10" s="14"/>
      <c r="AM10" s="41"/>
      <c r="AN10" s="19"/>
      <c r="AO10" s="13"/>
      <c r="AP10" s="19"/>
      <c r="AQ10" s="41"/>
      <c r="AR10" s="19"/>
      <c r="AS10" s="41"/>
      <c r="AT10" s="19"/>
      <c r="AU10" s="41"/>
      <c r="AV10" s="76"/>
      <c r="AW10" s="46"/>
      <c r="AX10" s="76"/>
      <c r="AY10" s="41"/>
      <c r="AZ10" s="19"/>
      <c r="BA10" s="41"/>
      <c r="BB10" s="76"/>
      <c r="BC10" s="4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3"/>
      <c r="D11" s="19"/>
      <c r="E11" s="13"/>
      <c r="F11" s="19"/>
      <c r="G11" s="41"/>
      <c r="H11" s="19"/>
      <c r="I11" s="13"/>
      <c r="J11" s="19"/>
      <c r="K11" s="41"/>
      <c r="L11" s="76"/>
      <c r="M11" s="41"/>
      <c r="N11" s="19"/>
      <c r="O11" s="41"/>
      <c r="P11" s="19"/>
      <c r="Q11" s="41"/>
      <c r="R11" s="19"/>
      <c r="S11" s="41"/>
      <c r="T11" s="76"/>
      <c r="U11" s="41"/>
      <c r="V11" s="19"/>
      <c r="W11" s="13"/>
      <c r="X11" s="19"/>
      <c r="Y11" s="41"/>
      <c r="Z11" s="76"/>
      <c r="AA11" s="41"/>
      <c r="AB11" s="19"/>
      <c r="AC11" s="41"/>
      <c r="AD11" s="19"/>
      <c r="AE11" s="41"/>
      <c r="AF11" s="14"/>
      <c r="AG11" s="43"/>
      <c r="AH11" s="14"/>
      <c r="AI11" s="53"/>
      <c r="AJ11" s="14"/>
      <c r="AK11" s="13"/>
      <c r="AL11" s="14"/>
      <c r="AM11" s="41"/>
      <c r="AN11" s="19"/>
      <c r="AO11" s="13"/>
      <c r="AP11" s="19"/>
      <c r="AQ11" s="41"/>
      <c r="AR11" s="19"/>
      <c r="AS11" s="41"/>
      <c r="AT11" s="19"/>
      <c r="AU11" s="13"/>
      <c r="AV11" s="76"/>
      <c r="AW11" s="140"/>
      <c r="AX11" s="19"/>
      <c r="AY11" s="41"/>
      <c r="AZ11" s="19"/>
      <c r="BA11" s="41"/>
      <c r="BB11" s="76"/>
      <c r="BC11" s="41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3"/>
      <c r="D12" s="19"/>
      <c r="E12" s="41"/>
      <c r="F12" s="19"/>
      <c r="G12" s="13"/>
      <c r="H12" s="19"/>
      <c r="I12" s="13"/>
      <c r="J12" s="19"/>
      <c r="K12" s="13"/>
      <c r="L12" s="19"/>
      <c r="M12" s="13"/>
      <c r="N12" s="19"/>
      <c r="O12" s="41"/>
      <c r="P12" s="19"/>
      <c r="Q12" s="13"/>
      <c r="R12" s="19"/>
      <c r="S12" s="13"/>
      <c r="T12" s="19"/>
      <c r="U12" s="13"/>
      <c r="V12" s="19"/>
      <c r="W12" s="13"/>
      <c r="X12" s="19"/>
      <c r="Y12" s="13"/>
      <c r="Z12" s="19"/>
      <c r="AA12" s="13"/>
      <c r="AB12" s="19"/>
      <c r="AC12" s="41"/>
      <c r="AD12" s="19"/>
      <c r="AE12" s="41"/>
      <c r="AF12" s="14"/>
      <c r="AG12" s="53"/>
      <c r="AH12" s="14"/>
      <c r="AI12" s="53"/>
      <c r="AJ12" s="14"/>
      <c r="AK12" s="13"/>
      <c r="AL12" s="14"/>
      <c r="AM12" s="43"/>
      <c r="AN12" s="19"/>
      <c r="AO12" s="13"/>
      <c r="AP12" s="19"/>
      <c r="AQ12" s="13"/>
      <c r="AR12" s="19"/>
      <c r="AS12" s="13"/>
      <c r="AT12" s="19"/>
      <c r="AU12" s="13"/>
      <c r="AV12" s="76"/>
      <c r="AW12" s="46"/>
      <c r="AX12" s="139"/>
      <c r="AY12" s="16"/>
      <c r="AZ12" s="19"/>
      <c r="BA12" s="13"/>
      <c r="BB12" s="19"/>
      <c r="BC12" s="13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3"/>
      <c r="D13" s="19"/>
      <c r="E13" s="41"/>
      <c r="F13" s="19"/>
      <c r="G13" s="13"/>
      <c r="H13" s="19"/>
      <c r="I13" s="13"/>
      <c r="J13" s="19"/>
      <c r="K13" s="13"/>
      <c r="L13" s="19"/>
      <c r="M13" s="13"/>
      <c r="N13" s="19"/>
      <c r="O13" s="41"/>
      <c r="P13" s="19"/>
      <c r="Q13" s="13"/>
      <c r="R13" s="19"/>
      <c r="S13" s="13"/>
      <c r="T13" s="19"/>
      <c r="U13" s="13"/>
      <c r="V13" s="19"/>
      <c r="W13" s="41"/>
      <c r="X13" s="19"/>
      <c r="Y13" s="13"/>
      <c r="Z13" s="19"/>
      <c r="AA13" s="13"/>
      <c r="AB13" s="19"/>
      <c r="AC13" s="13"/>
      <c r="AD13" s="19"/>
      <c r="AE13" s="13"/>
      <c r="AF13" s="14"/>
      <c r="AG13" s="53"/>
      <c r="AH13" s="14"/>
      <c r="AI13" s="13"/>
      <c r="AJ13" s="19"/>
      <c r="AK13" s="13"/>
      <c r="AL13" s="14"/>
      <c r="AM13" s="41"/>
      <c r="AN13" s="19"/>
      <c r="AO13" s="13"/>
      <c r="AP13" s="19"/>
      <c r="AQ13" s="41"/>
      <c r="AR13" s="19"/>
      <c r="AS13" s="41"/>
      <c r="AT13" s="19"/>
      <c r="AU13" s="41"/>
      <c r="AV13" s="76"/>
      <c r="AW13" s="46"/>
      <c r="AX13" s="139"/>
      <c r="AY13" s="16"/>
      <c r="AZ13" s="19"/>
      <c r="BA13" s="13"/>
      <c r="BB13" s="19"/>
      <c r="BC13" s="13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3"/>
      <c r="D14" s="19"/>
      <c r="E14" s="41"/>
      <c r="F14" s="19"/>
      <c r="G14" s="41"/>
      <c r="H14" s="19"/>
      <c r="I14" s="13"/>
      <c r="J14" s="19"/>
      <c r="K14" s="41"/>
      <c r="L14" s="19"/>
      <c r="M14" s="41"/>
      <c r="N14" s="19"/>
      <c r="O14" s="13"/>
      <c r="P14" s="19"/>
      <c r="Q14" s="41"/>
      <c r="R14" s="19"/>
      <c r="S14" s="41"/>
      <c r="T14" s="76"/>
      <c r="U14" s="41"/>
      <c r="V14" s="19"/>
      <c r="W14" s="41"/>
      <c r="X14" s="19"/>
      <c r="Y14" s="41"/>
      <c r="Z14" s="76"/>
      <c r="AA14" s="41"/>
      <c r="AB14" s="19"/>
      <c r="AC14" s="13"/>
      <c r="AD14" s="19"/>
      <c r="AE14" s="13"/>
      <c r="AF14" s="14"/>
      <c r="AG14" s="53"/>
      <c r="AH14" s="14"/>
      <c r="AI14" s="41"/>
      <c r="AJ14" s="19"/>
      <c r="AK14" s="13"/>
      <c r="AL14" s="14"/>
      <c r="AM14" s="41"/>
      <c r="AN14" s="19"/>
      <c r="AO14" s="13"/>
      <c r="AP14" s="19"/>
      <c r="AQ14" s="41"/>
      <c r="AR14" s="19"/>
      <c r="AS14" s="41"/>
      <c r="AT14" s="19"/>
      <c r="AU14" s="41"/>
      <c r="AV14" s="76"/>
      <c r="AW14" s="46"/>
      <c r="AX14" s="19"/>
      <c r="AY14" s="41"/>
      <c r="AZ14" s="19"/>
      <c r="BA14" s="41"/>
      <c r="BB14" s="76"/>
      <c r="BC14" s="41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3"/>
      <c r="D15" s="19"/>
      <c r="E15" s="41"/>
      <c r="F15" s="19"/>
      <c r="G15" s="41"/>
      <c r="H15" s="19"/>
      <c r="I15" s="13"/>
      <c r="J15" s="19"/>
      <c r="K15" s="41"/>
      <c r="L15" s="19"/>
      <c r="M15" s="41"/>
      <c r="N15" s="19"/>
      <c r="O15" s="13"/>
      <c r="P15" s="19"/>
      <c r="Q15" s="41"/>
      <c r="R15" s="19"/>
      <c r="S15" s="41"/>
      <c r="T15" s="76"/>
      <c r="U15" s="41"/>
      <c r="V15" s="76"/>
      <c r="W15" s="41"/>
      <c r="X15" s="19"/>
      <c r="Y15" s="41"/>
      <c r="Z15" s="76"/>
      <c r="AA15" s="41"/>
      <c r="AB15" s="19"/>
      <c r="AC15" s="41"/>
      <c r="AD15" s="19"/>
      <c r="AE15" s="13"/>
      <c r="AF15" s="14"/>
      <c r="AG15" s="53"/>
      <c r="AH15" s="14"/>
      <c r="AI15" s="41"/>
      <c r="AJ15" s="76"/>
      <c r="AK15" s="41"/>
      <c r="AL15" s="138"/>
      <c r="AM15" s="13"/>
      <c r="AN15" s="19"/>
      <c r="AO15" s="13"/>
      <c r="AP15" s="19"/>
      <c r="AQ15" s="41"/>
      <c r="AR15" s="9"/>
      <c r="AS15" s="114"/>
      <c r="AT15" s="19"/>
      <c r="AU15" s="41"/>
      <c r="AV15" s="76"/>
      <c r="AW15" s="46"/>
      <c r="AX15" s="19"/>
      <c r="AY15" s="41"/>
      <c r="AZ15" s="19"/>
      <c r="BA15" s="41"/>
      <c r="BB15" s="76"/>
      <c r="BC15" s="41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3"/>
      <c r="D16" s="19"/>
      <c r="E16" s="41"/>
      <c r="F16" s="19"/>
      <c r="G16" s="41"/>
      <c r="H16" s="19"/>
      <c r="I16" s="13"/>
      <c r="J16" s="19"/>
      <c r="K16" s="41"/>
      <c r="L16" s="19"/>
      <c r="M16" s="41"/>
      <c r="N16" s="19"/>
      <c r="O16" s="13"/>
      <c r="P16" s="19"/>
      <c r="Q16" s="41"/>
      <c r="R16" s="19"/>
      <c r="S16" s="41"/>
      <c r="T16" s="19"/>
      <c r="U16" s="41"/>
      <c r="V16" s="19"/>
      <c r="W16" s="41"/>
      <c r="X16" s="19"/>
      <c r="Y16" s="41"/>
      <c r="Z16" s="76"/>
      <c r="AA16" s="41"/>
      <c r="AB16" s="19"/>
      <c r="AC16" s="13"/>
      <c r="AD16" s="19"/>
      <c r="AE16" s="13"/>
      <c r="AF16" s="14"/>
      <c r="AG16" s="53"/>
      <c r="AH16" s="14"/>
      <c r="AI16" s="41"/>
      <c r="AJ16" s="76"/>
      <c r="AK16" s="41"/>
      <c r="AL16" s="138"/>
      <c r="AM16" s="41"/>
      <c r="AN16" s="19"/>
      <c r="AO16" s="13"/>
      <c r="AP16" s="19"/>
      <c r="AQ16" s="41"/>
      <c r="AR16" s="19"/>
      <c r="AS16" s="41"/>
      <c r="AT16" s="19"/>
      <c r="AU16" s="41"/>
      <c r="AV16" s="76"/>
      <c r="AW16" s="46"/>
      <c r="AX16" s="19"/>
      <c r="AY16" s="41"/>
      <c r="AZ16" s="19"/>
      <c r="BA16" s="41"/>
      <c r="BB16" s="76"/>
      <c r="BC16" s="41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3"/>
      <c r="D17" s="19"/>
      <c r="E17" s="41"/>
      <c r="F17" s="19"/>
      <c r="G17" s="41"/>
      <c r="H17" s="19"/>
      <c r="I17" s="13"/>
      <c r="J17" s="19"/>
      <c r="K17" s="13"/>
      <c r="L17" s="19"/>
      <c r="M17" s="41"/>
      <c r="N17" s="19"/>
      <c r="O17" s="13"/>
      <c r="P17" s="19"/>
      <c r="Q17" s="41"/>
      <c r="R17" s="19"/>
      <c r="S17" s="13"/>
      <c r="T17" s="19"/>
      <c r="U17" s="41"/>
      <c r="V17" s="19"/>
      <c r="W17" s="41"/>
      <c r="X17" s="19"/>
      <c r="Y17" s="41"/>
      <c r="Z17" s="76"/>
      <c r="AA17" s="41"/>
      <c r="AB17" s="19"/>
      <c r="AC17" s="41"/>
      <c r="AD17" s="19"/>
      <c r="AE17" s="41"/>
      <c r="AF17" s="14"/>
      <c r="AG17" s="53"/>
      <c r="AH17" s="14"/>
      <c r="AI17" s="41"/>
      <c r="AJ17" s="76"/>
      <c r="AK17" s="41"/>
      <c r="AL17" s="14"/>
      <c r="AM17" s="13"/>
      <c r="AN17" s="19"/>
      <c r="AO17" s="13"/>
      <c r="AP17" s="19"/>
      <c r="AQ17" s="41"/>
      <c r="AR17" s="19"/>
      <c r="AS17" s="41"/>
      <c r="AT17" s="19"/>
      <c r="AU17" s="13"/>
      <c r="AV17" s="76"/>
      <c r="AW17" s="46"/>
      <c r="AX17" s="19"/>
      <c r="AY17" s="41"/>
      <c r="AZ17" s="19"/>
      <c r="BA17" s="41"/>
      <c r="BB17" s="76"/>
      <c r="BC17" s="41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3"/>
      <c r="D18" s="19"/>
      <c r="E18" s="41"/>
      <c r="F18" s="19"/>
      <c r="G18" s="41"/>
      <c r="H18" s="19"/>
      <c r="I18" s="13"/>
      <c r="J18" s="19"/>
      <c r="K18" s="13"/>
      <c r="L18" s="19"/>
      <c r="M18" s="41"/>
      <c r="N18" s="76"/>
      <c r="O18" s="41"/>
      <c r="P18" s="19"/>
      <c r="Q18" s="41"/>
      <c r="R18" s="19"/>
      <c r="S18" s="13"/>
      <c r="T18" s="19"/>
      <c r="U18" s="41"/>
      <c r="V18" s="19"/>
      <c r="W18" s="41"/>
      <c r="X18" s="19"/>
      <c r="Y18" s="41"/>
      <c r="Z18" s="76"/>
      <c r="AA18" s="41"/>
      <c r="AB18" s="19"/>
      <c r="AC18" s="41"/>
      <c r="AD18" s="19"/>
      <c r="AE18" s="41"/>
      <c r="AF18" s="14"/>
      <c r="AG18" s="53"/>
      <c r="AH18" s="14"/>
      <c r="AI18" s="41"/>
      <c r="AJ18" s="19"/>
      <c r="AK18" s="13"/>
      <c r="AL18" s="138"/>
      <c r="AM18" s="41"/>
      <c r="AN18" s="19"/>
      <c r="AO18" s="13"/>
      <c r="AP18" s="19"/>
      <c r="AQ18" s="41"/>
      <c r="AR18" s="19"/>
      <c r="AS18" s="41"/>
      <c r="AT18" s="76"/>
      <c r="AU18" s="41"/>
      <c r="AV18" s="19"/>
      <c r="AW18" s="46"/>
      <c r="AX18" s="19"/>
      <c r="AY18" s="41"/>
      <c r="AZ18" s="19"/>
      <c r="BA18" s="41"/>
      <c r="BB18" s="76"/>
      <c r="BC18" s="41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3"/>
      <c r="D19" s="19"/>
      <c r="E19" s="41"/>
      <c r="F19" s="19"/>
      <c r="G19" s="41"/>
      <c r="H19" s="19"/>
      <c r="I19" s="13"/>
      <c r="J19" s="19"/>
      <c r="K19" s="13"/>
      <c r="L19" s="19"/>
      <c r="M19" s="13"/>
      <c r="N19" s="76"/>
      <c r="O19" s="41"/>
      <c r="P19" s="19"/>
      <c r="Q19" s="41"/>
      <c r="R19" s="19"/>
      <c r="S19" s="41"/>
      <c r="T19" s="19"/>
      <c r="U19" s="41"/>
      <c r="V19" s="19"/>
      <c r="W19" s="41"/>
      <c r="X19" s="19"/>
      <c r="Y19" s="41"/>
      <c r="Z19" s="76"/>
      <c r="AA19" s="41"/>
      <c r="AB19" s="19"/>
      <c r="AC19" s="41"/>
      <c r="AD19" s="19"/>
      <c r="AE19" s="13"/>
      <c r="AF19" s="14"/>
      <c r="AG19" s="41"/>
      <c r="AH19" s="14"/>
      <c r="AI19" s="41"/>
      <c r="AJ19" s="19"/>
      <c r="AK19" s="13"/>
      <c r="AL19" s="138"/>
      <c r="AM19" s="41"/>
      <c r="AN19" s="19"/>
      <c r="AO19" s="13"/>
      <c r="AP19" s="19"/>
      <c r="AQ19" s="41"/>
      <c r="AR19" s="19"/>
      <c r="AS19" s="41"/>
      <c r="AT19" s="76"/>
      <c r="AU19" s="41"/>
      <c r="AV19" s="76"/>
      <c r="AW19" s="46"/>
      <c r="AX19" s="19"/>
      <c r="AY19" s="41"/>
      <c r="AZ19" s="19"/>
      <c r="BA19" s="41"/>
      <c r="BB19" s="76"/>
      <c r="BC19" s="41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3"/>
      <c r="D20" s="19"/>
      <c r="E20" s="41"/>
      <c r="F20" s="19"/>
      <c r="G20" s="41"/>
      <c r="H20" s="19"/>
      <c r="I20" s="13"/>
      <c r="J20" s="19"/>
      <c r="K20" s="13"/>
      <c r="L20" s="19"/>
      <c r="M20" s="41"/>
      <c r="N20" s="76"/>
      <c r="O20" s="41"/>
      <c r="P20" s="19"/>
      <c r="Q20" s="41"/>
      <c r="R20" s="19"/>
      <c r="S20" s="41"/>
      <c r="T20" s="19"/>
      <c r="U20" s="41"/>
      <c r="V20" s="19"/>
      <c r="W20" s="41"/>
      <c r="X20" s="19"/>
      <c r="Y20" s="41"/>
      <c r="Z20" s="76"/>
      <c r="AA20" s="41"/>
      <c r="AB20" s="19"/>
      <c r="AC20" s="41"/>
      <c r="AD20" s="19"/>
      <c r="AE20" s="41"/>
      <c r="AF20" s="14"/>
      <c r="AG20" s="53"/>
      <c r="AH20" s="14"/>
      <c r="AI20" s="41"/>
      <c r="AJ20" s="76"/>
      <c r="AK20" s="41"/>
      <c r="AL20" s="138"/>
      <c r="AM20" s="41"/>
      <c r="AN20" s="19"/>
      <c r="AO20" s="13"/>
      <c r="AP20" s="19"/>
      <c r="AQ20" s="41"/>
      <c r="AR20" s="19"/>
      <c r="AS20" s="13"/>
      <c r="AT20" s="14"/>
      <c r="AU20" s="8"/>
      <c r="AV20" s="1"/>
      <c r="AW20" s="140"/>
      <c r="AX20" s="19"/>
      <c r="AY20" s="41"/>
      <c r="AZ20" s="19"/>
      <c r="BA20" s="41"/>
      <c r="BB20" s="76"/>
      <c r="BC20" s="41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3"/>
      <c r="D21" s="19"/>
      <c r="E21" s="41"/>
      <c r="F21" s="19"/>
      <c r="G21" s="41"/>
      <c r="H21" s="19"/>
      <c r="I21" s="13"/>
      <c r="J21" s="19"/>
      <c r="K21" s="41"/>
      <c r="L21" s="19"/>
      <c r="M21" s="41"/>
      <c r="N21" s="76"/>
      <c r="O21" s="41"/>
      <c r="P21" s="19"/>
      <c r="Q21" s="41"/>
      <c r="R21" s="19"/>
      <c r="S21" s="13"/>
      <c r="T21" s="19"/>
      <c r="U21" s="41"/>
      <c r="V21" s="19"/>
      <c r="W21" s="41"/>
      <c r="X21" s="19"/>
      <c r="Y21" s="41"/>
      <c r="Z21" s="76"/>
      <c r="AA21" s="41"/>
      <c r="AB21" s="19"/>
      <c r="AC21" s="41"/>
      <c r="AD21" s="19"/>
      <c r="AE21" s="41"/>
      <c r="AF21" s="14"/>
      <c r="AG21" s="53"/>
      <c r="AH21" s="14"/>
      <c r="AI21" s="41"/>
      <c r="AJ21" s="76"/>
      <c r="AK21" s="41"/>
      <c r="AL21" s="138"/>
      <c r="AM21" s="41"/>
      <c r="AN21" s="19"/>
      <c r="AO21" s="13"/>
      <c r="AP21" s="19"/>
      <c r="AQ21" s="41"/>
      <c r="AR21" s="19"/>
      <c r="AS21" s="41"/>
      <c r="AT21" s="19"/>
      <c r="AU21" s="13"/>
      <c r="AV21" s="1"/>
      <c r="AW21" s="140"/>
      <c r="AX21" s="19"/>
      <c r="AY21" s="41"/>
      <c r="AZ21" s="19"/>
      <c r="BA21" s="41"/>
      <c r="BB21" s="76"/>
      <c r="BC21" s="41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3"/>
      <c r="D22" s="76"/>
      <c r="E22" s="41"/>
      <c r="F22" s="19"/>
      <c r="G22" s="41"/>
      <c r="H22" s="19"/>
      <c r="I22" s="13"/>
      <c r="J22" s="19"/>
      <c r="K22" s="41"/>
      <c r="L22" s="19"/>
      <c r="M22" s="41"/>
      <c r="N22" s="76"/>
      <c r="O22" s="41"/>
      <c r="P22" s="19"/>
      <c r="Q22" s="13"/>
      <c r="R22" s="19"/>
      <c r="S22" s="13"/>
      <c r="T22" s="19"/>
      <c r="U22" s="13"/>
      <c r="V22" s="19"/>
      <c r="W22" s="41"/>
      <c r="X22" s="19"/>
      <c r="Y22" s="41"/>
      <c r="Z22" s="76"/>
      <c r="AA22" s="41"/>
      <c r="AB22" s="19"/>
      <c r="AC22" s="13"/>
      <c r="AD22" s="19"/>
      <c r="AE22" s="41"/>
      <c r="AF22" s="14"/>
      <c r="AG22" s="53"/>
      <c r="AH22" s="19"/>
      <c r="AI22" s="53"/>
      <c r="AJ22" s="14"/>
      <c r="AK22" s="8"/>
      <c r="AL22" s="138"/>
      <c r="AM22" s="41"/>
      <c r="AN22" s="19"/>
      <c r="AO22" s="13"/>
      <c r="AP22" s="19"/>
      <c r="AQ22" s="13"/>
      <c r="AR22" s="19"/>
      <c r="AS22" s="41"/>
      <c r="AT22" s="19"/>
      <c r="AU22" s="13"/>
      <c r="AV22" s="1"/>
      <c r="AW22" s="140"/>
      <c r="AX22" s="19"/>
      <c r="AY22" s="41"/>
      <c r="AZ22" s="19"/>
      <c r="BA22" s="41"/>
      <c r="BB22" s="76"/>
      <c r="BC22" s="41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3"/>
      <c r="D23" s="76"/>
      <c r="E23" s="41"/>
      <c r="F23" s="19"/>
      <c r="G23" s="41"/>
      <c r="H23" s="19"/>
      <c r="I23" s="13"/>
      <c r="J23" s="19"/>
      <c r="K23" s="13"/>
      <c r="L23" s="19"/>
      <c r="M23" s="13"/>
      <c r="N23" s="19"/>
      <c r="O23" s="13"/>
      <c r="P23" s="19"/>
      <c r="Q23" s="13"/>
      <c r="R23" s="19"/>
      <c r="S23" s="13"/>
      <c r="T23" s="19"/>
      <c r="U23" s="13"/>
      <c r="V23" s="19"/>
      <c r="W23" s="13"/>
      <c r="X23" s="19"/>
      <c r="Y23" s="13"/>
      <c r="Z23" s="19"/>
      <c r="AA23" s="13"/>
      <c r="AB23" s="19"/>
      <c r="AC23" s="41"/>
      <c r="AD23" s="19"/>
      <c r="AE23" s="13"/>
      <c r="AF23" s="14"/>
      <c r="AG23" s="53"/>
      <c r="AH23" s="14"/>
      <c r="AI23" s="41"/>
      <c r="AJ23" s="76"/>
      <c r="AK23" s="41"/>
      <c r="AL23" s="138"/>
      <c r="AM23" s="41"/>
      <c r="AN23" s="19"/>
      <c r="AO23" s="13"/>
      <c r="AP23" s="19"/>
      <c r="AQ23" s="41"/>
      <c r="AR23" s="19"/>
      <c r="AS23" s="41"/>
      <c r="AT23" s="19"/>
      <c r="AU23" s="41"/>
      <c r="AV23" s="76"/>
      <c r="AW23" s="46"/>
      <c r="AX23" s="19"/>
      <c r="AY23" s="13"/>
      <c r="AZ23" s="19"/>
      <c r="BA23" s="13"/>
      <c r="BB23" s="76"/>
      <c r="BC23" s="41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3"/>
      <c r="D24" s="76"/>
      <c r="E24" s="41"/>
      <c r="F24" s="19"/>
      <c r="G24" s="41"/>
      <c r="H24" s="19"/>
      <c r="I24" s="13"/>
      <c r="J24" s="19"/>
      <c r="K24" s="13"/>
      <c r="L24" s="19"/>
      <c r="M24" s="13"/>
      <c r="N24" s="19"/>
      <c r="O24" s="13"/>
      <c r="P24" s="19"/>
      <c r="Q24" s="13"/>
      <c r="R24" s="19"/>
      <c r="S24" s="13"/>
      <c r="T24" s="19"/>
      <c r="U24" s="13"/>
      <c r="V24" s="19"/>
      <c r="W24" s="13"/>
      <c r="X24" s="19"/>
      <c r="Y24" s="13"/>
      <c r="Z24" s="19"/>
      <c r="AA24" s="13"/>
      <c r="AB24" s="19"/>
      <c r="AC24" s="13"/>
      <c r="AD24" s="19"/>
      <c r="AE24" s="13"/>
      <c r="AF24" s="14"/>
      <c r="AG24" s="53"/>
      <c r="AH24" s="19"/>
      <c r="AI24" s="13"/>
      <c r="AJ24" s="76"/>
      <c r="AK24" s="41"/>
      <c r="AL24" s="138"/>
      <c r="AM24" s="41"/>
      <c r="AN24" s="19"/>
      <c r="AO24" s="13"/>
      <c r="AP24" s="19"/>
      <c r="AQ24" s="41"/>
      <c r="AR24" s="19"/>
      <c r="AS24" s="41"/>
      <c r="AT24" s="19"/>
      <c r="AU24" s="41"/>
      <c r="AV24" s="76"/>
      <c r="AW24" s="46"/>
      <c r="AX24" s="14"/>
      <c r="AY24" s="13"/>
      <c r="AZ24" s="19"/>
      <c r="BA24" s="13"/>
      <c r="BB24" s="76"/>
      <c r="BC24" s="41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3"/>
      <c r="D25" s="76"/>
      <c r="E25" s="41"/>
      <c r="F25" s="19"/>
      <c r="G25" s="41"/>
      <c r="H25" s="19"/>
      <c r="I25" s="13"/>
      <c r="J25" s="19"/>
      <c r="K25" s="13"/>
      <c r="L25" s="19"/>
      <c r="M25" s="13"/>
      <c r="N25" s="19"/>
      <c r="O25" s="13"/>
      <c r="P25" s="19"/>
      <c r="Q25" s="13"/>
      <c r="R25" s="19"/>
      <c r="S25" s="13"/>
      <c r="T25" s="14"/>
      <c r="U25" s="8"/>
      <c r="V25" s="19"/>
      <c r="W25" s="13"/>
      <c r="X25" s="19"/>
      <c r="Y25" s="13"/>
      <c r="Z25" s="19"/>
      <c r="AA25" s="13"/>
      <c r="AB25" s="19"/>
      <c r="AC25" s="13"/>
      <c r="AD25" s="19"/>
      <c r="AE25" s="13"/>
      <c r="AF25" s="14"/>
      <c r="AG25" s="53"/>
      <c r="AH25" s="19"/>
      <c r="AI25" s="41"/>
      <c r="AJ25" s="76"/>
      <c r="AK25" s="41"/>
      <c r="AL25" s="138"/>
      <c r="AM25" s="41"/>
      <c r="AN25" s="19"/>
      <c r="AO25" s="13"/>
      <c r="AP25" s="19"/>
      <c r="AQ25" s="41"/>
      <c r="AR25" s="19"/>
      <c r="AS25" s="13"/>
      <c r="AT25" s="19"/>
      <c r="AU25" s="41"/>
      <c r="AV25" s="76"/>
      <c r="AW25" s="46"/>
      <c r="AX25" s="19"/>
      <c r="AY25" s="13"/>
      <c r="AZ25" s="19"/>
      <c r="BA25" s="13"/>
      <c r="BB25" s="14"/>
      <c r="BC25" s="13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3"/>
      <c r="D26" s="76"/>
      <c r="E26" s="41"/>
      <c r="F26" s="76"/>
      <c r="G26" s="41"/>
      <c r="H26" s="19"/>
      <c r="I26" s="13"/>
      <c r="J26" s="19"/>
      <c r="K26" s="13"/>
      <c r="L26" s="19"/>
      <c r="M26" s="13"/>
      <c r="N26" s="76"/>
      <c r="O26" s="41"/>
      <c r="P26" s="76"/>
      <c r="Q26" s="41"/>
      <c r="R26" s="76"/>
      <c r="S26" s="41"/>
      <c r="T26" s="19"/>
      <c r="U26" s="41"/>
      <c r="V26" s="19"/>
      <c r="W26" s="13"/>
      <c r="X26" s="19"/>
      <c r="Y26" s="13"/>
      <c r="Z26" s="19"/>
      <c r="AA26" s="13"/>
      <c r="AB26" s="19"/>
      <c r="AC26" s="13"/>
      <c r="AD26" s="19"/>
      <c r="AE26" s="13"/>
      <c r="AF26" s="15"/>
      <c r="AG26" s="53"/>
      <c r="AH26" s="138"/>
      <c r="AI26" s="41"/>
      <c r="AJ26" s="76"/>
      <c r="AK26" s="41"/>
      <c r="AL26" s="138"/>
      <c r="AM26" s="41"/>
      <c r="AN26" s="19"/>
      <c r="AO26" s="13"/>
      <c r="AP26" s="19"/>
      <c r="AQ26" s="41"/>
      <c r="AR26" s="19"/>
      <c r="AS26" s="13"/>
      <c r="AT26" s="19"/>
      <c r="AU26" s="41"/>
      <c r="AV26" s="76"/>
      <c r="AW26" s="46"/>
      <c r="AX26" s="76"/>
      <c r="AY26" s="41"/>
      <c r="AZ26" s="19"/>
      <c r="BA26" s="41"/>
      <c r="BB26" s="19"/>
      <c r="BC26" s="13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3"/>
      <c r="D27" s="76"/>
      <c r="E27" s="13"/>
      <c r="F27" s="76"/>
      <c r="G27" s="41"/>
      <c r="H27" s="19"/>
      <c r="I27" s="13"/>
      <c r="J27" s="19"/>
      <c r="K27" s="13"/>
      <c r="L27" s="76"/>
      <c r="M27" s="41"/>
      <c r="N27" s="76"/>
      <c r="O27" s="41"/>
      <c r="P27" s="76"/>
      <c r="Q27" s="41"/>
      <c r="R27" s="76"/>
      <c r="S27" s="41"/>
      <c r="T27" s="19"/>
      <c r="U27" s="41"/>
      <c r="V27" s="76"/>
      <c r="W27" s="41"/>
      <c r="X27" s="76"/>
      <c r="Y27" s="41"/>
      <c r="Z27" s="76"/>
      <c r="AA27" s="41"/>
      <c r="AB27" s="19"/>
      <c r="AC27" s="41"/>
      <c r="AD27" s="19"/>
      <c r="AE27" s="41"/>
      <c r="AF27" s="14"/>
      <c r="AG27" s="53"/>
      <c r="AH27" s="138"/>
      <c r="AI27" s="41"/>
      <c r="AJ27" s="76"/>
      <c r="AK27" s="41"/>
      <c r="AL27" s="14"/>
      <c r="AM27" s="13"/>
      <c r="AN27" s="19"/>
      <c r="AO27" s="13"/>
      <c r="AP27" s="19"/>
      <c r="AQ27" s="41"/>
      <c r="AR27" s="19"/>
      <c r="AS27" s="41"/>
      <c r="AT27" s="76"/>
      <c r="AU27" s="41"/>
      <c r="AV27" s="76"/>
      <c r="AW27" s="46"/>
      <c r="AX27" s="76"/>
      <c r="AY27" s="41"/>
      <c r="AZ27" s="19"/>
      <c r="BA27" s="13"/>
      <c r="BB27" s="76"/>
      <c r="BC27" s="41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3"/>
      <c r="D28" s="76"/>
      <c r="E28" s="41"/>
      <c r="F28" s="98"/>
      <c r="G28" s="7"/>
      <c r="H28" s="19"/>
      <c r="I28" s="13"/>
      <c r="J28" s="19"/>
      <c r="K28" s="13"/>
      <c r="L28" s="76"/>
      <c r="M28" s="41"/>
      <c r="N28" s="76"/>
      <c r="O28" s="41"/>
      <c r="P28" s="76"/>
      <c r="Q28" s="41"/>
      <c r="R28" s="76"/>
      <c r="S28" s="41"/>
      <c r="T28" s="19"/>
      <c r="U28" s="13"/>
      <c r="V28" s="76"/>
      <c r="W28" s="41"/>
      <c r="X28" s="76"/>
      <c r="Y28" s="41"/>
      <c r="Z28" s="76"/>
      <c r="AA28" s="41"/>
      <c r="AB28" s="19"/>
      <c r="AC28" s="41"/>
      <c r="AD28" s="19"/>
      <c r="AE28" s="41"/>
      <c r="AF28" s="19"/>
      <c r="AG28" s="13"/>
      <c r="AH28" s="138"/>
      <c r="AI28" s="41"/>
      <c r="AJ28" s="76"/>
      <c r="AK28" s="41"/>
      <c r="AL28" s="138"/>
      <c r="AM28" s="13"/>
      <c r="AN28" s="19"/>
      <c r="AO28" s="13"/>
      <c r="AP28" s="19"/>
      <c r="AQ28" s="41"/>
      <c r="AR28" s="76"/>
      <c r="AS28" s="41"/>
      <c r="AT28" s="76"/>
      <c r="AU28" s="41"/>
      <c r="AV28" s="76"/>
      <c r="AW28" s="46"/>
      <c r="AX28" s="19"/>
      <c r="AY28" s="13"/>
      <c r="AZ28" s="19"/>
      <c r="BA28" s="13"/>
      <c r="BB28" s="19"/>
      <c r="BC28" s="13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41"/>
      <c r="D29" s="76"/>
      <c r="E29" s="41"/>
      <c r="F29" s="76"/>
      <c r="G29" s="41"/>
      <c r="H29" s="19"/>
      <c r="I29" s="13"/>
      <c r="J29" s="19"/>
      <c r="K29" s="41"/>
      <c r="L29" s="76"/>
      <c r="M29" s="41"/>
      <c r="N29" s="76"/>
      <c r="O29" s="41"/>
      <c r="P29" s="76"/>
      <c r="Q29" s="41"/>
      <c r="R29" s="19"/>
      <c r="S29" s="13"/>
      <c r="T29" s="19"/>
      <c r="U29" s="13"/>
      <c r="V29" s="76"/>
      <c r="W29" s="41"/>
      <c r="X29" s="76"/>
      <c r="Y29" s="41"/>
      <c r="Z29" s="76"/>
      <c r="AA29" s="41"/>
      <c r="AB29" s="19"/>
      <c r="AC29" s="41"/>
      <c r="AD29" s="19"/>
      <c r="AE29" s="41"/>
      <c r="AF29" s="76"/>
      <c r="AG29" s="41"/>
      <c r="AH29" s="76"/>
      <c r="AI29" s="41"/>
      <c r="AJ29" s="76"/>
      <c r="AK29" s="41"/>
      <c r="AL29" s="138"/>
      <c r="AM29" s="41"/>
      <c r="AN29" s="19"/>
      <c r="AO29" s="13"/>
      <c r="AP29" s="19"/>
      <c r="AQ29" s="13"/>
      <c r="AR29" s="76"/>
      <c r="AS29" s="41"/>
      <c r="AT29" s="76"/>
      <c r="AU29" s="41"/>
      <c r="AV29" s="76"/>
      <c r="AW29" s="46"/>
      <c r="AX29" s="19"/>
      <c r="AY29" s="13"/>
      <c r="AZ29" s="19"/>
      <c r="BA29" s="13"/>
      <c r="BB29" s="76"/>
      <c r="BC29" s="41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3"/>
      <c r="D30" s="19"/>
      <c r="E30" s="13"/>
      <c r="F30" s="19"/>
      <c r="G30" s="13"/>
      <c r="H30" s="19"/>
      <c r="I30" s="13"/>
      <c r="J30" s="19"/>
      <c r="K30" s="13"/>
      <c r="L30" s="19"/>
      <c r="M30" s="13"/>
      <c r="N30" s="19"/>
      <c r="O30" s="13"/>
      <c r="P30" s="76"/>
      <c r="Q30" s="41"/>
      <c r="R30" s="115"/>
      <c r="S30" s="114"/>
      <c r="T30" s="19"/>
      <c r="U30" s="13"/>
      <c r="V30" s="19"/>
      <c r="W30" s="13"/>
      <c r="X30" s="19"/>
      <c r="Y30" s="13"/>
      <c r="Z30" s="19"/>
      <c r="AA30" s="13"/>
      <c r="AB30" s="19"/>
      <c r="AC30" s="13"/>
      <c r="AD30" s="9"/>
      <c r="AE30" s="7"/>
      <c r="AF30" s="19"/>
      <c r="AG30" s="13"/>
      <c r="AH30" s="19"/>
      <c r="AI30" s="13"/>
      <c r="AJ30" s="19"/>
      <c r="AK30" s="13"/>
      <c r="AL30" s="14"/>
      <c r="AM30" s="13"/>
      <c r="AN30" s="19"/>
      <c r="AO30" s="13"/>
      <c r="AP30" s="115"/>
      <c r="AQ30" s="114"/>
      <c r="AR30" s="19"/>
      <c r="AS30" s="13"/>
      <c r="AT30" s="19"/>
      <c r="AU30" s="13"/>
      <c r="AV30" s="19"/>
      <c r="AW30" s="53"/>
      <c r="AX30" s="19"/>
      <c r="AY30" s="13"/>
      <c r="AZ30" s="9"/>
      <c r="BA30" s="114"/>
      <c r="BB30" s="19"/>
      <c r="BC30" s="13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4"/>
      <c r="D31" s="115"/>
      <c r="E31" s="114"/>
      <c r="F31" s="115"/>
      <c r="G31" s="114"/>
      <c r="H31" s="19"/>
      <c r="I31" s="13"/>
      <c r="J31" s="9"/>
      <c r="K31" s="114"/>
      <c r="L31" s="115"/>
      <c r="M31" s="114"/>
      <c r="N31" s="115"/>
      <c r="O31" s="114"/>
      <c r="P31" s="19"/>
      <c r="Q31" s="13"/>
      <c r="R31" s="76"/>
      <c r="S31" s="41"/>
      <c r="T31" s="9"/>
      <c r="U31" s="114"/>
      <c r="V31" s="115"/>
      <c r="W31" s="114"/>
      <c r="X31" s="115"/>
      <c r="Y31" s="114"/>
      <c r="Z31" s="115"/>
      <c r="AA31" s="114"/>
      <c r="AB31" s="9"/>
      <c r="AC31" s="114"/>
      <c r="AD31" s="115"/>
      <c r="AE31" s="114"/>
      <c r="AF31" s="115"/>
      <c r="AG31" s="114"/>
      <c r="AH31" s="115"/>
      <c r="AI31" s="114"/>
      <c r="AJ31" s="115"/>
      <c r="AK31" s="114"/>
      <c r="AL31" s="138"/>
      <c r="AM31" s="114"/>
      <c r="AN31" s="115"/>
      <c r="AO31" s="114"/>
      <c r="AP31" s="115"/>
      <c r="AQ31" s="114"/>
      <c r="AR31" s="115"/>
      <c r="AS31" s="114"/>
      <c r="AT31" s="115"/>
      <c r="AU31" s="114"/>
      <c r="AV31" s="115"/>
      <c r="AW31" s="126"/>
      <c r="AX31" s="115"/>
      <c r="AY31" s="114"/>
      <c r="AZ31" s="19"/>
      <c r="BA31" s="41"/>
      <c r="BB31" s="115"/>
      <c r="BC31" s="114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41"/>
      <c r="D32" s="76"/>
      <c r="E32" s="41"/>
      <c r="F32" s="76"/>
      <c r="G32" s="41"/>
      <c r="H32" s="19"/>
      <c r="I32" s="13"/>
      <c r="J32" s="19"/>
      <c r="K32" s="41"/>
      <c r="L32" s="76"/>
      <c r="M32" s="41"/>
      <c r="N32" s="76"/>
      <c r="O32" s="41"/>
      <c r="P32" s="76"/>
      <c r="Q32" s="41"/>
      <c r="R32" s="76"/>
      <c r="S32" s="41"/>
      <c r="T32" s="19"/>
      <c r="U32" s="41"/>
      <c r="V32" s="76"/>
      <c r="W32" s="41"/>
      <c r="X32" s="76"/>
      <c r="Y32" s="41"/>
      <c r="Z32" s="76"/>
      <c r="AA32" s="41"/>
      <c r="AB32" s="19"/>
      <c r="AC32" s="41"/>
      <c r="AD32" s="76"/>
      <c r="AE32" s="41"/>
      <c r="AF32" s="76"/>
      <c r="AG32" s="41"/>
      <c r="AH32" s="76"/>
      <c r="AI32" s="41"/>
      <c r="AJ32" s="76"/>
      <c r="AK32" s="41"/>
      <c r="AL32" s="76"/>
      <c r="AM32" s="41"/>
      <c r="AN32" s="19"/>
      <c r="AO32" s="13"/>
      <c r="AP32" s="76"/>
      <c r="AQ32" s="41"/>
      <c r="AR32" s="76"/>
      <c r="AS32" s="41"/>
      <c r="AT32" s="76"/>
      <c r="AU32" s="41"/>
      <c r="AV32" s="76"/>
      <c r="AW32" s="46"/>
      <c r="AX32" s="76"/>
      <c r="AY32" s="41"/>
      <c r="AZ32" s="76"/>
      <c r="BA32" s="41"/>
      <c r="BB32" s="76"/>
      <c r="BC32" s="41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41"/>
      <c r="D33" s="76"/>
      <c r="E33" s="41"/>
      <c r="F33" s="76"/>
      <c r="G33" s="41"/>
      <c r="H33" s="19"/>
      <c r="I33" s="13"/>
      <c r="J33" s="19"/>
      <c r="K33" s="41"/>
      <c r="L33" s="76"/>
      <c r="M33" s="41"/>
      <c r="N33" s="76"/>
      <c r="O33" s="41"/>
      <c r="P33" s="76"/>
      <c r="Q33" s="41"/>
      <c r="R33" s="76"/>
      <c r="S33" s="41"/>
      <c r="T33" s="19"/>
      <c r="U33" s="41"/>
      <c r="V33" s="76"/>
      <c r="W33" s="41"/>
      <c r="X33" s="76"/>
      <c r="Y33" s="41"/>
      <c r="Z33" s="76"/>
      <c r="AA33" s="41"/>
      <c r="AB33" s="19"/>
      <c r="AC33" s="41"/>
      <c r="AD33" s="76"/>
      <c r="AE33" s="41"/>
      <c r="AF33" s="76"/>
      <c r="AG33" s="41"/>
      <c r="AH33" s="76"/>
      <c r="AI33" s="41"/>
      <c r="AJ33" s="76"/>
      <c r="AK33" s="41"/>
      <c r="AL33" s="76"/>
      <c r="AM33" s="41"/>
      <c r="AN33" s="76"/>
      <c r="AO33" s="41"/>
      <c r="AP33" s="76"/>
      <c r="AQ33" s="41"/>
      <c r="AR33" s="76"/>
      <c r="AS33" s="41"/>
      <c r="AT33" s="76"/>
      <c r="AU33" s="41"/>
      <c r="AV33" s="76"/>
      <c r="AW33" s="46"/>
      <c r="AX33" s="76"/>
      <c r="AY33" s="41"/>
      <c r="AZ33" s="76"/>
      <c r="BA33" s="41"/>
      <c r="BB33" s="76"/>
      <c r="BC33" s="41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41"/>
      <c r="D34" s="76"/>
      <c r="E34" s="41"/>
      <c r="F34" s="76"/>
      <c r="G34" s="41"/>
      <c r="H34" s="19"/>
      <c r="I34" s="13"/>
      <c r="J34" s="19"/>
      <c r="K34" s="41"/>
      <c r="L34" s="76"/>
      <c r="M34" s="41"/>
      <c r="N34" s="76"/>
      <c r="O34" s="41"/>
      <c r="P34" s="76"/>
      <c r="Q34" s="41"/>
      <c r="R34" s="76"/>
      <c r="S34" s="41"/>
      <c r="T34" s="19"/>
      <c r="U34" s="41"/>
      <c r="V34" s="76"/>
      <c r="W34" s="41"/>
      <c r="X34" s="76"/>
      <c r="Y34" s="41"/>
      <c r="Z34" s="76"/>
      <c r="AA34" s="41"/>
      <c r="AB34" s="19"/>
      <c r="AC34" s="41"/>
      <c r="AD34" s="76"/>
      <c r="AE34" s="41"/>
      <c r="AF34" s="76"/>
      <c r="AG34" s="41"/>
      <c r="AH34" s="76"/>
      <c r="AI34" s="41"/>
      <c r="AJ34" s="76"/>
      <c r="AK34" s="41"/>
      <c r="AL34" s="76"/>
      <c r="AM34" s="41"/>
      <c r="AN34" s="76"/>
      <c r="AO34" s="41"/>
      <c r="AP34" s="76"/>
      <c r="AQ34" s="41"/>
      <c r="AR34" s="76"/>
      <c r="AS34" s="41"/>
      <c r="AT34" s="76"/>
      <c r="AU34" s="41"/>
      <c r="AV34" s="76"/>
      <c r="AW34" s="46"/>
      <c r="AX34" s="76"/>
      <c r="AY34" s="41"/>
      <c r="AZ34" s="76"/>
      <c r="BA34" s="41"/>
      <c r="BB34" s="76"/>
      <c r="BC34" s="41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41"/>
      <c r="D35" s="76"/>
      <c r="E35" s="41"/>
      <c r="F35" s="76"/>
      <c r="G35" s="41"/>
      <c r="H35" s="19"/>
      <c r="I35" s="13"/>
      <c r="J35" s="19"/>
      <c r="K35" s="41"/>
      <c r="L35" s="76"/>
      <c r="M35" s="41"/>
      <c r="N35" s="76"/>
      <c r="O35" s="41"/>
      <c r="P35" s="76"/>
      <c r="Q35" s="41"/>
      <c r="R35" s="76"/>
      <c r="S35" s="41"/>
      <c r="T35" s="19"/>
      <c r="U35" s="41"/>
      <c r="V35" s="76"/>
      <c r="W35" s="41"/>
      <c r="X35" s="76"/>
      <c r="Y35" s="41"/>
      <c r="Z35" s="76"/>
      <c r="AA35" s="41"/>
      <c r="AB35" s="76"/>
      <c r="AC35" s="41"/>
      <c r="AD35" s="76"/>
      <c r="AE35" s="41"/>
      <c r="AF35" s="76"/>
      <c r="AG35" s="41"/>
      <c r="AH35" s="76"/>
      <c r="AI35" s="41"/>
      <c r="AJ35" s="76"/>
      <c r="AK35" s="41"/>
      <c r="AL35" s="76"/>
      <c r="AM35" s="41"/>
      <c r="AN35" s="76"/>
      <c r="AO35" s="41"/>
      <c r="AP35" s="76"/>
      <c r="AQ35" s="41"/>
      <c r="AR35" s="76"/>
      <c r="AS35" s="41"/>
      <c r="AT35" s="76"/>
      <c r="AU35" s="41"/>
      <c r="AV35" s="76"/>
      <c r="AW35" s="46"/>
      <c r="AX35" s="76"/>
      <c r="AY35" s="41"/>
      <c r="AZ35" s="76"/>
      <c r="BA35" s="41"/>
      <c r="BB35" s="76"/>
      <c r="BC35" s="41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41"/>
      <c r="D36" s="76"/>
      <c r="E36" s="41"/>
      <c r="F36" s="76"/>
      <c r="G36" s="41"/>
      <c r="H36" s="19"/>
      <c r="I36" s="13"/>
      <c r="J36" s="19"/>
      <c r="K36" s="41"/>
      <c r="L36" s="76"/>
      <c r="M36" s="41"/>
      <c r="N36" s="76"/>
      <c r="O36" s="41"/>
      <c r="P36" s="76"/>
      <c r="Q36" s="41"/>
      <c r="R36" s="76"/>
      <c r="S36" s="41"/>
      <c r="T36" s="19"/>
      <c r="U36" s="41"/>
      <c r="V36" s="76"/>
      <c r="W36" s="41"/>
      <c r="X36" s="76"/>
      <c r="Y36" s="41"/>
      <c r="Z36" s="76"/>
      <c r="AA36" s="41"/>
      <c r="AB36" s="76"/>
      <c r="AC36" s="41"/>
      <c r="AD36" s="76"/>
      <c r="AE36" s="41"/>
      <c r="AF36" s="76"/>
      <c r="AG36" s="41"/>
      <c r="AH36" s="76"/>
      <c r="AI36" s="41"/>
      <c r="AJ36" s="76"/>
      <c r="AK36" s="41"/>
      <c r="AL36" s="76"/>
      <c r="AM36" s="41"/>
      <c r="AN36" s="76"/>
      <c r="AO36" s="41"/>
      <c r="AP36" s="76"/>
      <c r="AQ36" s="41"/>
      <c r="AR36" s="76"/>
      <c r="AS36" s="41"/>
      <c r="AT36" s="76"/>
      <c r="AU36" s="41"/>
      <c r="AV36" s="76"/>
      <c r="AW36" s="46"/>
      <c r="AX36" s="76"/>
      <c r="AY36" s="41"/>
      <c r="AZ36" s="76"/>
      <c r="BA36" s="41"/>
      <c r="BB36" s="76"/>
      <c r="BC36" s="41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41"/>
      <c r="D37" s="76"/>
      <c r="E37" s="41"/>
      <c r="F37" s="76"/>
      <c r="G37" s="41"/>
      <c r="H37" s="14"/>
      <c r="I37" s="8"/>
      <c r="J37" s="19"/>
      <c r="K37" s="41"/>
      <c r="L37" s="76"/>
      <c r="M37" s="41"/>
      <c r="N37" s="76"/>
      <c r="O37" s="41"/>
      <c r="P37" s="76"/>
      <c r="Q37" s="41"/>
      <c r="R37" s="76"/>
      <c r="S37" s="41"/>
      <c r="T37" s="19"/>
      <c r="U37" s="41"/>
      <c r="V37" s="76"/>
      <c r="W37" s="41"/>
      <c r="X37" s="76"/>
      <c r="Y37" s="41"/>
      <c r="Z37" s="76"/>
      <c r="AA37" s="41"/>
      <c r="AB37" s="76"/>
      <c r="AC37" s="41"/>
      <c r="AD37" s="76"/>
      <c r="AE37" s="41"/>
      <c r="AF37" s="76"/>
      <c r="AG37" s="41"/>
      <c r="AH37" s="76"/>
      <c r="AI37" s="41"/>
      <c r="AJ37" s="76"/>
      <c r="AK37" s="41"/>
      <c r="AL37" s="76"/>
      <c r="AM37" s="41"/>
      <c r="AN37" s="76"/>
      <c r="AO37" s="41"/>
      <c r="AP37" s="76"/>
      <c r="AQ37" s="13"/>
      <c r="AR37" s="76"/>
      <c r="AS37" s="41"/>
      <c r="AT37" s="76"/>
      <c r="AU37" s="41"/>
      <c r="AV37" s="76"/>
      <c r="AW37" s="46"/>
      <c r="AX37" s="76"/>
      <c r="AY37" s="41"/>
      <c r="AZ37" s="76"/>
      <c r="BA37" s="41"/>
      <c r="BB37" s="76"/>
      <c r="BC37" s="41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41"/>
      <c r="D38" s="76"/>
      <c r="E38" s="41"/>
      <c r="F38" s="76"/>
      <c r="G38" s="41"/>
      <c r="H38" s="19"/>
      <c r="I38" s="13"/>
      <c r="J38" s="19"/>
      <c r="K38" s="41"/>
      <c r="L38" s="76"/>
      <c r="M38" s="41"/>
      <c r="N38" s="76"/>
      <c r="O38" s="41"/>
      <c r="P38" s="76"/>
      <c r="Q38" s="41"/>
      <c r="R38" s="76"/>
      <c r="S38" s="41"/>
      <c r="T38" s="19"/>
      <c r="U38" s="41"/>
      <c r="V38" s="76"/>
      <c r="W38" s="41"/>
      <c r="X38" s="76"/>
      <c r="Y38" s="41"/>
      <c r="Z38" s="76"/>
      <c r="AA38" s="41"/>
      <c r="AB38" s="76"/>
      <c r="AC38" s="41"/>
      <c r="AD38" s="76"/>
      <c r="AE38" s="41"/>
      <c r="AF38" s="76"/>
      <c r="AG38" s="41"/>
      <c r="AH38" s="76"/>
      <c r="AI38" s="41"/>
      <c r="AJ38" s="76"/>
      <c r="AK38" s="41"/>
      <c r="AL38" s="76"/>
      <c r="AM38" s="41"/>
      <c r="AN38" s="76"/>
      <c r="AO38" s="41"/>
      <c r="AP38" s="76"/>
      <c r="AQ38" s="41"/>
      <c r="AR38" s="76"/>
      <c r="AS38" s="41"/>
      <c r="AT38" s="76"/>
      <c r="AU38" s="41"/>
      <c r="AV38" s="76"/>
      <c r="AW38" s="46"/>
      <c r="AX38" s="76"/>
      <c r="AY38" s="41"/>
      <c r="AZ38" s="76"/>
      <c r="BA38" s="41"/>
      <c r="BB38" s="76"/>
      <c r="BC38" s="41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41"/>
      <c r="D39" s="76"/>
      <c r="E39" s="41"/>
      <c r="F39" s="76"/>
      <c r="G39" s="41"/>
      <c r="H39" s="19"/>
      <c r="I39" s="13"/>
      <c r="J39" s="19"/>
      <c r="K39" s="41"/>
      <c r="L39" s="76"/>
      <c r="M39" s="41"/>
      <c r="N39" s="76"/>
      <c r="O39" s="41"/>
      <c r="P39" s="76"/>
      <c r="Q39" s="41"/>
      <c r="R39" s="76"/>
      <c r="S39" s="41"/>
      <c r="T39" s="76"/>
      <c r="U39" s="41"/>
      <c r="V39" s="76"/>
      <c r="W39" s="41"/>
      <c r="X39" s="76"/>
      <c r="Y39" s="41"/>
      <c r="Z39" s="76"/>
      <c r="AA39" s="41"/>
      <c r="AB39" s="76"/>
      <c r="AC39" s="41"/>
      <c r="AD39" s="76"/>
      <c r="AE39" s="41"/>
      <c r="AF39" s="76"/>
      <c r="AG39" s="41"/>
      <c r="AH39" s="76"/>
      <c r="AI39" s="41"/>
      <c r="AJ39" s="76"/>
      <c r="AK39" s="41"/>
      <c r="AL39" s="76"/>
      <c r="AM39" s="41"/>
      <c r="AN39" s="76"/>
      <c r="AO39" s="41"/>
      <c r="AP39" s="76"/>
      <c r="AQ39" s="41"/>
      <c r="AR39" s="76"/>
      <c r="AS39" s="41"/>
      <c r="AT39" s="76"/>
      <c r="AU39" s="41"/>
      <c r="AV39" s="76"/>
      <c r="AW39" s="46"/>
      <c r="AX39" s="76"/>
      <c r="AY39" s="41"/>
      <c r="AZ39" s="76"/>
      <c r="BA39" s="41"/>
      <c r="BB39" s="76"/>
      <c r="BC39" s="41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41"/>
      <c r="D40" s="76"/>
      <c r="E40" s="41"/>
      <c r="F40" s="76"/>
      <c r="G40" s="41"/>
      <c r="H40" s="19"/>
      <c r="I40" s="13"/>
      <c r="J40" s="19"/>
      <c r="K40" s="41"/>
      <c r="L40" s="76"/>
      <c r="M40" s="41"/>
      <c r="N40" s="76"/>
      <c r="O40" s="41"/>
      <c r="P40" s="76"/>
      <c r="Q40" s="41"/>
      <c r="R40" s="76"/>
      <c r="S40" s="41"/>
      <c r="T40" s="76"/>
      <c r="U40" s="41"/>
      <c r="V40" s="76"/>
      <c r="W40" s="41"/>
      <c r="X40" s="76"/>
      <c r="Y40" s="41"/>
      <c r="Z40" s="76"/>
      <c r="AA40" s="41"/>
      <c r="AB40" s="76"/>
      <c r="AC40" s="41"/>
      <c r="AD40" s="76"/>
      <c r="AE40" s="41"/>
      <c r="AF40" s="76"/>
      <c r="AG40" s="41"/>
      <c r="AH40" s="76"/>
      <c r="AI40" s="41"/>
      <c r="AJ40" s="76"/>
      <c r="AK40" s="41"/>
      <c r="AL40" s="76"/>
      <c r="AM40" s="41"/>
      <c r="AN40" s="76"/>
      <c r="AO40" s="41"/>
      <c r="AP40" s="76"/>
      <c r="AQ40" s="41"/>
      <c r="AR40" s="76"/>
      <c r="AS40" s="41"/>
      <c r="AT40" s="76"/>
      <c r="AU40" s="41"/>
      <c r="AV40" s="76"/>
      <c r="AW40" s="46"/>
      <c r="AX40" s="76"/>
      <c r="AY40" s="41"/>
      <c r="AZ40" s="76"/>
      <c r="BA40" s="41"/>
      <c r="BB40" s="76"/>
      <c r="BC40" s="41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41"/>
      <c r="D41" s="76"/>
      <c r="E41" s="41"/>
      <c r="F41" s="76"/>
      <c r="G41" s="41"/>
      <c r="H41" s="19"/>
      <c r="I41" s="13"/>
      <c r="J41" s="19"/>
      <c r="K41" s="41"/>
      <c r="L41" s="76"/>
      <c r="M41" s="41"/>
      <c r="N41" s="76"/>
      <c r="O41" s="41"/>
      <c r="P41" s="76"/>
      <c r="Q41" s="41"/>
      <c r="R41" s="76"/>
      <c r="S41" s="41"/>
      <c r="T41" s="76"/>
      <c r="U41" s="41"/>
      <c r="V41" s="76"/>
      <c r="W41" s="41"/>
      <c r="X41" s="76"/>
      <c r="Y41" s="41"/>
      <c r="Z41" s="76"/>
      <c r="AA41" s="41"/>
      <c r="AB41" s="76"/>
      <c r="AC41" s="41"/>
      <c r="AD41" s="76"/>
      <c r="AE41" s="41"/>
      <c r="AF41" s="76"/>
      <c r="AG41" s="41"/>
      <c r="AH41" s="137"/>
      <c r="AI41" s="41"/>
      <c r="AJ41" s="76"/>
      <c r="AK41" s="41"/>
      <c r="AL41" s="76"/>
      <c r="AM41" s="41"/>
      <c r="AN41" s="76"/>
      <c r="AO41" s="41"/>
      <c r="AP41" s="76"/>
      <c r="AQ41" s="41"/>
      <c r="AR41" s="76"/>
      <c r="AS41" s="41"/>
      <c r="AT41" s="76"/>
      <c r="AU41" s="41"/>
      <c r="AV41" s="76"/>
      <c r="AW41" s="46"/>
      <c r="AX41" s="76"/>
      <c r="AY41" s="41"/>
      <c r="AZ41" s="76"/>
      <c r="BA41" s="41"/>
      <c r="BB41" s="76"/>
      <c r="BC41" s="41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41"/>
      <c r="D42" s="76"/>
      <c r="E42" s="41"/>
      <c r="F42" s="76"/>
      <c r="G42" s="41"/>
      <c r="H42" s="19"/>
      <c r="I42" s="13"/>
      <c r="J42" s="19"/>
      <c r="K42" s="41"/>
      <c r="L42" s="76"/>
      <c r="M42" s="41"/>
      <c r="N42" s="76"/>
      <c r="O42" s="41"/>
      <c r="P42" s="76"/>
      <c r="Q42" s="41"/>
      <c r="R42" s="76"/>
      <c r="S42" s="41"/>
      <c r="T42" s="76"/>
      <c r="U42" s="41"/>
      <c r="V42" s="76"/>
      <c r="W42" s="41"/>
      <c r="X42" s="76"/>
      <c r="Y42" s="41"/>
      <c r="Z42" s="76"/>
      <c r="AA42" s="41"/>
      <c r="AB42" s="76"/>
      <c r="AC42" s="41"/>
      <c r="AD42" s="76"/>
      <c r="AE42" s="41"/>
      <c r="AF42" s="76"/>
      <c r="AG42" s="41"/>
      <c r="AH42" s="76"/>
      <c r="AI42" s="41"/>
      <c r="AJ42" s="76"/>
      <c r="AK42" s="41"/>
      <c r="AL42" s="76"/>
      <c r="AM42" s="41"/>
      <c r="AN42" s="76"/>
      <c r="AO42" s="41"/>
      <c r="AP42" s="76"/>
      <c r="AQ42" s="41"/>
      <c r="AR42" s="76"/>
      <c r="AS42" s="41"/>
      <c r="AT42" s="76"/>
      <c r="AU42" s="41"/>
      <c r="AV42" s="76"/>
      <c r="AW42" s="46"/>
      <c r="AX42" s="76"/>
      <c r="AY42" s="41"/>
      <c r="AZ42" s="76"/>
      <c r="BA42" s="41"/>
      <c r="BB42" s="76"/>
      <c r="BC42" s="41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41"/>
      <c r="D43" s="76"/>
      <c r="E43" s="41"/>
      <c r="F43" s="76"/>
      <c r="G43" s="41"/>
      <c r="H43" s="76"/>
      <c r="I43" s="41"/>
      <c r="J43" s="76"/>
      <c r="K43" s="41"/>
      <c r="L43" s="76"/>
      <c r="M43" s="41"/>
      <c r="N43" s="76"/>
      <c r="O43" s="41"/>
      <c r="P43" s="76"/>
      <c r="Q43" s="41"/>
      <c r="R43" s="76"/>
      <c r="S43" s="41"/>
      <c r="T43" s="76"/>
      <c r="U43" s="41"/>
      <c r="V43" s="76"/>
      <c r="W43" s="41"/>
      <c r="X43" s="76"/>
      <c r="Y43" s="41"/>
      <c r="Z43" s="76"/>
      <c r="AA43" s="41"/>
      <c r="AB43" s="76"/>
      <c r="AC43" s="41"/>
      <c r="AD43" s="76"/>
      <c r="AE43" s="41"/>
      <c r="AF43" s="76"/>
      <c r="AG43" s="41"/>
      <c r="AH43" s="76"/>
      <c r="AI43" s="41"/>
      <c r="AJ43" s="76"/>
      <c r="AK43" s="41"/>
      <c r="AL43" s="76"/>
      <c r="AM43" s="41"/>
      <c r="AN43" s="76"/>
      <c r="AO43" s="41"/>
      <c r="AP43" s="76"/>
      <c r="AQ43" s="41"/>
      <c r="AR43" s="76"/>
      <c r="AS43" s="41"/>
      <c r="AT43" s="76"/>
      <c r="AU43" s="41"/>
      <c r="AV43" s="76"/>
      <c r="AW43" s="46"/>
      <c r="AX43" s="76"/>
      <c r="AY43" s="41"/>
      <c r="AZ43" s="76"/>
      <c r="BA43" s="41"/>
      <c r="BB43" s="76"/>
      <c r="BC43" s="41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41"/>
      <c r="D44" s="76"/>
      <c r="E44" s="41"/>
      <c r="F44" s="76"/>
      <c r="G44" s="41"/>
      <c r="H44" s="76"/>
      <c r="I44" s="41"/>
      <c r="J44" s="76"/>
      <c r="K44" s="41"/>
      <c r="L44" s="76"/>
      <c r="M44" s="41"/>
      <c r="N44" s="76"/>
      <c r="O44" s="41"/>
      <c r="P44" s="76"/>
      <c r="Q44" s="41"/>
      <c r="R44" s="76"/>
      <c r="S44" s="41"/>
      <c r="T44" s="76"/>
      <c r="U44" s="41"/>
      <c r="V44" s="76"/>
      <c r="W44" s="41"/>
      <c r="X44" s="76"/>
      <c r="Y44" s="41"/>
      <c r="Z44" s="76"/>
      <c r="AA44" s="41"/>
      <c r="AB44" s="76"/>
      <c r="AC44" s="41"/>
      <c r="AD44" s="76"/>
      <c r="AE44" s="41"/>
      <c r="AF44" s="76"/>
      <c r="AG44" s="41"/>
      <c r="AH44" s="76"/>
      <c r="AI44" s="41"/>
      <c r="AJ44" s="76"/>
      <c r="AK44" s="41"/>
      <c r="AL44" s="76"/>
      <c r="AM44" s="41"/>
      <c r="AN44" s="76"/>
      <c r="AO44" s="41"/>
      <c r="AP44" s="76"/>
      <c r="AQ44" s="41"/>
      <c r="AR44" s="76"/>
      <c r="AS44" s="41"/>
      <c r="AT44" s="76"/>
      <c r="AU44" s="41"/>
      <c r="AV44" s="76"/>
      <c r="AW44" s="46"/>
      <c r="AX44" s="76"/>
      <c r="AY44" s="41"/>
      <c r="AZ44" s="76"/>
      <c r="BA44" s="41"/>
      <c r="BB44" s="76"/>
      <c r="BC44" s="41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41"/>
      <c r="D45" s="76"/>
      <c r="E45" s="41"/>
      <c r="F45" s="76"/>
      <c r="G45" s="41"/>
      <c r="H45" s="76"/>
      <c r="I45" s="41"/>
      <c r="J45" s="76"/>
      <c r="K45" s="41"/>
      <c r="L45" s="76"/>
      <c r="M45" s="41"/>
      <c r="N45" s="76"/>
      <c r="O45" s="41"/>
      <c r="P45" s="76"/>
      <c r="Q45" s="41"/>
      <c r="R45" s="76"/>
      <c r="S45" s="41"/>
      <c r="T45" s="76"/>
      <c r="U45" s="41"/>
      <c r="V45" s="76"/>
      <c r="W45" s="41"/>
      <c r="X45" s="76"/>
      <c r="Y45" s="41"/>
      <c r="Z45" s="76"/>
      <c r="AA45" s="41"/>
      <c r="AB45" s="76"/>
      <c r="AC45" s="41"/>
      <c r="AD45" s="76"/>
      <c r="AE45" s="41"/>
      <c r="AF45" s="76"/>
      <c r="AG45" s="41"/>
      <c r="AH45" s="76"/>
      <c r="AI45" s="41"/>
      <c r="AJ45" s="76"/>
      <c r="AK45" s="41"/>
      <c r="AL45" s="76"/>
      <c r="AM45" s="41"/>
      <c r="AN45" s="76"/>
      <c r="AO45" s="41"/>
      <c r="AP45" s="76"/>
      <c r="AQ45" s="41"/>
      <c r="AR45" s="76"/>
      <c r="AS45" s="41"/>
      <c r="AT45" s="76"/>
      <c r="AU45" s="41"/>
      <c r="AV45" s="76"/>
      <c r="AW45" s="46"/>
      <c r="AX45" s="76"/>
      <c r="AY45" s="41"/>
      <c r="AZ45" s="76"/>
      <c r="BA45" s="41"/>
      <c r="BB45" s="76"/>
      <c r="BC45" s="41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41"/>
      <c r="D46" s="76"/>
      <c r="E46" s="41"/>
      <c r="F46" s="76"/>
      <c r="G46" s="41"/>
      <c r="H46" s="76"/>
      <c r="I46" s="41"/>
      <c r="J46" s="76"/>
      <c r="K46" s="41"/>
      <c r="L46" s="76"/>
      <c r="M46" s="41"/>
      <c r="N46" s="76"/>
      <c r="O46" s="41"/>
      <c r="P46" s="76"/>
      <c r="Q46" s="41"/>
      <c r="R46" s="76"/>
      <c r="S46" s="41"/>
      <c r="T46" s="76"/>
      <c r="U46" s="41"/>
      <c r="V46" s="76"/>
      <c r="W46" s="41"/>
      <c r="X46" s="76"/>
      <c r="Y46" s="41"/>
      <c r="Z46" s="76"/>
      <c r="AA46" s="41"/>
      <c r="AB46" s="76"/>
      <c r="AC46" s="41"/>
      <c r="AD46" s="76"/>
      <c r="AE46" s="41"/>
      <c r="AF46" s="76"/>
      <c r="AG46" s="41"/>
      <c r="AH46" s="76"/>
      <c r="AI46" s="41"/>
      <c r="AJ46" s="76"/>
      <c r="AK46" s="41"/>
      <c r="AL46" s="76"/>
      <c r="AM46" s="41"/>
      <c r="AN46" s="76"/>
      <c r="AO46" s="41"/>
      <c r="AP46" s="76"/>
      <c r="AQ46" s="41"/>
      <c r="AR46" s="76"/>
      <c r="AS46" s="41"/>
      <c r="AT46" s="76"/>
      <c r="AU46" s="41"/>
      <c r="AV46" s="76"/>
      <c r="AW46" s="46"/>
      <c r="AX46" s="76"/>
      <c r="AY46" s="41"/>
      <c r="AZ46" s="76"/>
      <c r="BA46" s="41"/>
      <c r="BB46" s="76"/>
      <c r="BC46" s="41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41"/>
      <c r="D47" s="76"/>
      <c r="E47" s="41"/>
      <c r="F47" s="76"/>
      <c r="G47" s="41"/>
      <c r="H47" s="76"/>
      <c r="I47" s="41"/>
      <c r="J47" s="76"/>
      <c r="K47" s="41"/>
      <c r="L47" s="76"/>
      <c r="M47" s="41"/>
      <c r="N47" s="76"/>
      <c r="O47" s="41"/>
      <c r="P47" s="76"/>
      <c r="Q47" s="41"/>
      <c r="R47" s="76"/>
      <c r="S47" s="41"/>
      <c r="T47" s="76"/>
      <c r="U47" s="41"/>
      <c r="V47" s="76"/>
      <c r="W47" s="41"/>
      <c r="X47" s="76"/>
      <c r="Y47" s="41"/>
      <c r="Z47" s="76"/>
      <c r="AA47" s="41"/>
      <c r="AB47" s="76"/>
      <c r="AC47" s="41"/>
      <c r="AD47" s="76"/>
      <c r="AE47" s="41"/>
      <c r="AF47" s="76"/>
      <c r="AG47" s="41"/>
      <c r="AH47" s="76"/>
      <c r="AI47" s="41"/>
      <c r="AJ47" s="76"/>
      <c r="AK47" s="41"/>
      <c r="AL47" s="76"/>
      <c r="AM47" s="41"/>
      <c r="AN47" s="76"/>
      <c r="AO47" s="41"/>
      <c r="AP47" s="76"/>
      <c r="AQ47" s="41"/>
      <c r="AR47" s="76"/>
      <c r="AS47" s="41"/>
      <c r="AT47" s="76"/>
      <c r="AU47" s="41"/>
      <c r="AV47" s="76"/>
      <c r="AW47" s="46"/>
      <c r="AX47" s="76"/>
      <c r="AY47" s="41"/>
      <c r="AZ47" s="76"/>
      <c r="BA47" s="41"/>
      <c r="BB47" s="76"/>
      <c r="BC47" s="41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41"/>
      <c r="D48" s="76"/>
      <c r="E48" s="41"/>
      <c r="F48" s="76"/>
      <c r="G48" s="41"/>
      <c r="H48" s="76"/>
      <c r="I48" s="41"/>
      <c r="J48" s="76"/>
      <c r="K48" s="41"/>
      <c r="L48" s="76"/>
      <c r="M48" s="41"/>
      <c r="N48" s="76"/>
      <c r="O48" s="41"/>
      <c r="P48" s="76"/>
      <c r="Q48" s="41"/>
      <c r="R48" s="76"/>
      <c r="S48" s="41"/>
      <c r="T48" s="76"/>
      <c r="U48" s="41"/>
      <c r="V48" s="76"/>
      <c r="W48" s="41"/>
      <c r="X48" s="76"/>
      <c r="Y48" s="41"/>
      <c r="Z48" s="76"/>
      <c r="AA48" s="41"/>
      <c r="AB48" s="76"/>
      <c r="AC48" s="41"/>
      <c r="AD48" s="76"/>
      <c r="AE48" s="41"/>
      <c r="AF48" s="76"/>
      <c r="AG48" s="41"/>
      <c r="AH48" s="76"/>
      <c r="AI48" s="41"/>
      <c r="AJ48" s="76"/>
      <c r="AK48" s="41"/>
      <c r="AL48" s="76"/>
      <c r="AM48" s="41"/>
      <c r="AN48" s="76"/>
      <c r="AO48" s="41"/>
      <c r="AP48" s="76"/>
      <c r="AQ48" s="41"/>
      <c r="AR48" s="76"/>
      <c r="AS48" s="41"/>
      <c r="AT48" s="76"/>
      <c r="AU48" s="41"/>
      <c r="AV48" s="76"/>
      <c r="AW48" s="46"/>
      <c r="AX48" s="76"/>
      <c r="AY48" s="41"/>
      <c r="AZ48" s="76"/>
      <c r="BA48" s="41"/>
      <c r="BB48" s="76"/>
      <c r="BC48" s="41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41"/>
      <c r="D49" s="76"/>
      <c r="E49" s="41"/>
      <c r="F49" s="76"/>
      <c r="G49" s="41"/>
      <c r="H49" s="76"/>
      <c r="I49" s="41"/>
      <c r="J49" s="76"/>
      <c r="K49" s="41"/>
      <c r="L49" s="76"/>
      <c r="M49" s="41"/>
      <c r="N49" s="76"/>
      <c r="O49" s="41"/>
      <c r="P49" s="76"/>
      <c r="Q49" s="41"/>
      <c r="R49" s="76"/>
      <c r="S49" s="41"/>
      <c r="T49" s="76"/>
      <c r="U49" s="41"/>
      <c r="V49" s="76"/>
      <c r="W49" s="41"/>
      <c r="X49" s="76"/>
      <c r="Y49" s="41"/>
      <c r="Z49" s="76"/>
      <c r="AA49" s="41"/>
      <c r="AB49" s="76"/>
      <c r="AC49" s="41"/>
      <c r="AD49" s="76"/>
      <c r="AE49" s="41"/>
      <c r="AF49" s="76"/>
      <c r="AG49" s="41"/>
      <c r="AH49" s="76"/>
      <c r="AI49" s="41"/>
      <c r="AJ49" s="76"/>
      <c r="AK49" s="41"/>
      <c r="AL49" s="76"/>
      <c r="AM49" s="41"/>
      <c r="AN49" s="76"/>
      <c r="AO49" s="41"/>
      <c r="AP49" s="76"/>
      <c r="AQ49" s="41"/>
      <c r="AR49" s="76"/>
      <c r="AS49" s="41"/>
      <c r="AT49" s="76"/>
      <c r="AU49" s="41"/>
      <c r="AV49" s="76"/>
      <c r="AW49" s="46"/>
      <c r="AX49" s="76"/>
      <c r="AY49" s="41"/>
      <c r="AZ49" s="76"/>
      <c r="BA49" s="41"/>
      <c r="BB49" s="76"/>
      <c r="BC49" s="41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41"/>
      <c r="D50" s="76"/>
      <c r="E50" s="41"/>
      <c r="F50" s="76"/>
      <c r="G50" s="41"/>
      <c r="H50" s="76"/>
      <c r="I50" s="41"/>
      <c r="J50" s="19"/>
      <c r="K50" s="41"/>
      <c r="L50" s="76"/>
      <c r="M50" s="41"/>
      <c r="N50" s="76"/>
      <c r="O50" s="41"/>
      <c r="P50" s="76"/>
      <c r="Q50" s="41"/>
      <c r="R50" s="76"/>
      <c r="S50" s="41"/>
      <c r="T50" s="76"/>
      <c r="U50" s="41"/>
      <c r="V50" s="76"/>
      <c r="W50" s="41"/>
      <c r="X50" s="76"/>
      <c r="Y50" s="41"/>
      <c r="Z50" s="76"/>
      <c r="AA50" s="41"/>
      <c r="AB50" s="76"/>
      <c r="AC50" s="41"/>
      <c r="AD50" s="76"/>
      <c r="AE50" s="41"/>
      <c r="AF50" s="76"/>
      <c r="AG50" s="41"/>
      <c r="AH50" s="76"/>
      <c r="AI50" s="41"/>
      <c r="AJ50" s="76"/>
      <c r="AK50" s="41"/>
      <c r="AL50" s="76"/>
      <c r="AM50" s="41"/>
      <c r="AN50" s="76"/>
      <c r="AO50" s="41"/>
      <c r="AP50" s="76"/>
      <c r="AQ50" s="41"/>
      <c r="AR50" s="76"/>
      <c r="AS50" s="41"/>
      <c r="AT50" s="76"/>
      <c r="AU50" s="41"/>
      <c r="AV50" s="76"/>
      <c r="AW50" s="46"/>
      <c r="AX50" s="76"/>
      <c r="AY50" s="41"/>
      <c r="AZ50" s="76"/>
      <c r="BA50" s="41"/>
      <c r="BB50" s="76"/>
      <c r="BC50" s="41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41"/>
      <c r="AD51" s="76">
        <f>+AD3+AD4</f>
        <v>0</v>
      </c>
      <c r="AE51" s="41"/>
      <c r="AF51" s="76">
        <f>+AF3+AF4</f>
        <v>0</v>
      </c>
      <c r="AG51" s="41"/>
      <c r="AH51" s="76">
        <f>+AH3+AH4</f>
        <v>0</v>
      </c>
      <c r="AI51" s="41"/>
      <c r="AJ51" s="76">
        <f>+AJ3+AJ4</f>
        <v>0</v>
      </c>
      <c r="AK51" s="41"/>
      <c r="AL51" s="76">
        <f>+AL3+AL4</f>
        <v>0</v>
      </c>
      <c r="AM51" s="41"/>
      <c r="AN51" s="76">
        <f>+AN3+AN4</f>
        <v>0</v>
      </c>
      <c r="AO51" s="41"/>
      <c r="AP51" s="76">
        <f>+AP3+AP4</f>
        <v>0</v>
      </c>
      <c r="AQ51" s="41"/>
      <c r="AR51" s="76">
        <f>+AR3+AR4</f>
        <v>0</v>
      </c>
      <c r="AS51" s="41"/>
      <c r="AT51" s="76">
        <f>+AT3+AT4</f>
        <v>0</v>
      </c>
      <c r="AU51" s="41"/>
      <c r="AV51" s="76">
        <f>+AV3+AV4</f>
        <v>0</v>
      </c>
      <c r="AW51" s="46"/>
      <c r="AX51" s="76">
        <f>+AX3+AX4</f>
        <v>0</v>
      </c>
      <c r="AY51" s="41"/>
      <c r="AZ51" s="76">
        <f>+AZ3+AZ4</f>
        <v>0</v>
      </c>
      <c r="BA51" s="41"/>
      <c r="BB51" s="76">
        <f>+BB3+BB4</f>
        <v>0</v>
      </c>
      <c r="BC51" s="41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3"/>
      <c r="D59" s="19"/>
      <c r="E59" s="13"/>
      <c r="F59" s="19"/>
      <c r="G59" s="13"/>
      <c r="H59" s="19"/>
      <c r="I59" s="13"/>
      <c r="J59" s="19"/>
      <c r="K59" s="13"/>
      <c r="L59" s="19"/>
      <c r="M59" s="13"/>
      <c r="N59" s="19"/>
      <c r="O59" s="13"/>
      <c r="P59" s="19"/>
      <c r="Q59" s="13"/>
      <c r="R59" s="19"/>
      <c r="S59" s="13"/>
      <c r="T59" s="19"/>
      <c r="U59" s="13"/>
      <c r="V59" s="19"/>
      <c r="W59" s="13"/>
      <c r="X59" s="19"/>
      <c r="Y59" s="13"/>
      <c r="Z59" s="19"/>
      <c r="AA59" s="13"/>
      <c r="AB59" s="19"/>
      <c r="AC59" s="13"/>
      <c r="AD59" s="19"/>
      <c r="AE59" s="13"/>
      <c r="AF59" s="19"/>
      <c r="AG59" s="13"/>
      <c r="AH59" s="14"/>
      <c r="AI59" s="13"/>
      <c r="AJ59" s="19"/>
      <c r="AK59" s="13"/>
      <c r="AL59" s="19"/>
      <c r="AM59" s="13"/>
      <c r="AN59" s="19"/>
      <c r="AO59" s="13"/>
      <c r="AP59" s="19"/>
      <c r="AQ59" s="13"/>
      <c r="AR59" s="19"/>
      <c r="AS59" s="13"/>
      <c r="AT59" s="19"/>
      <c r="AU59" s="13"/>
      <c r="AV59" s="19"/>
      <c r="AW59" s="53"/>
      <c r="AX59" s="19"/>
      <c r="AY59" s="13"/>
      <c r="AZ59" s="19"/>
      <c r="BA59" s="13"/>
      <c r="BB59" s="19"/>
      <c r="BC59" s="13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3"/>
      <c r="D60" s="19"/>
      <c r="E60" s="13"/>
      <c r="F60" s="19"/>
      <c r="G60" s="13"/>
      <c r="H60" s="19"/>
      <c r="I60" s="7"/>
      <c r="J60" s="14"/>
      <c r="K60" s="8"/>
      <c r="L60" s="19"/>
      <c r="M60" s="13"/>
      <c r="N60" s="19"/>
      <c r="O60" s="13"/>
      <c r="P60" s="19"/>
      <c r="Q60" s="41"/>
      <c r="R60" s="19"/>
      <c r="S60" s="13"/>
      <c r="T60" s="19"/>
      <c r="U60" s="13"/>
      <c r="V60" s="19"/>
      <c r="W60" s="13"/>
      <c r="X60" s="9"/>
      <c r="Y60" s="114"/>
      <c r="Z60" s="19"/>
      <c r="AA60" s="13"/>
      <c r="AB60" s="19"/>
      <c r="AC60" s="13"/>
      <c r="AD60" s="19"/>
      <c r="AE60" s="13"/>
      <c r="AF60" s="14"/>
      <c r="AG60" s="13"/>
      <c r="AH60" s="14"/>
      <c r="AI60" s="13"/>
      <c r="AJ60" s="116"/>
      <c r="AK60" s="56"/>
      <c r="AL60" s="14"/>
      <c r="AM60" s="13"/>
      <c r="AN60" s="19"/>
      <c r="AO60" s="13"/>
      <c r="AP60" s="19"/>
      <c r="AQ60" s="13"/>
      <c r="AR60" s="19"/>
      <c r="AS60" s="13"/>
      <c r="AT60" s="19"/>
      <c r="AU60" s="13"/>
      <c r="AV60" s="19"/>
      <c r="AW60" s="53"/>
      <c r="AX60" s="19"/>
      <c r="AY60" s="13"/>
      <c r="AZ60" s="19"/>
      <c r="BA60" s="13"/>
      <c r="BB60" s="9"/>
      <c r="BC60" s="114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3"/>
      <c r="D61" s="19"/>
      <c r="E61" s="13"/>
      <c r="F61" s="19"/>
      <c r="G61" s="13"/>
      <c r="H61" s="19"/>
      <c r="I61" s="13"/>
      <c r="J61" s="14"/>
      <c r="K61" s="8"/>
      <c r="L61" s="9"/>
      <c r="M61" s="7"/>
      <c r="N61" s="19"/>
      <c r="O61" s="13"/>
      <c r="P61" s="9"/>
      <c r="Q61" s="7"/>
      <c r="R61" s="98"/>
      <c r="S61" s="114"/>
      <c r="T61" s="19"/>
      <c r="U61" s="13"/>
      <c r="V61" s="115"/>
      <c r="W61" s="114"/>
      <c r="X61" s="19"/>
      <c r="Y61" s="13"/>
      <c r="Z61" s="19"/>
      <c r="AA61" s="13"/>
      <c r="AB61" s="19"/>
      <c r="AC61" s="13"/>
      <c r="AD61" s="9"/>
      <c r="AE61" s="114"/>
      <c r="AF61" s="6"/>
      <c r="AG61" s="70"/>
      <c r="AH61" s="14"/>
      <c r="AI61" s="13"/>
      <c r="AJ61" s="19"/>
      <c r="AK61" s="13"/>
      <c r="AL61" s="14"/>
      <c r="AM61" s="7"/>
      <c r="AN61" s="19"/>
      <c r="AO61" s="13"/>
      <c r="AP61" s="19"/>
      <c r="AQ61" s="13"/>
      <c r="AR61" s="19"/>
      <c r="AS61" s="13"/>
      <c r="AT61" s="115"/>
      <c r="AU61" s="114"/>
      <c r="AV61" s="76"/>
      <c r="AW61" s="46"/>
      <c r="AX61" s="98"/>
      <c r="AY61" s="114"/>
      <c r="AZ61" s="19"/>
      <c r="BA61" s="13"/>
      <c r="BB61" s="19"/>
      <c r="BC61" s="41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3"/>
      <c r="D62" s="9"/>
      <c r="E62" s="7"/>
      <c r="F62" s="19"/>
      <c r="G62" s="13"/>
      <c r="H62" s="19"/>
      <c r="I62" s="13"/>
      <c r="J62" s="14"/>
      <c r="K62" s="8"/>
      <c r="L62" s="19"/>
      <c r="M62" s="13"/>
      <c r="N62" s="19"/>
      <c r="O62" s="13"/>
      <c r="P62" s="19"/>
      <c r="Q62" s="13"/>
      <c r="R62" s="19"/>
      <c r="S62" s="41"/>
      <c r="T62" s="19"/>
      <c r="U62" s="41"/>
      <c r="V62" s="19"/>
      <c r="W62" s="13"/>
      <c r="X62" s="19"/>
      <c r="Y62" s="13"/>
      <c r="Z62" s="19"/>
      <c r="AA62" s="13"/>
      <c r="AC62" s="70"/>
      <c r="AD62" s="19"/>
      <c r="AE62" s="41"/>
      <c r="AF62" s="14"/>
      <c r="AG62" s="41"/>
      <c r="AH62" s="14"/>
      <c r="AI62" s="7"/>
      <c r="AJ62" s="19"/>
      <c r="AK62" s="13"/>
      <c r="AL62" s="14"/>
      <c r="AM62" s="13"/>
      <c r="AN62" s="19"/>
      <c r="AO62" s="13"/>
      <c r="AP62" s="9"/>
      <c r="AQ62" s="7"/>
      <c r="AR62" s="19"/>
      <c r="AS62" s="13"/>
      <c r="AT62" s="19"/>
      <c r="AU62" s="13"/>
      <c r="AV62" s="19"/>
      <c r="AW62" s="53"/>
      <c r="AX62" s="19"/>
      <c r="AY62" s="13"/>
      <c r="AZ62" s="98"/>
      <c r="BA62" s="7"/>
      <c r="BB62" s="19"/>
      <c r="BC62" s="13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3"/>
      <c r="D63" s="113"/>
      <c r="E63" s="13"/>
      <c r="F63" s="19"/>
      <c r="G63" s="13"/>
      <c r="H63" s="19"/>
      <c r="I63" s="13"/>
      <c r="J63" s="19"/>
      <c r="K63" s="13"/>
      <c r="L63" s="19"/>
      <c r="M63" s="13"/>
      <c r="N63" s="19"/>
      <c r="O63" s="13"/>
      <c r="P63" s="19"/>
      <c r="Q63" s="13"/>
      <c r="R63" s="19"/>
      <c r="S63" s="41"/>
      <c r="T63" s="19"/>
      <c r="U63" s="13"/>
      <c r="V63" s="19"/>
      <c r="W63" s="13"/>
      <c r="X63" s="19"/>
      <c r="Y63" s="13"/>
      <c r="Z63" s="19"/>
      <c r="AA63" s="13"/>
      <c r="AB63" s="19"/>
      <c r="AC63" s="13"/>
      <c r="AD63" s="19"/>
      <c r="AE63" s="41"/>
      <c r="AF63" s="14"/>
      <c r="AG63" s="13"/>
      <c r="AH63" s="14"/>
      <c r="AI63" s="41"/>
      <c r="AJ63" s="19"/>
      <c r="AK63" s="13"/>
      <c r="AL63" s="14"/>
      <c r="AM63" s="13"/>
      <c r="AN63" s="19"/>
      <c r="AO63" s="41"/>
      <c r="AP63" s="19"/>
      <c r="AQ63" s="41"/>
      <c r="AR63" s="19"/>
      <c r="AS63" s="13"/>
      <c r="AT63" s="76"/>
      <c r="AU63" s="41"/>
      <c r="AV63" s="19"/>
      <c r="AW63" s="53"/>
      <c r="AX63" s="9"/>
      <c r="AY63" s="7"/>
      <c r="AZ63" s="19"/>
      <c r="BA63" s="41"/>
      <c r="BB63" s="19"/>
      <c r="BC63" s="13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3"/>
      <c r="D64" s="19"/>
      <c r="E64" s="13"/>
      <c r="F64" s="19"/>
      <c r="G64" s="13"/>
      <c r="H64" s="19"/>
      <c r="I64" s="13"/>
      <c r="J64" s="19"/>
      <c r="K64" s="13"/>
      <c r="L64" s="19"/>
      <c r="M64" s="13"/>
      <c r="N64" s="19"/>
      <c r="O64" s="13"/>
      <c r="P64" s="98"/>
      <c r="Q64" s="7"/>
      <c r="R64" s="19"/>
      <c r="S64" s="13"/>
      <c r="T64" s="19"/>
      <c r="U64" s="13"/>
      <c r="V64" s="19"/>
      <c r="W64" s="13"/>
      <c r="X64" s="19"/>
      <c r="Y64" s="41"/>
      <c r="Z64" s="76"/>
      <c r="AA64" s="41"/>
      <c r="AB64" s="19"/>
      <c r="AC64" s="13"/>
      <c r="AD64" s="19"/>
      <c r="AE64" s="41"/>
      <c r="AF64" s="14"/>
      <c r="AG64" s="13"/>
      <c r="AH64" s="14"/>
      <c r="AI64" s="13"/>
      <c r="AJ64" s="19"/>
      <c r="AK64" s="13"/>
      <c r="AL64" s="14"/>
      <c r="AM64" s="13"/>
      <c r="AN64" s="19"/>
      <c r="AO64" s="13"/>
      <c r="AP64" s="19"/>
      <c r="AQ64" s="13"/>
      <c r="AR64" s="19"/>
      <c r="AS64" s="13"/>
      <c r="AT64" s="19"/>
      <c r="AU64" s="13"/>
      <c r="AV64" s="15"/>
      <c r="AW64" s="53"/>
      <c r="AX64" s="19"/>
      <c r="AY64" s="41"/>
      <c r="AZ64" s="19"/>
      <c r="BA64" s="41"/>
      <c r="BB64" s="19"/>
      <c r="BC64" s="13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3"/>
      <c r="D65" s="19"/>
      <c r="E65" s="13"/>
      <c r="F65" s="19"/>
      <c r="G65" s="13"/>
      <c r="H65" s="9"/>
      <c r="I65" s="7"/>
      <c r="J65" s="19"/>
      <c r="K65" s="13"/>
      <c r="L65" s="98"/>
      <c r="M65" s="7"/>
      <c r="N65" s="19"/>
      <c r="O65" s="13"/>
      <c r="P65" s="19"/>
      <c r="Q65" s="13"/>
      <c r="R65" s="19"/>
      <c r="S65" s="13"/>
      <c r="T65" s="19"/>
      <c r="U65" s="13"/>
      <c r="V65" s="76"/>
      <c r="W65" s="41"/>
      <c r="X65" s="19"/>
      <c r="Y65" s="41"/>
      <c r="Z65" s="76"/>
      <c r="AA65" s="41"/>
      <c r="AB65" s="19"/>
      <c r="AC65" s="13"/>
      <c r="AD65" s="9"/>
      <c r="AE65" s="7"/>
      <c r="AF65" s="14"/>
      <c r="AG65" s="13"/>
      <c r="AH65" s="14"/>
      <c r="AI65" s="43"/>
      <c r="AJ65" s="19"/>
      <c r="AK65" s="13"/>
      <c r="AL65" s="14"/>
      <c r="AM65" s="13"/>
      <c r="AN65" s="19"/>
      <c r="AO65" s="13"/>
      <c r="AP65" s="19"/>
      <c r="AQ65" s="13"/>
      <c r="AR65" s="19"/>
      <c r="AS65" s="13"/>
      <c r="AT65" s="19"/>
      <c r="AU65" s="13"/>
      <c r="AV65" s="19"/>
      <c r="AW65" s="53"/>
      <c r="AX65" s="19"/>
      <c r="AY65" s="41"/>
      <c r="AZ65" s="19"/>
      <c r="BA65" s="41"/>
      <c r="BB65" s="19"/>
      <c r="BC65" s="41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3"/>
      <c r="D66" s="19"/>
      <c r="E66" s="13"/>
      <c r="F66" s="9"/>
      <c r="G66" s="7"/>
      <c r="H66" s="19"/>
      <c r="I66" s="13"/>
      <c r="J66" s="14"/>
      <c r="K66" s="8"/>
      <c r="L66" s="19"/>
      <c r="M66" s="13"/>
      <c r="N66" s="19"/>
      <c r="O66" s="13"/>
      <c r="P66" s="14"/>
      <c r="Q66" s="13"/>
      <c r="R66" s="15"/>
      <c r="S66" s="13"/>
      <c r="T66" s="19"/>
      <c r="U66" s="13"/>
      <c r="V66" s="19"/>
      <c r="W66" s="13"/>
      <c r="X66" s="19"/>
      <c r="Y66" s="13"/>
      <c r="Z66" s="19"/>
      <c r="AA66" s="13"/>
      <c r="AB66" s="19"/>
      <c r="AC66" s="13"/>
      <c r="AD66" s="19"/>
      <c r="AE66" s="41"/>
      <c r="AF66" s="14"/>
      <c r="AG66" s="13"/>
      <c r="AH66" s="14"/>
      <c r="AI66" s="13"/>
      <c r="AJ66" s="4"/>
      <c r="AK66" s="70"/>
      <c r="AL66" s="14"/>
      <c r="AM66" s="13"/>
      <c r="AN66" s="9"/>
      <c r="AO66" s="7"/>
      <c r="AP66" s="19"/>
      <c r="AQ66" s="13"/>
      <c r="AR66" s="19"/>
      <c r="AS66" s="13"/>
      <c r="AT66" s="19"/>
      <c r="AU66" s="13"/>
      <c r="AV66" s="19"/>
      <c r="AW66" s="53"/>
      <c r="AX66" s="19"/>
      <c r="AY66" s="13"/>
      <c r="AZ66" s="19"/>
      <c r="BA66" s="13"/>
      <c r="BB66" s="19"/>
      <c r="BC66" s="13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3"/>
      <c r="D67" s="9"/>
      <c r="E67" s="7"/>
      <c r="F67" s="19"/>
      <c r="G67" s="13"/>
      <c r="H67" s="19"/>
      <c r="I67" s="13"/>
      <c r="J67" s="19"/>
      <c r="K67" s="13"/>
      <c r="L67" s="19"/>
      <c r="M67" s="13"/>
      <c r="N67" s="19"/>
      <c r="O67" s="13"/>
      <c r="P67" s="14"/>
      <c r="Q67" s="13"/>
      <c r="R67" s="9"/>
      <c r="S67" s="7"/>
      <c r="T67" s="9"/>
      <c r="U67" s="7"/>
      <c r="V67" s="19"/>
      <c r="W67" s="13"/>
      <c r="X67" s="19"/>
      <c r="Y67" s="13"/>
      <c r="Z67" s="19"/>
      <c r="AA67" s="13"/>
      <c r="AB67" s="19"/>
      <c r="AC67" s="13"/>
      <c r="AD67" s="19"/>
      <c r="AE67" s="13"/>
      <c r="AF67" s="14"/>
      <c r="AG67" s="7"/>
      <c r="AH67" s="19"/>
      <c r="AI67" s="13"/>
      <c r="AJ67" s="19"/>
      <c r="AK67" s="13"/>
      <c r="AL67" s="14"/>
      <c r="AM67" s="7"/>
      <c r="AN67" s="19"/>
      <c r="AO67" s="41"/>
      <c r="AP67" s="19"/>
      <c r="AQ67" s="13"/>
      <c r="AR67" s="98"/>
      <c r="AS67" s="13"/>
      <c r="AT67" s="19"/>
      <c r="AU67" s="13"/>
      <c r="AV67" s="9"/>
      <c r="AW67" s="100"/>
      <c r="AX67" s="14"/>
      <c r="AY67" s="13"/>
      <c r="AZ67" s="19"/>
      <c r="BA67" s="13"/>
      <c r="BB67" s="19"/>
      <c r="BC67" s="13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3"/>
      <c r="D68" s="14"/>
      <c r="E68" s="13"/>
      <c r="F68" s="19"/>
      <c r="G68" s="13"/>
      <c r="H68" s="19"/>
      <c r="I68" s="13"/>
      <c r="J68" s="19"/>
      <c r="K68" s="7"/>
      <c r="L68" s="19"/>
      <c r="M68" s="13"/>
      <c r="N68" s="19"/>
      <c r="O68" s="13"/>
      <c r="P68" s="14"/>
      <c r="Q68" s="13"/>
      <c r="R68" s="19"/>
      <c r="S68" s="41"/>
      <c r="T68" s="19"/>
      <c r="U68" s="41"/>
      <c r="V68" s="19"/>
      <c r="W68" s="13"/>
      <c r="X68" s="19"/>
      <c r="Y68" s="13"/>
      <c r="Z68" s="19"/>
      <c r="AA68" s="13"/>
      <c r="AB68" s="19"/>
      <c r="AC68" s="13"/>
      <c r="AD68" s="19"/>
      <c r="AE68" s="13"/>
      <c r="AF68" s="14"/>
      <c r="AG68" s="41"/>
      <c r="AH68" s="19"/>
      <c r="AI68" s="13"/>
      <c r="AJ68" s="98"/>
      <c r="AK68" s="13"/>
      <c r="AL68" s="14"/>
      <c r="AM68" s="43"/>
      <c r="AN68" s="19"/>
      <c r="AO68" s="13"/>
      <c r="AP68" s="19"/>
      <c r="AQ68" s="13"/>
      <c r="AR68" s="19"/>
      <c r="AS68" s="7"/>
      <c r="AT68" s="19"/>
      <c r="AU68" s="41"/>
      <c r="AV68" s="19"/>
      <c r="AW68" s="53"/>
      <c r="AX68" s="19"/>
      <c r="AY68" s="13"/>
      <c r="AZ68" s="19"/>
      <c r="BA68" s="13"/>
      <c r="BB68" s="19"/>
      <c r="BC68" s="13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3"/>
      <c r="D69" s="19"/>
      <c r="E69" s="13"/>
      <c r="F69" s="19"/>
      <c r="G69" s="13"/>
      <c r="H69" s="19"/>
      <c r="I69" s="13"/>
      <c r="J69" s="19"/>
      <c r="K69" s="13"/>
      <c r="L69" s="19"/>
      <c r="M69" s="13"/>
      <c r="N69" s="19"/>
      <c r="O69" s="13"/>
      <c r="P69" s="19"/>
      <c r="Q69" s="13"/>
      <c r="R69" s="19"/>
      <c r="S69" s="41"/>
      <c r="T69" s="19"/>
      <c r="U69" s="13"/>
      <c r="V69" s="19"/>
      <c r="W69" s="13"/>
      <c r="X69" s="19"/>
      <c r="Y69" s="13"/>
      <c r="Z69" s="19"/>
      <c r="AA69" s="13"/>
      <c r="AB69" s="19"/>
      <c r="AC69" s="13"/>
      <c r="AD69" s="19"/>
      <c r="AE69" s="13"/>
      <c r="AF69" s="14"/>
      <c r="AG69" s="13"/>
      <c r="AH69" s="19"/>
      <c r="AI69" s="13"/>
      <c r="AJ69" s="19"/>
      <c r="AK69" s="13"/>
      <c r="AL69" s="19"/>
      <c r="AM69" s="13"/>
      <c r="AN69" s="19"/>
      <c r="AO69" s="13"/>
      <c r="AP69" s="19"/>
      <c r="AQ69" s="13"/>
      <c r="AR69" s="19"/>
      <c r="AS69" s="41"/>
      <c r="AT69" s="19"/>
      <c r="AU69" s="13"/>
      <c r="AV69" s="19"/>
      <c r="AW69" s="53"/>
      <c r="AX69" s="14"/>
      <c r="AY69" s="13"/>
      <c r="AZ69" s="14"/>
      <c r="BA69" s="13"/>
      <c r="BB69" s="19"/>
      <c r="BC69" s="13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3"/>
      <c r="D70" s="19"/>
      <c r="E70" s="13"/>
      <c r="F70" s="19"/>
      <c r="G70" s="13"/>
      <c r="H70" s="19"/>
      <c r="I70" s="13"/>
      <c r="J70" s="19"/>
      <c r="K70" s="13"/>
      <c r="L70" s="19"/>
      <c r="M70" s="13"/>
      <c r="N70" s="14"/>
      <c r="O70" s="13"/>
      <c r="P70" s="19"/>
      <c r="Q70" s="13"/>
      <c r="R70" s="19"/>
      <c r="S70" s="13"/>
      <c r="T70" s="19"/>
      <c r="U70" s="13"/>
      <c r="V70" s="19"/>
      <c r="W70" s="13"/>
      <c r="X70" s="19"/>
      <c r="Y70" s="13"/>
      <c r="Z70" s="19"/>
      <c r="AA70" s="13"/>
      <c r="AB70" s="19"/>
      <c r="AC70" s="13"/>
      <c r="AD70" s="19"/>
      <c r="AE70" s="13"/>
      <c r="AF70" s="14"/>
      <c r="AG70" s="43"/>
      <c r="AH70" s="19"/>
      <c r="AI70" s="13"/>
      <c r="AJ70" s="19"/>
      <c r="AK70" s="13"/>
      <c r="AL70" s="14"/>
      <c r="AM70" s="13"/>
      <c r="AN70" s="19"/>
      <c r="AO70" s="13"/>
      <c r="AP70" s="19"/>
      <c r="AQ70" s="13"/>
      <c r="AR70" s="19"/>
      <c r="AS70" s="13"/>
      <c r="AT70" s="76"/>
      <c r="AU70" s="41"/>
      <c r="AV70" s="19"/>
      <c r="AW70" s="53"/>
      <c r="AX70" s="19"/>
      <c r="AY70" s="13"/>
      <c r="AZ70" s="19"/>
      <c r="BA70" s="13"/>
      <c r="BB70" s="19"/>
      <c r="BC70" s="13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3"/>
      <c r="D71" s="19"/>
      <c r="E71" s="13"/>
      <c r="F71" s="19"/>
      <c r="G71" s="13"/>
      <c r="H71" s="19"/>
      <c r="I71" s="13"/>
      <c r="J71" s="19"/>
      <c r="K71" s="13"/>
      <c r="L71" s="14"/>
      <c r="M71" s="13"/>
      <c r="N71" s="14"/>
      <c r="O71" s="13"/>
      <c r="P71" s="19"/>
      <c r="Q71" s="13"/>
      <c r="R71" s="19"/>
      <c r="S71" s="13"/>
      <c r="T71" s="19"/>
      <c r="U71" s="13"/>
      <c r="V71" s="19"/>
      <c r="W71" s="13"/>
      <c r="X71" s="19"/>
      <c r="Y71" s="13"/>
      <c r="Z71" s="19"/>
      <c r="AA71" s="13"/>
      <c r="AB71" s="19"/>
      <c r="AC71" s="13"/>
      <c r="AD71" s="19"/>
      <c r="AE71" s="13"/>
      <c r="AF71" s="14"/>
      <c r="AG71" s="13"/>
      <c r="AH71" s="19"/>
      <c r="AI71" s="13"/>
      <c r="AJ71" s="19"/>
      <c r="AK71" s="13"/>
      <c r="AL71" s="14"/>
      <c r="AM71" s="13"/>
      <c r="AN71" s="19"/>
      <c r="AO71" s="13"/>
      <c r="AP71" s="14"/>
      <c r="AQ71" s="13"/>
      <c r="AR71" s="14"/>
      <c r="AS71" s="13"/>
      <c r="AT71" s="19"/>
      <c r="AU71" s="13"/>
      <c r="AV71" s="19"/>
      <c r="AW71" s="53"/>
      <c r="AX71" s="19"/>
      <c r="AY71" s="13"/>
      <c r="AZ71" s="19"/>
      <c r="BA71" s="13"/>
      <c r="BB71" s="19"/>
      <c r="BC71" s="13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3"/>
      <c r="D72" s="19"/>
      <c r="E72" s="13"/>
      <c r="F72" s="19"/>
      <c r="G72" s="13"/>
      <c r="H72" s="19"/>
      <c r="I72" s="13"/>
      <c r="J72" s="19"/>
      <c r="K72" s="13"/>
      <c r="L72" s="19"/>
      <c r="M72" s="13"/>
      <c r="N72" s="14"/>
      <c r="O72" s="13"/>
      <c r="P72" s="19"/>
      <c r="Q72" s="13"/>
      <c r="R72" s="19"/>
      <c r="S72" s="13"/>
      <c r="T72" s="19"/>
      <c r="U72" s="13"/>
      <c r="V72" s="19"/>
      <c r="W72" s="13"/>
      <c r="X72" s="19"/>
      <c r="Y72" s="13"/>
      <c r="Z72" s="19"/>
      <c r="AA72" s="13"/>
      <c r="AB72" s="19"/>
      <c r="AC72" s="13"/>
      <c r="AD72" s="19"/>
      <c r="AE72" s="13"/>
      <c r="AF72" s="19"/>
      <c r="AG72" s="13"/>
      <c r="AH72" s="19"/>
      <c r="AI72" s="13"/>
      <c r="AJ72" s="14"/>
      <c r="AK72" s="8"/>
      <c r="AL72" s="19"/>
      <c r="AM72" s="13"/>
      <c r="AN72" s="19"/>
      <c r="AO72" s="13"/>
      <c r="AP72" s="19"/>
      <c r="AQ72" s="13"/>
      <c r="AR72" s="19"/>
      <c r="AS72" s="13"/>
      <c r="AT72" s="19"/>
      <c r="AU72" s="13"/>
      <c r="AV72" s="19"/>
      <c r="AW72" s="53"/>
      <c r="AX72" s="98"/>
      <c r="AY72" s="7"/>
      <c r="AZ72" s="19"/>
      <c r="BA72" s="13"/>
      <c r="BB72" s="19"/>
      <c r="BC72" s="13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3"/>
      <c r="D73" s="19"/>
      <c r="E73" s="13"/>
      <c r="F73" s="19"/>
      <c r="G73" s="13"/>
      <c r="H73" s="19"/>
      <c r="I73" s="13"/>
      <c r="J73" s="19"/>
      <c r="K73" s="13"/>
      <c r="L73" s="19"/>
      <c r="M73" s="13"/>
      <c r="N73" s="19"/>
      <c r="O73" s="13"/>
      <c r="P73" s="19"/>
      <c r="Q73" s="13"/>
      <c r="R73" s="19"/>
      <c r="S73" s="13"/>
      <c r="T73" s="19"/>
      <c r="U73" s="13"/>
      <c r="V73" s="19"/>
      <c r="W73" s="13"/>
      <c r="X73" s="19"/>
      <c r="Y73" s="13"/>
      <c r="Z73" s="19"/>
      <c r="AA73" s="13"/>
      <c r="AB73" s="19"/>
      <c r="AC73" s="13"/>
      <c r="AD73" s="19"/>
      <c r="AE73" s="13"/>
      <c r="AF73" s="19"/>
      <c r="AG73" s="13"/>
      <c r="AH73" s="19"/>
      <c r="AI73" s="13"/>
      <c r="AJ73" s="19"/>
      <c r="AK73" s="13"/>
      <c r="AL73" s="14"/>
      <c r="AM73" s="13"/>
      <c r="AN73" s="19"/>
      <c r="AO73" s="13"/>
      <c r="AP73" s="19"/>
      <c r="AQ73" s="13"/>
      <c r="AR73" s="19"/>
      <c r="AS73" s="13"/>
      <c r="AT73" s="19"/>
      <c r="AU73" s="13"/>
      <c r="AV73" s="19"/>
      <c r="AW73" s="53"/>
      <c r="AX73" s="19"/>
      <c r="AY73" s="13"/>
      <c r="AZ73" s="19"/>
      <c r="BA73" s="13"/>
      <c r="BB73" s="19"/>
      <c r="BC73" s="13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3"/>
      <c r="D74" s="19"/>
      <c r="E74" s="13"/>
      <c r="F74" s="19"/>
      <c r="G74" s="13"/>
      <c r="H74" s="19"/>
      <c r="I74" s="13"/>
      <c r="J74" s="19"/>
      <c r="K74" s="13"/>
      <c r="L74" s="19"/>
      <c r="M74" s="13"/>
      <c r="N74" s="19"/>
      <c r="O74" s="13"/>
      <c r="P74" s="19"/>
      <c r="Q74" s="13"/>
      <c r="R74" s="19"/>
      <c r="S74" s="13"/>
      <c r="T74" s="19"/>
      <c r="U74" s="13"/>
      <c r="V74" s="19"/>
      <c r="W74" s="13"/>
      <c r="X74" s="19"/>
      <c r="Y74" s="13"/>
      <c r="Z74" s="19"/>
      <c r="AA74" s="13"/>
      <c r="AB74" s="19"/>
      <c r="AC74" s="13"/>
      <c r="AD74" s="4"/>
      <c r="AE74" s="70"/>
      <c r="AF74" s="19"/>
      <c r="AG74" s="13"/>
      <c r="AH74" s="19"/>
      <c r="AI74" s="13"/>
      <c r="AJ74" s="19"/>
      <c r="AK74" s="13"/>
      <c r="AL74" s="14"/>
      <c r="AM74" s="13"/>
      <c r="AN74" s="19"/>
      <c r="AO74" s="13"/>
      <c r="AP74" s="19"/>
      <c r="AQ74" s="13"/>
      <c r="AR74" s="19"/>
      <c r="AS74" s="13"/>
      <c r="AT74" s="19"/>
      <c r="AU74" s="13"/>
      <c r="AV74" s="19"/>
      <c r="AW74" s="53"/>
      <c r="AX74" s="19"/>
      <c r="AY74" s="13"/>
      <c r="AZ74" s="19"/>
      <c r="BA74" s="13"/>
      <c r="BB74" s="19"/>
      <c r="BC74" s="13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3"/>
      <c r="D75" s="19"/>
      <c r="E75" s="13"/>
      <c r="F75" s="19"/>
      <c r="G75" s="13"/>
      <c r="H75" s="19"/>
      <c r="I75" s="13"/>
      <c r="J75" s="19"/>
      <c r="K75" s="13"/>
      <c r="L75" s="19"/>
      <c r="M75" s="13"/>
      <c r="N75" s="19"/>
      <c r="O75" s="13"/>
      <c r="P75" s="19"/>
      <c r="Q75" s="13"/>
      <c r="R75" s="19"/>
      <c r="S75" s="13"/>
      <c r="T75" s="19"/>
      <c r="U75" s="13"/>
      <c r="V75" s="111"/>
      <c r="W75" s="13"/>
      <c r="X75" s="111"/>
      <c r="Y75" s="13"/>
      <c r="Z75" s="19"/>
      <c r="AA75" s="13"/>
      <c r="AB75" s="19"/>
      <c r="AC75" s="13"/>
      <c r="AD75" s="19"/>
      <c r="AE75" s="13"/>
      <c r="AF75" s="19"/>
      <c r="AG75" s="13"/>
      <c r="AH75" s="19"/>
      <c r="AI75" s="13"/>
      <c r="AJ75" s="19"/>
      <c r="AK75" s="13"/>
      <c r="AL75" s="14"/>
      <c r="AM75" s="13"/>
      <c r="AN75" s="19"/>
      <c r="AO75" s="13"/>
      <c r="AP75" s="19"/>
      <c r="AQ75" s="13"/>
      <c r="AR75" s="19"/>
      <c r="AS75" s="13"/>
      <c r="AT75" s="14"/>
      <c r="AU75" s="13"/>
      <c r="AV75" s="14"/>
      <c r="AW75" s="53"/>
      <c r="AX75" s="19"/>
      <c r="AY75" s="13"/>
      <c r="AZ75" s="19"/>
      <c r="BA75" s="13"/>
      <c r="BB75" s="19"/>
      <c r="BC75" s="13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3"/>
      <c r="D76" s="19"/>
      <c r="E76" s="13"/>
      <c r="F76" s="19"/>
      <c r="G76" s="13"/>
      <c r="H76" s="19"/>
      <c r="I76" s="13"/>
      <c r="J76" s="19"/>
      <c r="K76" s="13"/>
      <c r="L76" s="19"/>
      <c r="M76" s="13"/>
      <c r="N76" s="19"/>
      <c r="O76" s="13"/>
      <c r="P76" s="19"/>
      <c r="Q76" s="13"/>
      <c r="R76" s="19"/>
      <c r="S76" s="13"/>
      <c r="T76" s="19"/>
      <c r="U76" s="13"/>
      <c r="V76" s="111"/>
      <c r="W76" s="13"/>
      <c r="X76" s="111"/>
      <c r="Y76" s="13"/>
      <c r="Z76" s="19"/>
      <c r="AA76" s="13"/>
      <c r="AB76" s="19"/>
      <c r="AC76" s="13"/>
      <c r="AD76" s="19"/>
      <c r="AE76" s="13"/>
      <c r="AF76" s="19"/>
      <c r="AG76" s="13"/>
      <c r="AH76" s="19"/>
      <c r="AI76" s="13"/>
      <c r="AJ76" s="19"/>
      <c r="AK76" s="13"/>
      <c r="AL76" s="14"/>
      <c r="AM76" s="13"/>
      <c r="AN76" s="14"/>
      <c r="AO76" s="13"/>
      <c r="AP76" s="19"/>
      <c r="AQ76" s="13"/>
      <c r="AR76" s="19"/>
      <c r="AS76" s="13"/>
      <c r="AT76" s="19"/>
      <c r="AU76" s="13"/>
      <c r="AV76" s="14"/>
      <c r="AW76" s="53"/>
      <c r="AX76" s="19"/>
      <c r="AY76" s="13"/>
      <c r="AZ76" s="19"/>
      <c r="BA76" s="13"/>
      <c r="BB76" s="19"/>
      <c r="BC76" s="13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3"/>
      <c r="D77" s="19"/>
      <c r="E77" s="13"/>
      <c r="F77" s="19"/>
      <c r="G77" s="13"/>
      <c r="H77" s="19"/>
      <c r="I77" s="13"/>
      <c r="J77" s="19"/>
      <c r="K77" s="13"/>
      <c r="L77" s="19"/>
      <c r="M77" s="13"/>
      <c r="N77" s="19"/>
      <c r="O77" s="13"/>
      <c r="P77" s="19"/>
      <c r="Q77" s="13"/>
      <c r="R77" s="19"/>
      <c r="S77" s="13"/>
      <c r="T77" s="19"/>
      <c r="U77" s="13"/>
      <c r="V77" s="19"/>
      <c r="W77" s="13"/>
      <c r="X77" s="19"/>
      <c r="Y77" s="13"/>
      <c r="Z77" s="19"/>
      <c r="AA77" s="13"/>
      <c r="AB77" s="19"/>
      <c r="AC77" s="13"/>
      <c r="AD77" s="19"/>
      <c r="AE77" s="13"/>
      <c r="AF77" s="19"/>
      <c r="AG77" s="13"/>
      <c r="AH77" s="19"/>
      <c r="AI77" s="13"/>
      <c r="AJ77" s="19"/>
      <c r="AK77" s="13"/>
      <c r="AL77" s="14"/>
      <c r="AM77" s="13"/>
      <c r="AN77" s="19"/>
      <c r="AO77" s="13"/>
      <c r="AP77" s="19"/>
      <c r="AQ77" s="13"/>
      <c r="AR77" s="19"/>
      <c r="AS77" s="13"/>
      <c r="AT77" s="19"/>
      <c r="AU77" s="13"/>
      <c r="AV77" s="14"/>
      <c r="AW77" s="53"/>
      <c r="AX77" s="19"/>
      <c r="AY77" s="13"/>
      <c r="AZ77" s="19"/>
      <c r="BA77" s="13"/>
      <c r="BB77" s="19"/>
      <c r="BC77" s="13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3"/>
      <c r="D78" s="19"/>
      <c r="E78" s="13"/>
      <c r="F78" s="19"/>
      <c r="G78" s="13"/>
      <c r="H78" s="19"/>
      <c r="I78" s="13"/>
      <c r="J78" s="19"/>
      <c r="K78" s="13"/>
      <c r="L78" s="19"/>
      <c r="M78" s="13"/>
      <c r="N78" s="14"/>
      <c r="O78" s="13"/>
      <c r="P78" s="19"/>
      <c r="Q78" s="13"/>
      <c r="R78" s="19"/>
      <c r="S78" s="13"/>
      <c r="T78" s="19"/>
      <c r="U78" s="13"/>
      <c r="V78" s="19"/>
      <c r="W78" s="13"/>
      <c r="X78" s="19"/>
      <c r="Y78" s="13"/>
      <c r="Z78" s="19"/>
      <c r="AA78" s="13"/>
      <c r="AB78" s="19"/>
      <c r="AC78" s="13"/>
      <c r="AD78" s="19"/>
      <c r="AE78" s="13"/>
      <c r="AF78" s="19"/>
      <c r="AG78" s="13"/>
      <c r="AH78" s="19"/>
      <c r="AI78" s="13"/>
      <c r="AJ78" s="19"/>
      <c r="AK78" s="13"/>
      <c r="AL78" s="14"/>
      <c r="AM78" s="13"/>
      <c r="AN78" s="19"/>
      <c r="AO78" s="13"/>
      <c r="AP78" s="19"/>
      <c r="AQ78" s="13"/>
      <c r="AR78" s="19"/>
      <c r="AS78" s="13"/>
      <c r="AT78" s="19"/>
      <c r="AU78" s="13"/>
      <c r="AV78" s="19"/>
      <c r="AW78" s="53"/>
      <c r="AX78" s="15"/>
      <c r="AY78" s="13"/>
      <c r="AZ78" s="111"/>
      <c r="BA78" s="13"/>
      <c r="BB78" s="19"/>
      <c r="BC78" s="13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3"/>
      <c r="D79" s="19"/>
      <c r="E79" s="13"/>
      <c r="F79" s="19"/>
      <c r="G79" s="13"/>
      <c r="H79" s="19"/>
      <c r="I79" s="13"/>
      <c r="J79" s="19"/>
      <c r="K79" s="13"/>
      <c r="L79" s="19"/>
      <c r="M79" s="13"/>
      <c r="N79" s="19"/>
      <c r="O79" s="13"/>
      <c r="P79" s="19"/>
      <c r="Q79" s="13"/>
      <c r="R79" s="19"/>
      <c r="S79" s="13"/>
      <c r="T79" s="19"/>
      <c r="U79" s="13"/>
      <c r="V79" s="19"/>
      <c r="W79" s="13"/>
      <c r="X79" s="19"/>
      <c r="Y79" s="13"/>
      <c r="Z79" s="19"/>
      <c r="AA79" s="13"/>
      <c r="AB79" s="19"/>
      <c r="AC79" s="13"/>
      <c r="AD79" s="19"/>
      <c r="AE79" s="13"/>
      <c r="AF79" s="19"/>
      <c r="AG79" s="13"/>
      <c r="AH79" s="19"/>
      <c r="AI79" s="13"/>
      <c r="AJ79" s="19"/>
      <c r="AK79" s="13"/>
      <c r="AL79" s="14"/>
      <c r="AM79" s="13"/>
      <c r="AN79" s="19"/>
      <c r="AO79" s="13"/>
      <c r="AP79" s="19"/>
      <c r="AQ79" s="13"/>
      <c r="AR79" s="19"/>
      <c r="AS79" s="13"/>
      <c r="AT79" s="19"/>
      <c r="AU79" s="13"/>
      <c r="AV79" s="111"/>
      <c r="AW79" s="53"/>
      <c r="AX79" s="19"/>
      <c r="AY79" s="13"/>
      <c r="AZ79" s="19"/>
      <c r="BA79" s="13"/>
      <c r="BB79" s="19"/>
      <c r="BC79" s="13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3"/>
      <c r="D80" s="19"/>
      <c r="E80" s="13"/>
      <c r="F80" s="14"/>
      <c r="G80" s="13"/>
      <c r="H80" s="19"/>
      <c r="I80" s="13"/>
      <c r="J80" s="19"/>
      <c r="K80" s="13"/>
      <c r="L80" s="19"/>
      <c r="M80" s="13"/>
      <c r="N80" s="19"/>
      <c r="O80" s="13"/>
      <c r="P80" s="19"/>
      <c r="Q80" s="13"/>
      <c r="R80" s="19"/>
      <c r="S80" s="13"/>
      <c r="T80" s="19"/>
      <c r="U80" s="13"/>
      <c r="V80" s="19"/>
      <c r="W80" s="13"/>
      <c r="X80" s="19"/>
      <c r="Y80" s="13"/>
      <c r="Z80" s="19"/>
      <c r="AA80" s="13"/>
      <c r="AB80" s="19"/>
      <c r="AC80" s="13"/>
      <c r="AD80" s="19"/>
      <c r="AE80" s="13"/>
      <c r="AF80" s="19"/>
      <c r="AG80" s="13"/>
      <c r="AH80" s="19"/>
      <c r="AI80" s="13"/>
      <c r="AJ80" s="15"/>
      <c r="AK80" s="13"/>
      <c r="AL80" s="14"/>
      <c r="AM80" s="13"/>
      <c r="AN80" s="19"/>
      <c r="AO80" s="13"/>
      <c r="AP80" s="19"/>
      <c r="AQ80" s="13"/>
      <c r="AR80" s="19"/>
      <c r="AS80" s="13"/>
      <c r="AT80" s="19"/>
      <c r="AU80" s="13"/>
      <c r="AV80" s="19"/>
      <c r="AW80" s="53"/>
      <c r="AX80" s="111"/>
      <c r="AY80" s="13"/>
      <c r="AZ80" s="111"/>
      <c r="BA80" s="13"/>
      <c r="BB80" s="19"/>
      <c r="BC80" s="13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3"/>
      <c r="D81" s="19"/>
      <c r="E81" s="13"/>
      <c r="F81" s="19"/>
      <c r="G81" s="13"/>
      <c r="H81" s="19"/>
      <c r="I81" s="13"/>
      <c r="J81" s="19"/>
      <c r="K81" s="13"/>
      <c r="L81" s="19"/>
      <c r="M81" s="13"/>
      <c r="N81" s="19"/>
      <c r="O81" s="13"/>
      <c r="P81" s="19"/>
      <c r="Q81" s="13"/>
      <c r="R81" s="19"/>
      <c r="S81" s="13"/>
      <c r="T81" s="19"/>
      <c r="U81" s="13"/>
      <c r="V81" s="19"/>
      <c r="W81" s="13"/>
      <c r="X81" s="19"/>
      <c r="Y81" s="13"/>
      <c r="Z81" s="19"/>
      <c r="AA81" s="13"/>
      <c r="AB81" s="19"/>
      <c r="AC81" s="13"/>
      <c r="AD81" s="19"/>
      <c r="AE81" s="13"/>
      <c r="AF81" s="19"/>
      <c r="AG81" s="13"/>
      <c r="AH81" s="19"/>
      <c r="AI81" s="13"/>
      <c r="AJ81" s="19"/>
      <c r="AK81" s="13"/>
      <c r="AL81" s="14"/>
      <c r="AM81" s="13"/>
      <c r="AN81" s="19"/>
      <c r="AO81" s="13"/>
      <c r="AP81" s="19"/>
      <c r="AQ81" s="13"/>
      <c r="AR81" s="19"/>
      <c r="AS81" s="13"/>
      <c r="AT81" s="19"/>
      <c r="AU81" s="13"/>
      <c r="AV81" s="19"/>
      <c r="AW81" s="53"/>
      <c r="AX81" s="19"/>
      <c r="AY81" s="13"/>
      <c r="AZ81" s="19"/>
      <c r="BA81" s="13"/>
      <c r="BB81" s="19"/>
      <c r="BC81" s="13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9"/>
      <c r="D82" s="98"/>
      <c r="E82" s="99"/>
      <c r="F82" s="98"/>
      <c r="G82" s="99"/>
      <c r="H82" s="98"/>
      <c r="I82" s="99"/>
      <c r="J82" s="98"/>
      <c r="K82" s="99"/>
      <c r="L82" s="98"/>
      <c r="M82" s="99"/>
      <c r="N82" s="98"/>
      <c r="O82" s="99"/>
      <c r="P82" s="98"/>
      <c r="Q82" s="99"/>
      <c r="R82" s="98"/>
      <c r="S82" s="99"/>
      <c r="T82" s="98"/>
      <c r="U82" s="99"/>
      <c r="V82" s="98"/>
      <c r="W82" s="99"/>
      <c r="X82" s="98"/>
      <c r="Y82" s="99"/>
      <c r="Z82" s="98"/>
      <c r="AA82" s="99"/>
      <c r="AB82" s="98"/>
      <c r="AC82" s="99"/>
      <c r="AD82" s="98"/>
      <c r="AE82" s="99"/>
      <c r="AF82" s="98"/>
      <c r="AG82" s="99"/>
      <c r="AH82" s="98"/>
      <c r="AI82" s="99"/>
      <c r="AJ82" s="98"/>
      <c r="AK82" s="99"/>
      <c r="AL82" s="14"/>
      <c r="AM82" s="99"/>
      <c r="AN82" s="98"/>
      <c r="AO82" s="99"/>
      <c r="AP82" s="98"/>
      <c r="AQ82" s="99"/>
      <c r="AR82" s="98"/>
      <c r="AS82" s="99"/>
      <c r="AT82" s="98"/>
      <c r="AU82" s="99"/>
      <c r="AV82" s="98"/>
      <c r="AW82" s="100"/>
      <c r="AX82" s="98"/>
      <c r="AY82" s="99"/>
      <c r="AZ82" s="98"/>
      <c r="BA82" s="99"/>
      <c r="BB82" s="98"/>
      <c r="BC82" s="99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3"/>
      <c r="D83" s="19"/>
      <c r="E83" s="13"/>
      <c r="F83" s="19"/>
      <c r="G83" s="13"/>
      <c r="H83" s="19"/>
      <c r="I83" s="13"/>
      <c r="J83" s="19"/>
      <c r="K83" s="13"/>
      <c r="L83" s="19"/>
      <c r="M83" s="13"/>
      <c r="N83" s="19"/>
      <c r="O83" s="13"/>
      <c r="P83" s="19"/>
      <c r="Q83" s="13"/>
      <c r="R83" s="19"/>
      <c r="S83" s="13"/>
      <c r="T83" s="19"/>
      <c r="U83" s="13"/>
      <c r="V83" s="19"/>
      <c r="W83" s="13"/>
      <c r="X83" s="19"/>
      <c r="Y83" s="13"/>
      <c r="Z83" s="19"/>
      <c r="AA83" s="13"/>
      <c r="AB83" s="19"/>
      <c r="AC83" s="13"/>
      <c r="AD83" s="19"/>
      <c r="AE83" s="13"/>
      <c r="AF83" s="19"/>
      <c r="AG83" s="13"/>
      <c r="AH83" s="19"/>
      <c r="AI83" s="13"/>
      <c r="AJ83" s="19"/>
      <c r="AK83" s="13"/>
      <c r="AL83" s="19"/>
      <c r="AM83" s="13"/>
      <c r="AN83" s="19"/>
      <c r="AO83" s="13"/>
      <c r="AP83" s="98"/>
      <c r="AQ83" s="99"/>
      <c r="AR83" s="19"/>
      <c r="AS83" s="13"/>
      <c r="AT83" s="19"/>
      <c r="AU83" s="13"/>
      <c r="AV83" s="19"/>
      <c r="AW83" s="53"/>
      <c r="AX83" s="19"/>
      <c r="AY83" s="13"/>
      <c r="AZ83" s="19"/>
      <c r="BA83" s="13"/>
      <c r="BB83" s="19"/>
      <c r="BC83" s="13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3"/>
      <c r="D84" s="19"/>
      <c r="E84" s="13"/>
      <c r="F84" s="19"/>
      <c r="G84" s="13"/>
      <c r="H84" s="19"/>
      <c r="I84" s="13"/>
      <c r="J84" s="19"/>
      <c r="K84" s="13"/>
      <c r="L84" s="19"/>
      <c r="M84" s="13"/>
      <c r="N84" s="19"/>
      <c r="O84" s="13"/>
      <c r="P84" s="19"/>
      <c r="Q84" s="13"/>
      <c r="R84" s="19"/>
      <c r="S84" s="13"/>
      <c r="T84" s="19"/>
      <c r="U84" s="13"/>
      <c r="V84" s="19"/>
      <c r="W84" s="13"/>
      <c r="X84" s="19"/>
      <c r="Y84" s="13"/>
      <c r="Z84" s="19"/>
      <c r="AA84" s="13"/>
      <c r="AB84" s="19"/>
      <c r="AC84" s="13"/>
      <c r="AD84" s="19"/>
      <c r="AE84" s="13"/>
      <c r="AG84" s="70"/>
      <c r="AH84" s="19"/>
      <c r="AI84" s="13"/>
      <c r="AJ84" s="19"/>
      <c r="AK84" s="13"/>
      <c r="AL84" s="19">
        <f>SUM(AL75:AL83)</f>
        <v>0</v>
      </c>
      <c r="AM84" s="13"/>
      <c r="AN84" s="19"/>
      <c r="AO84" s="13"/>
      <c r="AP84" s="19"/>
      <c r="AQ84" s="13"/>
      <c r="AR84" s="19"/>
      <c r="AS84" s="13"/>
      <c r="AT84" s="19"/>
      <c r="AU84" s="13"/>
      <c r="AV84" s="19"/>
      <c r="AW84" s="53"/>
      <c r="AX84" s="19"/>
      <c r="AY84" s="13"/>
      <c r="AZ84" s="19"/>
      <c r="BA84" s="13"/>
      <c r="BB84" s="19"/>
      <c r="BC84" s="13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3"/>
      <c r="D85" s="19"/>
      <c r="E85" s="13"/>
      <c r="F85" s="19"/>
      <c r="G85" s="13"/>
      <c r="H85" s="19"/>
      <c r="I85" s="13"/>
      <c r="J85" s="19"/>
      <c r="K85" s="13"/>
      <c r="L85" s="19"/>
      <c r="M85" s="13"/>
      <c r="N85" s="19"/>
      <c r="O85" s="13"/>
      <c r="P85" s="19"/>
      <c r="Q85" s="13"/>
      <c r="R85" s="19"/>
      <c r="S85" s="13"/>
      <c r="T85" s="19"/>
      <c r="U85" s="13"/>
      <c r="V85" s="19"/>
      <c r="W85" s="13"/>
      <c r="X85" s="19"/>
      <c r="Y85" s="13"/>
      <c r="Z85" s="19"/>
      <c r="AA85" s="13"/>
      <c r="AB85" s="19"/>
      <c r="AC85" s="13"/>
      <c r="AD85" s="19"/>
      <c r="AE85" s="13"/>
      <c r="AG85" s="70"/>
      <c r="AH85" s="19"/>
      <c r="AI85" s="13"/>
      <c r="AJ85" s="19"/>
      <c r="AK85" s="13"/>
      <c r="AL85" s="19"/>
      <c r="AM85" s="13"/>
      <c r="AN85" s="19"/>
      <c r="AO85" s="13"/>
      <c r="AP85" s="19"/>
      <c r="AQ85" s="13"/>
      <c r="AR85" s="19"/>
      <c r="AS85" s="13"/>
      <c r="AT85" s="19"/>
      <c r="AU85" s="13"/>
      <c r="AV85" s="19"/>
      <c r="AW85" s="53"/>
      <c r="AX85" s="19"/>
      <c r="AY85" s="13"/>
      <c r="AZ85" s="19"/>
      <c r="BA85" s="13"/>
      <c r="BB85" s="19"/>
      <c r="BC85" s="13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3"/>
      <c r="D86" s="19"/>
      <c r="E86" s="13"/>
      <c r="F86" s="19"/>
      <c r="G86" s="13"/>
      <c r="H86" s="19"/>
      <c r="I86" s="13"/>
      <c r="J86" s="19"/>
      <c r="K86" s="13"/>
      <c r="L86" s="19"/>
      <c r="M86" s="13"/>
      <c r="N86" s="19"/>
      <c r="O86" s="13"/>
      <c r="P86" s="19"/>
      <c r="Q86" s="13"/>
      <c r="R86" s="19"/>
      <c r="S86" s="13"/>
      <c r="T86" s="19"/>
      <c r="U86" s="13"/>
      <c r="V86" s="19"/>
      <c r="W86" s="13"/>
      <c r="X86" s="19"/>
      <c r="Y86" s="13"/>
      <c r="Z86" s="19"/>
      <c r="AA86" s="13"/>
      <c r="AB86" s="19"/>
      <c r="AC86" s="13"/>
      <c r="AD86" s="19"/>
      <c r="AE86" s="13"/>
      <c r="AG86" s="70"/>
      <c r="AH86" s="19"/>
      <c r="AI86" s="13"/>
      <c r="AJ86" s="19"/>
      <c r="AK86" s="13"/>
      <c r="AL86" s="19"/>
      <c r="AM86" s="13"/>
      <c r="AN86" s="19"/>
      <c r="AO86" s="13"/>
      <c r="AP86" s="19"/>
      <c r="AQ86" s="13"/>
      <c r="AR86" s="19"/>
      <c r="AS86" s="13"/>
      <c r="AT86" s="19"/>
      <c r="AU86" s="13"/>
      <c r="AV86" s="19"/>
      <c r="AW86" s="53"/>
      <c r="AX86" s="19"/>
      <c r="AY86" s="13"/>
      <c r="AZ86" s="19"/>
      <c r="BA86" s="13"/>
      <c r="BB86" s="19"/>
      <c r="BC86" s="13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7"/>
      <c r="D87" s="9"/>
      <c r="E87" s="7"/>
      <c r="F87" s="9"/>
      <c r="G87" s="7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  <c r="V87" s="9"/>
      <c r="W87" s="7"/>
      <c r="X87" s="9"/>
      <c r="Y87" s="7"/>
      <c r="Z87" s="9"/>
      <c r="AA87" s="7"/>
      <c r="AB87" s="9"/>
      <c r="AC87" s="7"/>
      <c r="AD87" s="9"/>
      <c r="AE87" s="7"/>
      <c r="AG87" s="70"/>
      <c r="AH87" s="9"/>
      <c r="AI87" s="7"/>
      <c r="AJ87" s="9"/>
      <c r="AK87" s="7"/>
      <c r="AL87" s="9"/>
      <c r="AM87" s="7"/>
      <c r="AN87" s="9"/>
      <c r="AO87" s="7"/>
      <c r="AP87" s="9"/>
      <c r="AQ87" s="7"/>
      <c r="AR87" s="9"/>
      <c r="AS87" s="7"/>
      <c r="AT87" s="9"/>
      <c r="AU87" s="7"/>
      <c r="AV87" s="9"/>
      <c r="AW87" s="100"/>
      <c r="AX87" s="9"/>
      <c r="AY87" s="7"/>
      <c r="AZ87" s="9"/>
      <c r="BA87" s="7"/>
      <c r="BB87" s="9"/>
      <c r="BC87" s="7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7"/>
      <c r="D88" s="9"/>
      <c r="E88" s="7"/>
      <c r="F88" s="9"/>
      <c r="G88" s="7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  <c r="V88" s="9"/>
      <c r="W88" s="7"/>
      <c r="X88" s="9"/>
      <c r="Y88" s="7"/>
      <c r="Z88" s="9"/>
      <c r="AA88" s="7"/>
      <c r="AB88" s="98"/>
      <c r="AC88" s="7"/>
      <c r="AD88" s="9"/>
      <c r="AE88" s="7"/>
      <c r="AF88" s="4"/>
      <c r="AG88" s="70"/>
      <c r="AH88" s="9"/>
      <c r="AI88" s="7"/>
      <c r="AJ88" s="9"/>
      <c r="AK88" s="7"/>
      <c r="AL88" s="9"/>
      <c r="AM88" s="7"/>
      <c r="AN88" s="9"/>
      <c r="AO88" s="7"/>
      <c r="AP88" s="98"/>
      <c r="AQ88" s="7"/>
      <c r="AR88" s="9"/>
      <c r="AS88" s="7"/>
      <c r="AT88" s="9"/>
      <c r="AU88" s="7"/>
      <c r="AV88" s="9"/>
      <c r="AW88" s="100"/>
      <c r="AX88" s="9"/>
      <c r="AY88" s="7"/>
      <c r="AZ88" s="9"/>
      <c r="BA88" s="7"/>
      <c r="BB88" s="9"/>
      <c r="BC88" s="7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7"/>
      <c r="D89" s="9"/>
      <c r="E89" s="7"/>
      <c r="F89" s="9"/>
      <c r="G89" s="7"/>
      <c r="H89" s="9"/>
      <c r="I89" s="7"/>
      <c r="J89" s="9"/>
      <c r="K89" s="7"/>
      <c r="L89" s="9"/>
      <c r="M89" s="7"/>
      <c r="N89" s="9"/>
      <c r="O89" s="7"/>
      <c r="P89" s="9"/>
      <c r="Q89" s="7"/>
      <c r="R89" s="9"/>
      <c r="S89" s="7"/>
      <c r="T89" s="9"/>
      <c r="U89" s="7"/>
      <c r="V89" s="9"/>
      <c r="W89" s="7"/>
      <c r="X89" s="9"/>
      <c r="Y89" s="7"/>
      <c r="Z89" s="9"/>
      <c r="AA89" s="7"/>
      <c r="AB89" s="9"/>
      <c r="AC89" s="7"/>
      <c r="AD89" s="9"/>
      <c r="AE89" s="7"/>
      <c r="AF89" s="9"/>
      <c r="AG89" s="7"/>
      <c r="AH89" s="9"/>
      <c r="AI89" s="7"/>
      <c r="AJ89" s="9"/>
      <c r="AK89" s="7"/>
      <c r="AL89" s="9"/>
      <c r="AM89" s="7"/>
      <c r="AN89" s="9"/>
      <c r="AO89" s="7"/>
      <c r="AP89" s="9"/>
      <c r="AQ89" s="99"/>
      <c r="AR89" s="9"/>
      <c r="AS89" s="7"/>
      <c r="AT89" s="9"/>
      <c r="AU89" s="7"/>
      <c r="AV89" s="9"/>
      <c r="AW89" s="100"/>
      <c r="AX89" s="9"/>
      <c r="AY89" s="7"/>
      <c r="AZ89" s="9"/>
      <c r="BA89" s="7"/>
      <c r="BB89" s="9"/>
      <c r="BC89" s="7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7"/>
      <c r="D90" s="9"/>
      <c r="E90" s="7"/>
      <c r="F90" s="9"/>
      <c r="G90" s="7"/>
      <c r="H90" s="9"/>
      <c r="I90" s="7"/>
      <c r="J90" s="9"/>
      <c r="K90" s="7"/>
      <c r="L90" s="9"/>
      <c r="M90" s="7"/>
      <c r="N90" s="9"/>
      <c r="O90" s="7"/>
      <c r="P90" s="9"/>
      <c r="Q90" s="7"/>
      <c r="R90" s="9"/>
      <c r="S90" s="7"/>
      <c r="T90" s="9"/>
      <c r="U90" s="7"/>
      <c r="V90" s="9"/>
      <c r="W90" s="7"/>
      <c r="X90" s="9"/>
      <c r="Y90" s="7"/>
      <c r="Z90" s="9"/>
      <c r="AA90" s="7"/>
      <c r="AB90" s="9"/>
      <c r="AC90" s="7"/>
      <c r="AD90" s="9"/>
      <c r="AE90" s="7"/>
      <c r="AF90" s="9"/>
      <c r="AG90" s="7"/>
      <c r="AH90" s="9"/>
      <c r="AI90" s="7"/>
      <c r="AJ90" s="9"/>
      <c r="AK90" s="7"/>
      <c r="AL90" s="9"/>
      <c r="AM90" s="7"/>
      <c r="AN90" s="9"/>
      <c r="AO90" s="7"/>
      <c r="AP90" s="9"/>
      <c r="AQ90" s="7"/>
      <c r="AR90" s="9"/>
      <c r="AS90" s="7"/>
      <c r="AT90" s="9"/>
      <c r="AU90" s="7"/>
      <c r="AV90" s="9"/>
      <c r="AW90" s="100"/>
      <c r="AX90" s="9"/>
      <c r="AY90" s="7"/>
      <c r="AZ90" s="9"/>
      <c r="BA90" s="7"/>
      <c r="BB90" s="9"/>
      <c r="BC90" s="7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6"/>
      <c r="D91" s="105"/>
      <c r="E91" s="106"/>
      <c r="F91" s="105"/>
      <c r="G91" s="106"/>
      <c r="H91" s="105"/>
      <c r="I91" s="106"/>
      <c r="J91" s="105"/>
      <c r="K91" s="106"/>
      <c r="L91" s="105"/>
      <c r="M91" s="106"/>
      <c r="N91" s="105"/>
      <c r="O91" s="106"/>
      <c r="P91" s="105"/>
      <c r="Q91" s="106"/>
      <c r="R91" s="105"/>
      <c r="S91" s="106"/>
      <c r="T91" s="105"/>
      <c r="U91" s="106"/>
      <c r="V91" s="105"/>
      <c r="W91" s="106"/>
      <c r="X91" s="105"/>
      <c r="Y91" s="106"/>
      <c r="Z91" s="105"/>
      <c r="AA91" s="106"/>
      <c r="AB91" s="105"/>
      <c r="AC91" s="106"/>
      <c r="AD91" s="105"/>
      <c r="AE91" s="106"/>
      <c r="AF91" s="105"/>
      <c r="AG91" s="106"/>
      <c r="AH91" s="105"/>
      <c r="AI91" s="106"/>
      <c r="AJ91" s="105"/>
      <c r="AK91" s="106"/>
      <c r="AL91" s="105"/>
      <c r="AM91" s="106"/>
      <c r="AN91" s="105"/>
      <c r="AO91" s="106"/>
      <c r="AP91" s="105"/>
      <c r="AQ91" s="106"/>
      <c r="AR91" s="105"/>
      <c r="AS91" s="106"/>
      <c r="AT91" s="105"/>
      <c r="AU91" s="106"/>
      <c r="AW91" s="108"/>
      <c r="AX91" s="105"/>
      <c r="AY91" s="106"/>
      <c r="AZ91" s="105"/>
      <c r="BA91" s="106"/>
      <c r="BB91" s="105"/>
      <c r="BC91" s="106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3"/>
      <c r="D92" s="98"/>
      <c r="E92" s="99"/>
      <c r="F92" s="19"/>
      <c r="G92" s="13"/>
      <c r="H92" s="19"/>
      <c r="I92" s="13"/>
      <c r="J92" s="19"/>
      <c r="K92" s="13"/>
      <c r="L92" s="19"/>
      <c r="M92" s="13"/>
      <c r="N92" s="19"/>
      <c r="O92" s="13"/>
      <c r="P92" s="19"/>
      <c r="Q92" s="13"/>
      <c r="R92" s="19"/>
      <c r="S92" s="13"/>
      <c r="T92" s="19"/>
      <c r="U92" s="13"/>
      <c r="V92" s="19"/>
      <c r="W92" s="13"/>
      <c r="X92" s="19"/>
      <c r="Y92" s="13"/>
      <c r="Z92" s="115"/>
      <c r="AA92" s="114"/>
      <c r="AB92" s="19"/>
      <c r="AC92" s="13"/>
      <c r="AD92" s="19"/>
      <c r="AE92" s="13"/>
      <c r="AF92" s="19"/>
      <c r="AG92" s="13"/>
      <c r="AH92" s="19"/>
      <c r="AI92" s="13"/>
      <c r="AJ92" s="19"/>
      <c r="AK92" s="13"/>
      <c r="AL92" s="19"/>
      <c r="AM92" s="13"/>
      <c r="AN92" s="19"/>
      <c r="AO92" s="13"/>
      <c r="AP92" s="19"/>
      <c r="AQ92" s="13"/>
      <c r="AR92" s="19"/>
      <c r="AS92" s="13"/>
      <c r="AT92" s="19"/>
      <c r="AU92" s="13"/>
      <c r="AV92" s="19"/>
      <c r="AW92" s="53"/>
      <c r="AX92" s="19"/>
      <c r="AY92" s="13"/>
      <c r="AZ92" s="19"/>
      <c r="BA92" s="13"/>
      <c r="BB92" s="19"/>
      <c r="BC92" s="13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3"/>
      <c r="D93" s="113"/>
      <c r="E93" s="13"/>
      <c r="F93" s="19"/>
      <c r="G93" s="13"/>
      <c r="H93" s="19"/>
      <c r="I93" s="13"/>
      <c r="J93" s="19"/>
      <c r="K93" s="13"/>
      <c r="L93" s="19"/>
      <c r="M93" s="13"/>
      <c r="N93" s="19"/>
      <c r="O93" s="13"/>
      <c r="P93" s="19"/>
      <c r="Q93" s="13"/>
      <c r="R93" s="19"/>
      <c r="S93" s="13"/>
      <c r="T93" s="9"/>
      <c r="U93" s="114"/>
      <c r="V93" s="19"/>
      <c r="W93" s="13"/>
      <c r="X93" s="19"/>
      <c r="Y93" s="13"/>
      <c r="Z93" s="19"/>
      <c r="AA93" s="13"/>
      <c r="AB93" s="19"/>
      <c r="AC93" s="13"/>
      <c r="AD93" s="19"/>
      <c r="AE93" s="13"/>
      <c r="AF93" s="14"/>
      <c r="AG93" s="13"/>
      <c r="AH93" s="19"/>
      <c r="AI93" s="13"/>
      <c r="AJ93" s="19"/>
      <c r="AK93" s="13"/>
      <c r="AL93" s="19"/>
      <c r="AM93" s="13"/>
      <c r="AN93" s="19"/>
      <c r="AO93" s="13"/>
      <c r="AP93" s="19"/>
      <c r="AQ93" s="13"/>
      <c r="AR93" s="19"/>
      <c r="AS93" s="13"/>
      <c r="AT93" s="19"/>
      <c r="AU93" s="13"/>
      <c r="AV93" s="9"/>
      <c r="AW93" s="53"/>
      <c r="AX93" s="19"/>
      <c r="AY93" s="13"/>
      <c r="AZ93" s="19"/>
      <c r="BA93" s="13"/>
      <c r="BB93" s="9"/>
      <c r="BC93" s="7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3"/>
      <c r="D94" s="113"/>
      <c r="E94" s="13"/>
      <c r="F94" s="19"/>
      <c r="G94" s="13"/>
      <c r="H94" s="19"/>
      <c r="I94" s="13"/>
      <c r="J94" s="19"/>
      <c r="K94" s="13"/>
      <c r="L94" s="19"/>
      <c r="M94" s="13"/>
      <c r="N94" s="19"/>
      <c r="O94" s="13"/>
      <c r="P94" s="19"/>
      <c r="Q94" s="13"/>
      <c r="R94" s="19"/>
      <c r="S94" s="13"/>
      <c r="T94" s="19"/>
      <c r="U94" s="13"/>
      <c r="V94" s="19"/>
      <c r="W94" s="13"/>
      <c r="X94" s="19"/>
      <c r="Y94" s="13"/>
      <c r="Z94" s="19"/>
      <c r="AA94" s="13"/>
      <c r="AB94" s="19"/>
      <c r="AC94" s="13"/>
      <c r="AD94" s="19"/>
      <c r="AE94" s="13"/>
      <c r="AF94" s="19"/>
      <c r="AG94" s="13"/>
      <c r="AH94" s="19"/>
      <c r="AI94" s="13"/>
      <c r="AJ94" s="19"/>
      <c r="AK94" s="13"/>
      <c r="AL94" s="19"/>
      <c r="AM94" s="13"/>
      <c r="AN94" s="19"/>
      <c r="AO94" s="13"/>
      <c r="AP94" s="19"/>
      <c r="AQ94" s="13"/>
      <c r="AR94" s="111"/>
      <c r="AS94" s="70"/>
      <c r="AT94" s="19"/>
      <c r="AU94" s="13"/>
      <c r="AV94" s="19"/>
      <c r="AW94" s="53"/>
      <c r="AX94" s="19"/>
      <c r="AY94" s="13"/>
      <c r="AZ94" s="19"/>
      <c r="BA94" s="13"/>
      <c r="BB94" s="98"/>
      <c r="BC94" s="7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3"/>
      <c r="D95" s="113"/>
      <c r="E95" s="13"/>
      <c r="F95" s="19"/>
      <c r="G95" s="13"/>
      <c r="H95" s="19"/>
      <c r="I95" s="13"/>
      <c r="J95" s="19"/>
      <c r="K95" s="13"/>
      <c r="L95" s="19"/>
      <c r="M95" s="13"/>
      <c r="N95" s="19"/>
      <c r="O95" s="13"/>
      <c r="P95" s="19"/>
      <c r="Q95" s="13"/>
      <c r="R95" s="19"/>
      <c r="S95" s="13"/>
      <c r="T95" s="19"/>
      <c r="U95" s="13"/>
      <c r="V95" s="19"/>
      <c r="W95" s="13"/>
      <c r="X95" s="19"/>
      <c r="Y95" s="13"/>
      <c r="Z95" s="19"/>
      <c r="AA95" s="13"/>
      <c r="AB95" s="19"/>
      <c r="AC95" s="13"/>
      <c r="AD95" s="19"/>
      <c r="AE95" s="13"/>
      <c r="AF95" s="19"/>
      <c r="AG95" s="13"/>
      <c r="AH95" s="19"/>
      <c r="AI95" s="13"/>
      <c r="AJ95" s="19"/>
      <c r="AK95" s="13"/>
      <c r="AL95" s="19"/>
      <c r="AM95" s="13"/>
      <c r="AN95" s="19"/>
      <c r="AO95" s="13"/>
      <c r="AP95" s="19"/>
      <c r="AQ95" s="13"/>
      <c r="AR95" s="19"/>
      <c r="AS95" s="13"/>
      <c r="AT95" s="19"/>
      <c r="AU95" s="13"/>
      <c r="AV95" s="19"/>
      <c r="AW95" s="53"/>
      <c r="AX95" s="15"/>
      <c r="AY95" s="13"/>
      <c r="AZ95" s="19"/>
      <c r="BA95" s="13"/>
      <c r="BB95" s="19"/>
      <c r="BC95" s="13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3"/>
      <c r="D96" s="19"/>
      <c r="E96" s="13"/>
      <c r="F96" s="19"/>
      <c r="G96" s="13"/>
      <c r="H96" s="19"/>
      <c r="I96" s="13"/>
      <c r="J96" s="19"/>
      <c r="K96" s="13"/>
      <c r="L96" s="19"/>
      <c r="M96" s="13"/>
      <c r="N96" s="19"/>
      <c r="O96" s="13"/>
      <c r="P96" s="19"/>
      <c r="Q96" s="13"/>
      <c r="R96" s="19"/>
      <c r="S96" s="13"/>
      <c r="T96" s="19"/>
      <c r="U96" s="13"/>
      <c r="V96" s="19"/>
      <c r="W96" s="13"/>
      <c r="X96" s="19"/>
      <c r="Y96" s="13"/>
      <c r="Z96" s="19"/>
      <c r="AA96" s="13"/>
      <c r="AB96" s="19"/>
      <c r="AC96" s="13"/>
      <c r="AD96" s="19"/>
      <c r="AE96" s="13"/>
      <c r="AF96" s="19"/>
      <c r="AG96" s="7"/>
      <c r="AH96" s="19"/>
      <c r="AI96" s="13"/>
      <c r="AJ96" s="111"/>
      <c r="AK96" s="70"/>
      <c r="AL96" s="19"/>
      <c r="AM96" s="13"/>
      <c r="AN96" s="19"/>
      <c r="AO96" s="13"/>
      <c r="AP96" s="19"/>
      <c r="AQ96" s="13"/>
      <c r="AR96" s="19"/>
      <c r="AS96" s="13"/>
      <c r="AT96" s="111"/>
      <c r="AU96" s="13"/>
      <c r="AV96" s="19"/>
      <c r="AW96" s="53"/>
      <c r="AX96" s="19"/>
      <c r="AY96" s="13"/>
      <c r="AZ96" s="15"/>
      <c r="BA96" s="13"/>
      <c r="BB96" s="19"/>
      <c r="BC96" s="41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3"/>
      <c r="D97" s="19"/>
      <c r="E97" s="13"/>
      <c r="F97" s="19"/>
      <c r="G97" s="13"/>
      <c r="H97" s="19"/>
      <c r="I97" s="13"/>
      <c r="J97" s="19"/>
      <c r="K97" s="13"/>
      <c r="L97" s="19"/>
      <c r="M97" s="13"/>
      <c r="N97" s="19"/>
      <c r="O97" s="13"/>
      <c r="P97" s="19"/>
      <c r="Q97" s="13"/>
      <c r="R97" s="19"/>
      <c r="S97" s="13"/>
      <c r="T97" s="9"/>
      <c r="U97" s="7"/>
      <c r="V97" s="111"/>
      <c r="W97" s="13"/>
      <c r="X97" s="15"/>
      <c r="Y97" s="13"/>
      <c r="Z97" s="19"/>
      <c r="AA97" s="13"/>
      <c r="AB97" s="19"/>
      <c r="AC97" s="13"/>
      <c r="AD97" s="19"/>
      <c r="AE97" s="13"/>
      <c r="AF97" s="98"/>
      <c r="AG97" s="7"/>
      <c r="AH97" s="19"/>
      <c r="AI97" s="13"/>
      <c r="AJ97" s="4"/>
      <c r="AK97" s="70"/>
      <c r="AL97" s="19"/>
      <c r="AM97" s="13"/>
      <c r="AN97" s="19"/>
      <c r="AO97" s="13"/>
      <c r="AP97" s="19"/>
      <c r="AQ97" s="13"/>
      <c r="AR97" s="19"/>
      <c r="AS97" s="13"/>
      <c r="AT97" s="19"/>
      <c r="AU97" s="13"/>
      <c r="AV97" s="19"/>
      <c r="AW97" s="53"/>
      <c r="AX97" s="19"/>
      <c r="AY97" s="13"/>
      <c r="AZ97" s="19"/>
      <c r="BA97" s="13"/>
      <c r="BB97" s="19"/>
      <c r="BC97" s="13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3"/>
      <c r="D98" s="19"/>
      <c r="E98" s="13"/>
      <c r="F98" s="19"/>
      <c r="G98" s="13"/>
      <c r="H98" s="19"/>
      <c r="I98" s="13"/>
      <c r="J98" s="19"/>
      <c r="K98" s="13"/>
      <c r="L98" s="19"/>
      <c r="M98" s="13"/>
      <c r="N98" s="19"/>
      <c r="O98" s="13"/>
      <c r="P98" s="19"/>
      <c r="Q98" s="13"/>
      <c r="R98" s="19"/>
      <c r="S98" s="13"/>
      <c r="T98" s="19"/>
      <c r="U98" s="13"/>
      <c r="V98" s="19"/>
      <c r="W98" s="13"/>
      <c r="X98" s="15"/>
      <c r="Y98" s="13"/>
      <c r="Z98" s="19"/>
      <c r="AA98" s="13"/>
      <c r="AB98" s="19"/>
      <c r="AC98" s="13"/>
      <c r="AD98" s="19"/>
      <c r="AE98" s="13"/>
      <c r="AF98" s="19"/>
      <c r="AG98" s="13"/>
      <c r="AH98" s="19"/>
      <c r="AI98" s="13"/>
      <c r="AJ98" s="19"/>
      <c r="AK98" s="13"/>
      <c r="AL98" s="19"/>
      <c r="AM98" s="13"/>
      <c r="AN98" s="19"/>
      <c r="AO98" s="13"/>
      <c r="AP98" s="19"/>
      <c r="AQ98" s="13"/>
      <c r="AR98" s="19"/>
      <c r="AS98" s="13"/>
      <c r="AT98" s="19"/>
      <c r="AU98" s="13"/>
      <c r="AV98" s="19"/>
      <c r="AW98" s="53"/>
      <c r="AX98" s="19"/>
      <c r="AY98" s="13"/>
      <c r="AZ98" s="19"/>
      <c r="BA98" s="13"/>
      <c r="BB98" s="19"/>
      <c r="BC98" s="13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3"/>
      <c r="D99" s="19"/>
      <c r="E99" s="13"/>
      <c r="F99" s="19"/>
      <c r="G99" s="13"/>
      <c r="H99" s="19"/>
      <c r="I99" s="13"/>
      <c r="J99" s="19"/>
      <c r="K99" s="13"/>
      <c r="L99" s="19"/>
      <c r="M99" s="13"/>
      <c r="N99" s="19"/>
      <c r="O99" s="13"/>
      <c r="P99" s="19"/>
      <c r="Q99" s="13"/>
      <c r="R99" s="19"/>
      <c r="S99" s="41"/>
      <c r="T99" s="19"/>
      <c r="U99" s="13"/>
      <c r="V99" s="19"/>
      <c r="W99" s="13"/>
      <c r="X99" s="19"/>
      <c r="Y99" s="13"/>
      <c r="Z99" s="19"/>
      <c r="AA99" s="13"/>
      <c r="AB99" s="19"/>
      <c r="AC99" s="13"/>
      <c r="AD99" s="19"/>
      <c r="AE99" s="13"/>
      <c r="AF99" s="19"/>
      <c r="AG99" s="13"/>
      <c r="AH99" s="19"/>
      <c r="AI99" s="13"/>
      <c r="AJ99" s="111"/>
      <c r="AK99" s="13"/>
      <c r="AL99" s="19"/>
      <c r="AM99" s="13"/>
      <c r="AN99" s="19"/>
      <c r="AO99" s="13"/>
      <c r="AP99" s="19"/>
      <c r="AQ99" s="13"/>
      <c r="AR99" s="19"/>
      <c r="AS99" s="13"/>
      <c r="AT99" s="19"/>
      <c r="AU99" s="13"/>
      <c r="AV99" s="19"/>
      <c r="AW99" s="53"/>
      <c r="AX99" s="19"/>
      <c r="AY99" s="13"/>
      <c r="AZ99" s="19"/>
      <c r="BA99" s="13"/>
      <c r="BB99" s="19"/>
      <c r="BC99" s="13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3"/>
      <c r="D100" s="19"/>
      <c r="E100" s="13"/>
      <c r="F100" s="19"/>
      <c r="G100" s="13"/>
      <c r="H100" s="19"/>
      <c r="I100" s="13"/>
      <c r="J100" s="19"/>
      <c r="K100" s="13"/>
      <c r="L100" s="19"/>
      <c r="M100" s="13"/>
      <c r="N100" s="19"/>
      <c r="O100" s="13"/>
      <c r="P100" s="19"/>
      <c r="Q100" s="13"/>
      <c r="R100" s="19"/>
      <c r="S100" s="13"/>
      <c r="T100" s="19"/>
      <c r="U100" s="13"/>
      <c r="V100" s="19"/>
      <c r="W100" s="13"/>
      <c r="X100" s="19"/>
      <c r="Y100" s="13"/>
      <c r="Z100" s="19"/>
      <c r="AA100" s="13"/>
      <c r="AB100" s="19"/>
      <c r="AC100" s="13"/>
      <c r="AD100" s="19"/>
      <c r="AE100" s="13"/>
      <c r="AF100" s="19"/>
      <c r="AG100" s="13"/>
      <c r="AH100" s="19"/>
      <c r="AI100" s="13"/>
      <c r="AJ100" s="19"/>
      <c r="AK100" s="13"/>
      <c r="AL100" s="19"/>
      <c r="AM100" s="13"/>
      <c r="AN100" s="19"/>
      <c r="AO100" s="13"/>
      <c r="AP100" s="19"/>
      <c r="AQ100" s="13"/>
      <c r="AR100" s="19"/>
      <c r="AS100" s="13"/>
      <c r="AT100" s="19"/>
      <c r="AU100" s="13"/>
      <c r="AV100" s="19"/>
      <c r="AW100" s="53"/>
      <c r="AX100" s="19"/>
      <c r="AY100" s="13"/>
      <c r="AZ100" s="19"/>
      <c r="BA100" s="13"/>
      <c r="BB100" s="19"/>
      <c r="BC100" s="13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3"/>
      <c r="D101" s="19"/>
      <c r="E101" s="13"/>
      <c r="F101" s="19"/>
      <c r="G101" s="13"/>
      <c r="H101" s="19"/>
      <c r="I101" s="13"/>
      <c r="J101" s="19"/>
      <c r="K101" s="13"/>
      <c r="L101" s="19"/>
      <c r="M101" s="13"/>
      <c r="N101" s="19"/>
      <c r="O101" s="13"/>
      <c r="P101" s="19"/>
      <c r="Q101" s="13"/>
      <c r="R101" s="19"/>
      <c r="S101" s="13"/>
      <c r="T101" s="19"/>
      <c r="U101" s="13"/>
      <c r="V101" s="19"/>
      <c r="W101" s="13"/>
      <c r="X101" s="19"/>
      <c r="Y101" s="13"/>
      <c r="Z101" s="19"/>
      <c r="AA101" s="13"/>
      <c r="AB101" s="19"/>
      <c r="AC101" s="13"/>
      <c r="AD101" s="19"/>
      <c r="AE101" s="13"/>
      <c r="AF101" s="19"/>
      <c r="AG101" s="13"/>
      <c r="AH101" s="19"/>
      <c r="AI101" s="13"/>
      <c r="AJ101" s="19"/>
      <c r="AK101" s="13"/>
      <c r="AL101" s="19"/>
      <c r="AM101" s="13"/>
      <c r="AN101" s="19"/>
      <c r="AO101" s="13"/>
      <c r="AP101" s="19"/>
      <c r="AQ101" s="13"/>
      <c r="AR101" s="19"/>
      <c r="AS101" s="13"/>
      <c r="AT101" s="19"/>
      <c r="AU101" s="13"/>
      <c r="AV101" s="19"/>
      <c r="AW101" s="53"/>
      <c r="AX101" s="19"/>
      <c r="AY101" s="13"/>
      <c r="AZ101" s="19"/>
      <c r="BA101" s="13"/>
      <c r="BB101" s="19"/>
      <c r="BC101" s="13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3"/>
      <c r="D102" s="19"/>
      <c r="E102" s="13"/>
      <c r="F102" s="19"/>
      <c r="G102" s="13"/>
      <c r="H102" s="19"/>
      <c r="I102" s="13"/>
      <c r="J102" s="19"/>
      <c r="K102" s="13"/>
      <c r="L102" s="19"/>
      <c r="M102" s="13"/>
      <c r="N102" s="19"/>
      <c r="O102" s="13"/>
      <c r="P102" s="19"/>
      <c r="Q102" s="13"/>
      <c r="R102" s="19"/>
      <c r="S102" s="13"/>
      <c r="T102" s="19"/>
      <c r="U102" s="13"/>
      <c r="V102" s="19"/>
      <c r="W102" s="13"/>
      <c r="X102" s="19"/>
      <c r="Y102" s="13"/>
      <c r="Z102" s="19"/>
      <c r="AA102" s="13"/>
      <c r="AB102" s="19"/>
      <c r="AC102" s="13"/>
      <c r="AD102" s="19"/>
      <c r="AE102" s="41"/>
      <c r="AF102" s="19"/>
      <c r="AG102" s="13"/>
      <c r="AH102" s="19"/>
      <c r="AI102" s="13"/>
      <c r="AJ102" s="19"/>
      <c r="AK102" s="13"/>
      <c r="AL102" s="19"/>
      <c r="AM102" s="13"/>
      <c r="AN102" s="19"/>
      <c r="AO102" s="13"/>
      <c r="AP102" s="19"/>
      <c r="AQ102" s="13"/>
      <c r="AR102" s="19"/>
      <c r="AS102" s="13"/>
      <c r="AT102" s="19"/>
      <c r="AU102" s="13"/>
      <c r="AV102" s="19"/>
      <c r="AW102" s="53"/>
      <c r="AX102" s="19"/>
      <c r="AY102" s="13"/>
      <c r="AZ102" s="19"/>
      <c r="BA102" s="13"/>
      <c r="BB102" s="19"/>
      <c r="BC102" s="13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3"/>
      <c r="D103" s="19"/>
      <c r="E103" s="13"/>
      <c r="F103" s="19"/>
      <c r="G103" s="13"/>
      <c r="H103" s="19"/>
      <c r="I103" s="13"/>
      <c r="J103" s="19"/>
      <c r="K103" s="13"/>
      <c r="L103" s="19"/>
      <c r="M103" s="13"/>
      <c r="N103" s="19"/>
      <c r="O103" s="13"/>
      <c r="P103" s="19"/>
      <c r="Q103" s="13"/>
      <c r="R103" s="19"/>
      <c r="S103" s="13"/>
      <c r="T103" s="19"/>
      <c r="U103" s="13"/>
      <c r="V103" s="19"/>
      <c r="W103" s="13"/>
      <c r="X103" s="19"/>
      <c r="Y103" s="13"/>
      <c r="Z103" s="19"/>
      <c r="AA103" s="13"/>
      <c r="AB103" s="19"/>
      <c r="AC103" s="13"/>
      <c r="AD103" s="19"/>
      <c r="AE103" s="13"/>
      <c r="AF103" s="19"/>
      <c r="AG103" s="13"/>
      <c r="AH103" s="19"/>
      <c r="AI103" s="13"/>
      <c r="AJ103" s="19"/>
      <c r="AK103" s="13"/>
      <c r="AL103" s="19"/>
      <c r="AM103" s="13"/>
      <c r="AN103" s="19"/>
      <c r="AO103" s="13"/>
      <c r="AP103" s="19"/>
      <c r="AQ103" s="13"/>
      <c r="AR103" s="19"/>
      <c r="AS103" s="13"/>
      <c r="AT103" s="19"/>
      <c r="AU103" s="13"/>
      <c r="AV103" s="19"/>
      <c r="AW103" s="53"/>
      <c r="AX103" s="19"/>
      <c r="AY103" s="13"/>
      <c r="AZ103" s="19"/>
      <c r="BA103" s="13"/>
      <c r="BB103" s="19"/>
      <c r="BC103" s="13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3"/>
      <c r="D104" s="19"/>
      <c r="E104" s="13"/>
      <c r="F104" s="19"/>
      <c r="G104" s="13"/>
      <c r="H104" s="19"/>
      <c r="I104" s="13"/>
      <c r="J104" s="19"/>
      <c r="K104" s="13"/>
      <c r="L104" s="19"/>
      <c r="M104" s="13"/>
      <c r="N104" s="19"/>
      <c r="O104" s="13"/>
      <c r="P104" s="19"/>
      <c r="Q104" s="13"/>
      <c r="R104" s="19"/>
      <c r="S104" s="13"/>
      <c r="T104" s="19"/>
      <c r="U104" s="13"/>
      <c r="V104" s="19"/>
      <c r="W104" s="13"/>
      <c r="X104" s="19"/>
      <c r="Y104" s="13"/>
      <c r="Z104" s="19"/>
      <c r="AA104" s="13"/>
      <c r="AB104" s="19"/>
      <c r="AC104" s="13"/>
      <c r="AD104" s="19"/>
      <c r="AE104" s="13"/>
      <c r="AF104" s="19"/>
      <c r="AG104" s="13"/>
      <c r="AH104" s="19"/>
      <c r="AI104" s="13"/>
      <c r="AJ104" s="19"/>
      <c r="AK104" s="13"/>
      <c r="AL104" s="19"/>
      <c r="AM104" s="13"/>
      <c r="AN104" s="19"/>
      <c r="AO104" s="13"/>
      <c r="AP104" s="19"/>
      <c r="AQ104" s="13"/>
      <c r="AR104" s="19"/>
      <c r="AS104" s="13"/>
      <c r="AT104" s="19"/>
      <c r="AU104" s="13"/>
      <c r="AV104" s="19"/>
      <c r="AW104" s="53"/>
      <c r="AX104" s="19"/>
      <c r="AY104" s="13"/>
      <c r="AZ104" s="19"/>
      <c r="BA104" s="13"/>
      <c r="BB104" s="19"/>
      <c r="BC104" s="13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3"/>
      <c r="D105" s="19"/>
      <c r="E105" s="13"/>
      <c r="F105" s="19"/>
      <c r="G105" s="13"/>
      <c r="H105" s="19"/>
      <c r="I105" s="13"/>
      <c r="J105" s="19"/>
      <c r="K105" s="13"/>
      <c r="L105" s="19"/>
      <c r="M105" s="13"/>
      <c r="N105" s="19"/>
      <c r="O105" s="13"/>
      <c r="P105" s="19"/>
      <c r="Q105" s="13"/>
      <c r="R105" s="19"/>
      <c r="S105" s="13"/>
      <c r="T105" s="19"/>
      <c r="U105" s="13"/>
      <c r="V105" s="19"/>
      <c r="W105" s="13"/>
      <c r="X105" s="19"/>
      <c r="Y105" s="13"/>
      <c r="Z105" s="19"/>
      <c r="AA105" s="13"/>
      <c r="AB105" s="19"/>
      <c r="AC105" s="13"/>
      <c r="AD105" s="19"/>
      <c r="AE105" s="13"/>
      <c r="AF105" s="19"/>
      <c r="AG105" s="13"/>
      <c r="AH105" s="19"/>
      <c r="AI105" s="13"/>
      <c r="AJ105" s="19"/>
      <c r="AK105" s="13"/>
      <c r="AL105" s="19"/>
      <c r="AM105" s="13"/>
      <c r="AN105" s="19"/>
      <c r="AO105" s="13"/>
      <c r="AP105" s="19"/>
      <c r="AQ105" s="13"/>
      <c r="AR105" s="19"/>
      <c r="AS105" s="13"/>
      <c r="AT105" s="19"/>
      <c r="AU105" s="13"/>
      <c r="AV105" s="19"/>
      <c r="AW105" s="53"/>
      <c r="AX105" s="19"/>
      <c r="AY105" s="13"/>
      <c r="AZ105" s="19"/>
      <c r="BA105" s="13"/>
      <c r="BB105" s="19"/>
      <c r="BC105" s="13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3"/>
      <c r="D106" s="19"/>
      <c r="E106" s="13"/>
      <c r="F106" s="19"/>
      <c r="G106" s="13"/>
      <c r="H106" s="19"/>
      <c r="I106" s="13"/>
      <c r="J106" s="19"/>
      <c r="K106" s="13"/>
      <c r="L106" s="19"/>
      <c r="M106" s="13"/>
      <c r="N106" s="19"/>
      <c r="O106" s="13"/>
      <c r="P106" s="19"/>
      <c r="Q106" s="13"/>
      <c r="R106" s="19"/>
      <c r="S106" s="13"/>
      <c r="T106" s="19"/>
      <c r="U106" s="13"/>
      <c r="V106" s="19"/>
      <c r="W106" s="13"/>
      <c r="X106" s="19"/>
      <c r="Y106" s="13"/>
      <c r="Z106" s="19"/>
      <c r="AA106" s="13"/>
      <c r="AB106" s="19"/>
      <c r="AC106" s="13"/>
      <c r="AD106" s="19"/>
      <c r="AE106" s="13"/>
      <c r="AF106" s="19"/>
      <c r="AG106" s="13"/>
      <c r="AH106" s="19"/>
      <c r="AI106" s="13"/>
      <c r="AJ106" s="19"/>
      <c r="AK106" s="13"/>
      <c r="AL106" s="19"/>
      <c r="AM106" s="13"/>
      <c r="AN106" s="19"/>
      <c r="AO106" s="13"/>
      <c r="AP106" s="19"/>
      <c r="AQ106" s="13"/>
      <c r="AR106" s="19"/>
      <c r="AS106" s="13"/>
      <c r="AT106" s="19"/>
      <c r="AU106" s="13"/>
      <c r="AV106" s="19"/>
      <c r="AW106" s="53"/>
      <c r="AX106" s="19"/>
      <c r="AY106" s="13"/>
      <c r="AZ106" s="19"/>
      <c r="BA106" s="13"/>
      <c r="BB106" s="19"/>
      <c r="BC106" s="13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3"/>
      <c r="D107" s="19"/>
      <c r="E107" s="13"/>
      <c r="F107" s="19"/>
      <c r="G107" s="13"/>
      <c r="H107" s="19"/>
      <c r="I107" s="13"/>
      <c r="J107" s="19"/>
      <c r="K107" s="13"/>
      <c r="L107" s="19"/>
      <c r="M107" s="13"/>
      <c r="N107" s="19"/>
      <c r="O107" s="13"/>
      <c r="P107" s="19"/>
      <c r="Q107" s="13"/>
      <c r="R107" s="19"/>
      <c r="S107" s="13"/>
      <c r="T107" s="19"/>
      <c r="U107" s="13"/>
      <c r="V107" s="19"/>
      <c r="W107" s="13"/>
      <c r="X107" s="19"/>
      <c r="Y107" s="13"/>
      <c r="Z107" s="19"/>
      <c r="AA107" s="13"/>
      <c r="AB107" s="19"/>
      <c r="AC107" s="13"/>
      <c r="AD107" s="19"/>
      <c r="AE107" s="13"/>
      <c r="AF107" s="19"/>
      <c r="AG107" s="13"/>
      <c r="AH107" s="19"/>
      <c r="AI107" s="13"/>
      <c r="AJ107" s="19"/>
      <c r="AK107" s="13"/>
      <c r="AL107" s="19"/>
      <c r="AM107" s="13"/>
      <c r="AN107" s="19"/>
      <c r="AO107" s="13"/>
      <c r="AP107" s="19"/>
      <c r="AQ107" s="13"/>
      <c r="AR107" s="19"/>
      <c r="AS107" s="13"/>
      <c r="AT107" s="19"/>
      <c r="AU107" s="13"/>
      <c r="AV107" s="19"/>
      <c r="AW107" s="53"/>
      <c r="AX107" s="19"/>
      <c r="AY107" s="13"/>
      <c r="AZ107" s="19"/>
      <c r="BA107" s="13"/>
      <c r="BB107" s="19"/>
      <c r="BC107" s="13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3"/>
      <c r="D108" s="19"/>
      <c r="E108" s="13"/>
      <c r="F108" s="19"/>
      <c r="G108" s="13"/>
      <c r="H108" s="19"/>
      <c r="I108" s="13"/>
      <c r="J108" s="19"/>
      <c r="K108" s="13"/>
      <c r="L108" s="19"/>
      <c r="M108" s="13"/>
      <c r="N108" s="19"/>
      <c r="O108" s="13"/>
      <c r="P108" s="19"/>
      <c r="Q108" s="13"/>
      <c r="R108" s="19"/>
      <c r="S108" s="13"/>
      <c r="T108" s="19"/>
      <c r="U108" s="13"/>
      <c r="V108" s="19"/>
      <c r="W108" s="13"/>
      <c r="X108" s="19"/>
      <c r="Y108" s="13"/>
      <c r="Z108" s="19"/>
      <c r="AA108" s="13"/>
      <c r="AB108" s="19"/>
      <c r="AC108" s="13"/>
      <c r="AD108" s="19"/>
      <c r="AE108" s="13"/>
      <c r="AF108" s="19"/>
      <c r="AG108" s="13"/>
      <c r="AH108" s="19"/>
      <c r="AI108" s="13"/>
      <c r="AJ108" s="19"/>
      <c r="AK108" s="13"/>
      <c r="AL108" s="19"/>
      <c r="AM108" s="13"/>
      <c r="AN108" s="19"/>
      <c r="AO108" s="13"/>
      <c r="AP108" s="19"/>
      <c r="AQ108" s="13"/>
      <c r="AR108" s="19"/>
      <c r="AS108" s="13"/>
      <c r="AT108" s="19"/>
      <c r="AU108" s="13"/>
      <c r="AV108" s="19"/>
      <c r="AW108" s="53"/>
      <c r="AX108" s="19"/>
      <c r="AY108" s="13"/>
      <c r="AZ108" s="19"/>
      <c r="BA108" s="13"/>
      <c r="BB108" s="19"/>
      <c r="BC108" s="13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3"/>
      <c r="D109" s="19"/>
      <c r="E109" s="13"/>
      <c r="F109" s="19"/>
      <c r="G109" s="13"/>
      <c r="H109" s="19"/>
      <c r="I109" s="13"/>
      <c r="J109" s="19"/>
      <c r="K109" s="13"/>
      <c r="L109" s="19"/>
      <c r="M109" s="13"/>
      <c r="N109" s="19"/>
      <c r="O109" s="13"/>
      <c r="P109" s="19"/>
      <c r="Q109" s="13"/>
      <c r="R109" s="19"/>
      <c r="S109" s="13"/>
      <c r="T109" s="19"/>
      <c r="U109" s="13"/>
      <c r="V109" s="19"/>
      <c r="W109" s="13"/>
      <c r="X109" s="19"/>
      <c r="Y109" s="13"/>
      <c r="Z109" s="19"/>
      <c r="AA109" s="13"/>
      <c r="AB109" s="19"/>
      <c r="AC109" s="13"/>
      <c r="AD109" s="19"/>
      <c r="AE109" s="13"/>
      <c r="AF109" s="19"/>
      <c r="AG109" s="13"/>
      <c r="AH109" s="19"/>
      <c r="AI109" s="13"/>
      <c r="AJ109" s="19"/>
      <c r="AK109" s="13"/>
      <c r="AL109" s="19"/>
      <c r="AM109" s="13"/>
      <c r="AN109" s="19"/>
      <c r="AO109" s="13"/>
      <c r="AP109" s="19"/>
      <c r="AQ109" s="13"/>
      <c r="AR109" s="19"/>
      <c r="AS109" s="13"/>
      <c r="AT109" s="19"/>
      <c r="AU109" s="13"/>
      <c r="AV109" s="19"/>
      <c r="AW109" s="53"/>
      <c r="AX109" s="19"/>
      <c r="AY109" s="13"/>
      <c r="AZ109" s="19"/>
      <c r="BA109" s="13"/>
      <c r="BB109" s="19"/>
      <c r="BC109" s="13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7"/>
      <c r="D110" s="9"/>
      <c r="E110" s="7"/>
      <c r="F110" s="9"/>
      <c r="G110" s="7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  <c r="V110" s="9"/>
      <c r="W110" s="7"/>
      <c r="X110" s="9"/>
      <c r="Y110" s="7"/>
      <c r="Z110" s="9"/>
      <c r="AA110" s="7"/>
      <c r="AB110" s="9"/>
      <c r="AC110" s="7"/>
      <c r="AD110" s="9"/>
      <c r="AE110" s="7"/>
      <c r="AF110" s="9"/>
      <c r="AG110" s="7"/>
      <c r="AH110" s="9"/>
      <c r="AI110" s="7"/>
      <c r="AJ110" s="9"/>
      <c r="AK110" s="7"/>
      <c r="AL110" s="9"/>
      <c r="AM110" s="7"/>
      <c r="AN110" s="9"/>
      <c r="AO110" s="7"/>
      <c r="AP110" s="9"/>
      <c r="AQ110" s="7"/>
      <c r="AR110" s="9"/>
      <c r="AS110" s="7"/>
      <c r="AT110" s="9"/>
      <c r="AU110" s="7"/>
      <c r="AV110" s="9"/>
      <c r="AW110" s="100"/>
      <c r="AX110" s="9"/>
      <c r="AY110" s="7"/>
      <c r="AZ110" s="9"/>
      <c r="BA110" s="7"/>
      <c r="BB110" s="9"/>
      <c r="BC110" s="7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7"/>
      <c r="D111" s="9"/>
      <c r="E111" s="7"/>
      <c r="F111" s="9"/>
      <c r="G111" s="7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  <c r="V111" s="9"/>
      <c r="W111" s="7"/>
      <c r="X111" s="9"/>
      <c r="Y111" s="7"/>
      <c r="Z111" s="9"/>
      <c r="AA111" s="7"/>
      <c r="AB111" s="9"/>
      <c r="AC111" s="7"/>
      <c r="AD111" s="9"/>
      <c r="AE111" s="7"/>
      <c r="AF111" s="9"/>
      <c r="AG111" s="7"/>
      <c r="AH111" s="9"/>
      <c r="AI111" s="7"/>
      <c r="AJ111" s="9"/>
      <c r="AK111" s="7"/>
      <c r="AL111" s="9"/>
      <c r="AM111" s="7"/>
      <c r="AN111" s="9"/>
      <c r="AO111" s="7"/>
      <c r="AP111" s="9"/>
      <c r="AQ111" s="7"/>
      <c r="AR111" s="9"/>
      <c r="AS111" s="7"/>
      <c r="AT111" s="98"/>
      <c r="AU111" s="7"/>
      <c r="AV111" s="9"/>
      <c r="AW111" s="100"/>
      <c r="AX111" s="9"/>
      <c r="AY111" s="7"/>
      <c r="AZ111" s="9"/>
      <c r="BA111" s="7"/>
      <c r="BB111" s="9"/>
      <c r="BC111" s="7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7"/>
      <c r="D112" s="9"/>
      <c r="E112" s="7"/>
      <c r="F112" s="9"/>
      <c r="G112" s="7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  <c r="V112" s="9"/>
      <c r="W112" s="7"/>
      <c r="X112" s="9"/>
      <c r="Y112" s="7"/>
      <c r="Z112" s="9"/>
      <c r="AA112" s="7"/>
      <c r="AB112" s="9"/>
      <c r="AC112" s="7"/>
      <c r="AD112" s="98"/>
      <c r="AE112" s="99"/>
      <c r="AF112" s="9"/>
      <c r="AG112" s="7"/>
      <c r="AH112" s="9"/>
      <c r="AI112" s="7"/>
      <c r="AJ112" s="9"/>
      <c r="AK112" s="7"/>
      <c r="AL112" s="9"/>
      <c r="AM112" s="7"/>
      <c r="AN112" s="9"/>
      <c r="AO112" s="7"/>
      <c r="AP112" s="9"/>
      <c r="AQ112" s="7"/>
      <c r="AR112" s="9"/>
      <c r="AS112" s="7"/>
      <c r="AT112" s="9"/>
      <c r="AU112" s="7"/>
      <c r="AV112" s="9"/>
      <c r="AW112" s="100"/>
      <c r="AX112" s="9"/>
      <c r="AY112" s="7"/>
      <c r="AZ112" s="19"/>
      <c r="BA112" s="41"/>
      <c r="BB112" s="9"/>
      <c r="BC112" s="7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6"/>
      <c r="D113" s="105"/>
      <c r="E113" s="106"/>
      <c r="F113" s="105"/>
      <c r="G113" s="106"/>
      <c r="H113" s="105"/>
      <c r="I113" s="106"/>
      <c r="J113" s="105"/>
      <c r="K113" s="106"/>
      <c r="L113" s="105"/>
      <c r="M113" s="106"/>
      <c r="N113" s="105"/>
      <c r="O113" s="106"/>
      <c r="P113" s="105"/>
      <c r="Q113" s="106"/>
      <c r="R113" s="105"/>
      <c r="S113" s="106"/>
      <c r="T113" s="105"/>
      <c r="U113" s="106"/>
      <c r="V113" s="105"/>
      <c r="W113" s="106"/>
      <c r="X113" s="105"/>
      <c r="Y113" s="106"/>
      <c r="Z113" s="105"/>
      <c r="AA113" s="106"/>
      <c r="AB113" s="105"/>
      <c r="AC113" s="106"/>
      <c r="AD113" s="109"/>
      <c r="AE113" s="107"/>
      <c r="AF113" s="105"/>
      <c r="AG113" s="106"/>
      <c r="AH113" s="105"/>
      <c r="AI113" s="106"/>
      <c r="AJ113" s="105"/>
      <c r="AK113" s="106"/>
      <c r="AL113" s="105"/>
      <c r="AM113" s="106"/>
      <c r="AN113" s="105"/>
      <c r="AO113" s="106"/>
      <c r="AP113" s="105"/>
      <c r="AQ113" s="106"/>
      <c r="AR113" s="105"/>
      <c r="AS113" s="106"/>
      <c r="AT113" s="105"/>
      <c r="AU113" s="106"/>
      <c r="AV113" s="105"/>
      <c r="AW113" s="108"/>
      <c r="AX113" s="105"/>
      <c r="AY113" s="106"/>
      <c r="AZ113" s="109"/>
      <c r="BA113" s="106"/>
      <c r="BB113" s="105"/>
      <c r="BC113" s="106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9"/>
      <c r="D114" s="98"/>
      <c r="E114" s="99"/>
      <c r="F114" s="19"/>
      <c r="G114" s="13"/>
      <c r="H114" s="98"/>
      <c r="I114" s="99"/>
      <c r="J114" s="98"/>
      <c r="K114" s="99"/>
      <c r="L114" s="98"/>
      <c r="M114" s="99"/>
      <c r="N114" s="98"/>
      <c r="O114" s="99"/>
      <c r="P114" s="98"/>
      <c r="Q114" s="99"/>
      <c r="R114" s="98"/>
      <c r="S114" s="99"/>
      <c r="T114" s="98"/>
      <c r="U114" s="99"/>
      <c r="V114" s="98"/>
      <c r="W114" s="99"/>
      <c r="X114" s="19"/>
      <c r="Y114" s="13"/>
      <c r="Z114" s="98"/>
      <c r="AA114" s="99"/>
      <c r="AB114" s="19"/>
      <c r="AC114" s="13"/>
      <c r="AD114" s="98"/>
      <c r="AE114" s="99"/>
      <c r="AF114" s="98"/>
      <c r="AG114" s="99"/>
      <c r="AH114" s="98"/>
      <c r="AI114" s="99"/>
      <c r="AJ114" s="98"/>
      <c r="AK114" s="99"/>
      <c r="AL114" s="98"/>
      <c r="AM114" s="99"/>
      <c r="AN114" s="98"/>
      <c r="AO114" s="99"/>
      <c r="AP114" s="98"/>
      <c r="AQ114" s="99"/>
      <c r="AR114" s="98"/>
      <c r="AS114" s="99"/>
      <c r="AT114" s="98"/>
      <c r="AU114" s="99"/>
      <c r="AV114" s="98"/>
      <c r="AW114" s="100"/>
      <c r="AX114" s="98"/>
      <c r="AY114" s="99"/>
      <c r="AZ114" s="98"/>
      <c r="BA114" s="99"/>
      <c r="BB114" s="98"/>
      <c r="BC114" s="99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9"/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O115" s="99"/>
      <c r="P115" s="98"/>
      <c r="Q115" s="99"/>
      <c r="R115" s="98"/>
      <c r="S115" s="99"/>
      <c r="T115" s="98"/>
      <c r="U115" s="99"/>
      <c r="V115" s="98"/>
      <c r="W115" s="99"/>
      <c r="X115" s="98"/>
      <c r="Y115" s="99"/>
      <c r="Z115" s="98"/>
      <c r="AA115" s="99"/>
      <c r="AB115" s="98"/>
      <c r="AC115" s="99"/>
      <c r="AD115" s="98"/>
      <c r="AE115" s="99"/>
      <c r="AF115" s="98"/>
      <c r="AG115" s="99"/>
      <c r="AH115" s="98"/>
      <c r="AI115" s="99"/>
      <c r="AK115" s="99"/>
      <c r="AL115" s="98"/>
      <c r="AM115" s="99"/>
      <c r="AN115" s="98"/>
      <c r="AP115" s="98"/>
      <c r="AQ115" s="99"/>
      <c r="AS115" s="99"/>
      <c r="AT115" s="98"/>
      <c r="AU115" s="99"/>
      <c r="AV115" s="98"/>
      <c r="AW115" s="100"/>
      <c r="AX115" s="98"/>
      <c r="AY115" s="99"/>
      <c r="AZ115" s="98"/>
      <c r="BA115" s="99"/>
      <c r="BB115" s="98"/>
      <c r="BC115" s="99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9"/>
      <c r="D116" s="98"/>
      <c r="E116" s="99"/>
      <c r="F116" s="98"/>
      <c r="G116" s="99"/>
      <c r="H116" s="98"/>
      <c r="I116" s="99"/>
      <c r="J116" s="98"/>
      <c r="K116" s="99"/>
      <c r="L116" s="98"/>
      <c r="M116" s="99"/>
      <c r="N116" s="98"/>
      <c r="O116" s="99"/>
      <c r="P116" s="98"/>
      <c r="Q116" s="99"/>
      <c r="R116" s="98"/>
      <c r="S116" s="99"/>
      <c r="T116" s="98"/>
      <c r="U116" s="99"/>
      <c r="V116" s="98"/>
      <c r="W116" s="99"/>
      <c r="X116" s="98"/>
      <c r="Y116" s="99"/>
      <c r="Z116" s="98"/>
      <c r="AA116" s="99"/>
      <c r="AB116" s="98"/>
      <c r="AC116" s="99"/>
      <c r="AD116" s="98"/>
      <c r="AE116" s="99"/>
      <c r="AF116" s="98"/>
      <c r="AG116" s="99"/>
      <c r="AH116" s="98"/>
      <c r="AI116" s="99"/>
      <c r="AJ116" s="98"/>
      <c r="AK116" s="99"/>
      <c r="AL116" s="98"/>
      <c r="AM116" s="99"/>
      <c r="AN116" s="98"/>
      <c r="AO116" s="99"/>
      <c r="AP116" s="98"/>
      <c r="AQ116" s="99"/>
      <c r="AR116" s="98"/>
      <c r="AS116" s="99"/>
      <c r="AT116" s="98"/>
      <c r="AU116" s="99"/>
      <c r="AV116" s="98"/>
      <c r="AW116" s="100"/>
      <c r="AX116" s="98"/>
      <c r="AY116" s="99"/>
      <c r="AZ116" s="98"/>
      <c r="BA116" s="99"/>
      <c r="BB116" s="98"/>
      <c r="BC116" s="99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7"/>
      <c r="D117" s="9"/>
      <c r="E117" s="7"/>
      <c r="F117" s="9"/>
      <c r="G117" s="7"/>
      <c r="H117" s="9"/>
      <c r="I117" s="7"/>
      <c r="J117" s="9"/>
      <c r="K117" s="7"/>
      <c r="L117" s="9"/>
      <c r="M117" s="7"/>
      <c r="N117" s="9"/>
      <c r="O117" s="7"/>
      <c r="P117" s="98"/>
      <c r="Q117" s="7"/>
      <c r="R117" s="98"/>
      <c r="S117" s="7"/>
      <c r="T117" s="9"/>
      <c r="U117" s="7"/>
      <c r="V117" s="9"/>
      <c r="W117" s="7"/>
      <c r="X117" s="9"/>
      <c r="Y117" s="7"/>
      <c r="Z117" s="9"/>
      <c r="AA117" s="7"/>
      <c r="AB117" s="9"/>
      <c r="AC117" s="7"/>
      <c r="AD117" s="9"/>
      <c r="AE117" s="7"/>
      <c r="AF117" s="9"/>
      <c r="AG117" s="7"/>
      <c r="AH117" s="19"/>
      <c r="AI117" s="7"/>
      <c r="AJ117" s="9"/>
      <c r="AK117" s="7"/>
      <c r="AL117" s="9"/>
      <c r="AM117" s="7"/>
      <c r="AN117" s="9"/>
      <c r="AO117" s="7"/>
      <c r="AP117" s="9"/>
      <c r="AQ117" s="7"/>
      <c r="AR117" s="9"/>
      <c r="AS117" s="7"/>
      <c r="AT117" s="98"/>
      <c r="AU117" s="7"/>
      <c r="AV117" s="9"/>
      <c r="AW117" s="100"/>
      <c r="AX117" s="9"/>
      <c r="AY117" s="7"/>
      <c r="AZ117" s="9"/>
      <c r="BA117" s="7"/>
      <c r="BB117" s="9"/>
      <c r="BC117" s="7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7"/>
      <c r="D118" s="9"/>
      <c r="E118" s="7"/>
      <c r="F118" s="9"/>
      <c r="G118" s="7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8"/>
      <c r="S118" s="7"/>
      <c r="T118" s="9"/>
      <c r="U118" s="7"/>
      <c r="V118" s="9"/>
      <c r="W118" s="7"/>
      <c r="X118" s="9"/>
      <c r="Y118" s="7"/>
      <c r="Z118" s="9"/>
      <c r="AA118" s="7"/>
      <c r="AB118" s="9"/>
      <c r="AC118" s="7"/>
      <c r="AD118" s="9"/>
      <c r="AE118" s="7"/>
      <c r="AF118" s="9"/>
      <c r="AG118" s="7"/>
      <c r="AH118" s="9"/>
      <c r="AI118" s="7"/>
      <c r="AJ118" s="98"/>
      <c r="AK118" s="7"/>
      <c r="AL118" s="9"/>
      <c r="AM118" s="7"/>
      <c r="AN118" s="9"/>
      <c r="AO118" s="7"/>
      <c r="AP118" s="9"/>
      <c r="AQ118" s="7"/>
      <c r="AR118" s="9"/>
      <c r="AS118" s="7"/>
      <c r="AT118" s="9"/>
      <c r="AU118" s="7"/>
      <c r="AV118" s="9"/>
      <c r="AW118" s="100"/>
      <c r="AX118" s="9"/>
      <c r="AY118" s="7"/>
      <c r="AZ118" s="9"/>
      <c r="BA118" s="7"/>
      <c r="BB118" s="98"/>
      <c r="BC118" s="7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7"/>
      <c r="D119" s="9"/>
      <c r="E119" s="7"/>
      <c r="F119" s="9"/>
      <c r="G119" s="7"/>
      <c r="H119" s="9"/>
      <c r="I119" s="7"/>
      <c r="J119" s="9"/>
      <c r="K119" s="7"/>
      <c r="L119" s="9"/>
      <c r="M119" s="7"/>
      <c r="N119" s="9"/>
      <c r="O119" s="7"/>
      <c r="P119" s="9"/>
      <c r="Q119" s="7"/>
      <c r="R119" s="9"/>
      <c r="S119" s="7"/>
      <c r="T119" s="9"/>
      <c r="U119" s="7"/>
      <c r="V119" s="9"/>
      <c r="W119" s="7"/>
      <c r="X119" s="9"/>
      <c r="Y119" s="7"/>
      <c r="Z119" s="9"/>
      <c r="AA119" s="7"/>
      <c r="AB119" s="9"/>
      <c r="AC119" s="7"/>
      <c r="AD119" s="9"/>
      <c r="AE119" s="7"/>
      <c r="AF119" s="9"/>
      <c r="AG119" s="7"/>
      <c r="AH119" s="9"/>
      <c r="AI119" s="7"/>
      <c r="AJ119" s="9"/>
      <c r="AK119" s="7"/>
      <c r="AL119" s="9"/>
      <c r="AM119" s="7"/>
      <c r="AN119" s="9"/>
      <c r="AO119" s="7"/>
      <c r="AP119" s="9"/>
      <c r="AQ119" s="7"/>
      <c r="AR119" s="9"/>
      <c r="AS119" s="7"/>
      <c r="AT119" s="9"/>
      <c r="AU119" s="7"/>
      <c r="AV119" s="9"/>
      <c r="AW119" s="100"/>
      <c r="AX119" s="9"/>
      <c r="AY119" s="7"/>
      <c r="AZ119" s="9"/>
      <c r="BA119" s="7"/>
      <c r="BB119" s="9"/>
      <c r="BC119" s="7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7"/>
      <c r="D120" s="9"/>
      <c r="E120" s="7"/>
      <c r="F120" s="9"/>
      <c r="G120" s="7"/>
      <c r="H120" s="9"/>
      <c r="I120" s="7"/>
      <c r="J120" s="9"/>
      <c r="K120" s="7"/>
      <c r="L120" s="9"/>
      <c r="M120" s="7"/>
      <c r="N120" s="9"/>
      <c r="O120" s="7"/>
      <c r="P120" s="9"/>
      <c r="Q120" s="7"/>
      <c r="R120" s="9"/>
      <c r="S120" s="7"/>
      <c r="T120" s="9"/>
      <c r="U120" s="7"/>
      <c r="V120" s="9"/>
      <c r="W120" s="7"/>
      <c r="X120" s="9"/>
      <c r="Y120" s="7"/>
      <c r="Z120" s="9"/>
      <c r="AA120" s="7"/>
      <c r="AB120" s="9"/>
      <c r="AC120" s="7"/>
      <c r="AD120" s="9"/>
      <c r="AE120" s="7"/>
      <c r="AF120" s="9"/>
      <c r="AG120" s="7"/>
      <c r="AH120" s="9"/>
      <c r="AI120" s="7"/>
      <c r="AJ120" s="9"/>
      <c r="AK120" s="7"/>
      <c r="AL120" s="9"/>
      <c r="AM120" s="7"/>
      <c r="AN120" s="9"/>
      <c r="AO120" s="7"/>
      <c r="AP120" s="9"/>
      <c r="AQ120" s="7"/>
      <c r="AR120" s="9"/>
      <c r="AS120" s="7"/>
      <c r="AT120" s="9"/>
      <c r="AU120" s="7"/>
      <c r="AV120" s="9"/>
      <c r="AW120" s="100"/>
      <c r="AX120" s="9"/>
      <c r="AY120" s="7"/>
      <c r="AZ120" s="9"/>
      <c r="BA120" s="7"/>
      <c r="BB120" s="9"/>
      <c r="BC120" s="7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7"/>
      <c r="D121" s="9"/>
      <c r="E121" s="7"/>
      <c r="F121" s="9"/>
      <c r="G121" s="7"/>
      <c r="H121" s="9"/>
      <c r="I121" s="7"/>
      <c r="J121" s="9"/>
      <c r="K121" s="7"/>
      <c r="L121" s="9"/>
      <c r="M121" s="7"/>
      <c r="N121" s="9"/>
      <c r="O121" s="7"/>
      <c r="P121" s="9"/>
      <c r="Q121" s="7"/>
      <c r="R121" s="9"/>
      <c r="S121" s="7"/>
      <c r="T121" s="9"/>
      <c r="U121" s="7"/>
      <c r="V121" s="9"/>
      <c r="W121" s="7"/>
      <c r="X121" s="9"/>
      <c r="Y121" s="7"/>
      <c r="Z121" s="9"/>
      <c r="AA121" s="7"/>
      <c r="AB121" s="9"/>
      <c r="AC121" s="7"/>
      <c r="AD121" s="9"/>
      <c r="AE121" s="7"/>
      <c r="AF121" s="9"/>
      <c r="AG121" s="7"/>
      <c r="AH121" s="9"/>
      <c r="AI121" s="7"/>
      <c r="AJ121" s="9"/>
      <c r="AK121" s="7"/>
      <c r="AL121" s="9"/>
      <c r="AM121" s="7"/>
      <c r="AN121" s="9"/>
      <c r="AO121" s="7"/>
      <c r="AP121" s="9"/>
      <c r="AQ121" s="7"/>
      <c r="AR121" s="9"/>
      <c r="AS121" s="7"/>
      <c r="AT121" s="9"/>
      <c r="AU121" s="7"/>
      <c r="AV121" s="9"/>
      <c r="AW121" s="100"/>
      <c r="AX121" s="9"/>
      <c r="AY121" s="7"/>
      <c r="AZ121" s="9"/>
      <c r="BA121" s="7"/>
      <c r="BB121" s="9"/>
      <c r="BC121" s="7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9"/>
      <c r="AD122" s="98">
        <f>+AD73</f>
        <v>0</v>
      </c>
      <c r="AE122" s="99"/>
      <c r="AF122" s="98">
        <f>+AF72+AF80</f>
        <v>0</v>
      </c>
      <c r="AG122" s="99"/>
      <c r="AH122" s="98">
        <f>+AH62+AH75</f>
        <v>0</v>
      </c>
      <c r="AI122" s="99"/>
      <c r="AJ122" s="98">
        <f>+AJ65+AJ80</f>
        <v>0</v>
      </c>
      <c r="AK122" s="99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9"/>
      <c r="AD123" s="98">
        <f>+AD103</f>
        <v>0</v>
      </c>
      <c r="AE123" s="99"/>
      <c r="AF123" s="98">
        <f>+AF94+AF99</f>
        <v>0</v>
      </c>
      <c r="AG123" s="99"/>
      <c r="AH123" s="98">
        <f>+AH92+AH99</f>
        <v>0</v>
      </c>
      <c r="AI123" s="99"/>
      <c r="AJ123" s="98">
        <f>+AJ96+AJ103</f>
        <v>0</v>
      </c>
      <c r="AK123" s="99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9"/>
      <c r="AD124" s="98">
        <f>+AD114</f>
        <v>0</v>
      </c>
      <c r="AE124" s="99"/>
      <c r="AF124" s="98">
        <f>+AF114</f>
        <v>0</v>
      </c>
      <c r="AG124" s="99"/>
      <c r="AH124" s="98">
        <f>+AH115</f>
        <v>0</v>
      </c>
      <c r="AI124" s="99"/>
      <c r="AJ124" s="98">
        <f>+AJ115</f>
        <v>0</v>
      </c>
      <c r="AK124" s="99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70"/>
      <c r="X131" s="19"/>
      <c r="Y131" s="70"/>
      <c r="Z131" s="4"/>
      <c r="AA131" s="70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70"/>
      <c r="D132" s="58"/>
      <c r="E132" s="8"/>
      <c r="F132" s="58"/>
      <c r="G132" s="8"/>
      <c r="H132" s="58"/>
      <c r="I132" s="8"/>
      <c r="J132" s="58"/>
      <c r="K132" s="8"/>
      <c r="L132" s="58"/>
      <c r="M132" s="8"/>
      <c r="N132" s="30"/>
      <c r="O132" s="13"/>
      <c r="P132" s="58"/>
      <c r="Q132" s="8"/>
      <c r="R132" s="58"/>
      <c r="S132" s="8"/>
      <c r="T132" s="58"/>
      <c r="U132" s="8"/>
      <c r="V132" s="58"/>
      <c r="W132" s="13"/>
      <c r="X132" s="58"/>
      <c r="Y132" s="13"/>
      <c r="Z132" s="76"/>
      <c r="AA132" s="41"/>
      <c r="AB132" s="58"/>
      <c r="AC132" s="8"/>
      <c r="AD132" s="58"/>
      <c r="AE132" s="8"/>
      <c r="AF132" s="58"/>
      <c r="AG132" s="43"/>
      <c r="AH132" s="58"/>
      <c r="AI132" s="13"/>
      <c r="AJ132" s="58"/>
      <c r="AK132" s="8"/>
      <c r="AL132" s="58"/>
      <c r="AM132" s="43"/>
      <c r="AN132" s="58"/>
      <c r="AO132" s="8"/>
      <c r="AP132" s="58"/>
      <c r="AQ132" s="8"/>
      <c r="AR132" s="58"/>
      <c r="AS132" s="51"/>
      <c r="AT132" s="58"/>
      <c r="AU132" s="8"/>
      <c r="AV132" s="26"/>
      <c r="AW132" s="43"/>
      <c r="AX132" s="58"/>
      <c r="AY132" s="8"/>
      <c r="AZ132" s="58"/>
      <c r="BA132" s="8"/>
      <c r="BB132" s="58"/>
      <c r="BC132" s="8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70"/>
      <c r="D133" s="58"/>
      <c r="E133" s="8"/>
      <c r="F133" s="58"/>
      <c r="G133" s="8"/>
      <c r="H133" s="58"/>
      <c r="I133" s="8"/>
      <c r="J133" s="58"/>
      <c r="K133" s="8"/>
      <c r="L133" s="58"/>
      <c r="M133" s="8"/>
      <c r="N133" s="58"/>
      <c r="O133" s="8"/>
      <c r="P133" s="58"/>
      <c r="Q133" s="8"/>
      <c r="R133" s="58"/>
      <c r="S133" s="8"/>
      <c r="T133" s="58"/>
      <c r="U133" s="8"/>
      <c r="V133" s="58"/>
      <c r="W133" s="8"/>
      <c r="X133" s="58"/>
      <c r="Y133" s="8"/>
      <c r="Z133" s="26"/>
      <c r="AA133" s="8"/>
      <c r="AB133" s="39"/>
      <c r="AC133" s="13"/>
      <c r="AD133" s="58"/>
      <c r="AE133" s="8"/>
      <c r="AF133" s="58"/>
      <c r="AG133" s="43"/>
      <c r="AH133" s="58"/>
      <c r="AI133" s="43"/>
      <c r="AJ133" s="30"/>
      <c r="AK133" s="13"/>
      <c r="AL133" s="58"/>
      <c r="AM133" s="43"/>
      <c r="AN133" s="58"/>
      <c r="AO133" s="8"/>
      <c r="AP133" s="58"/>
      <c r="AQ133" s="8"/>
      <c r="AR133" s="58"/>
      <c r="AS133" s="51"/>
      <c r="AT133" s="58"/>
      <c r="AU133" s="8"/>
      <c r="AV133" s="26"/>
      <c r="AW133" s="43"/>
      <c r="AX133" s="58"/>
      <c r="AY133" s="8"/>
      <c r="AZ133" s="58"/>
      <c r="BA133" s="8"/>
      <c r="BB133" s="58"/>
      <c r="BC133" s="8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70"/>
      <c r="D134" s="30"/>
      <c r="E134" s="13"/>
      <c r="F134" s="58"/>
      <c r="G134" s="8"/>
      <c r="H134" s="58"/>
      <c r="I134" s="8"/>
      <c r="J134" s="58"/>
      <c r="K134" s="8"/>
      <c r="L134" s="58"/>
      <c r="M134" s="8"/>
      <c r="N134" s="58"/>
      <c r="O134" s="8"/>
      <c r="P134" s="58"/>
      <c r="Q134" s="8"/>
      <c r="R134" s="58"/>
      <c r="S134" s="8"/>
      <c r="T134" s="58"/>
      <c r="U134" s="8"/>
      <c r="V134" s="58"/>
      <c r="W134" s="8"/>
      <c r="X134" s="58"/>
      <c r="Y134" s="8"/>
      <c r="Z134" s="26"/>
      <c r="AA134" s="8"/>
      <c r="AB134" s="60"/>
      <c r="AC134" s="54"/>
      <c r="AD134" s="58"/>
      <c r="AE134" s="8"/>
      <c r="AF134" s="25"/>
      <c r="AG134" s="70"/>
      <c r="AH134" s="58"/>
      <c r="AI134" s="43"/>
      <c r="AJ134" s="58"/>
      <c r="AK134" s="8"/>
      <c r="AL134" s="58"/>
      <c r="AM134" s="43"/>
      <c r="AN134" s="58"/>
      <c r="AO134" s="8"/>
      <c r="AP134" s="58"/>
      <c r="AQ134" s="8"/>
      <c r="AR134" s="58"/>
      <c r="AS134" s="51"/>
      <c r="AT134" s="58"/>
      <c r="AU134" s="8"/>
      <c r="AV134" s="58"/>
      <c r="AW134" s="43"/>
      <c r="AX134" s="58"/>
      <c r="AY134" s="8"/>
      <c r="AZ134" s="30"/>
      <c r="BA134" s="13"/>
      <c r="BB134" s="68"/>
      <c r="BC134" s="8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8"/>
      <c r="D135" s="58"/>
      <c r="E135" s="8"/>
      <c r="F135" s="68"/>
      <c r="G135" s="8"/>
      <c r="H135" s="58"/>
      <c r="I135" s="8"/>
      <c r="J135" s="58"/>
      <c r="K135" s="8"/>
      <c r="L135" s="58"/>
      <c r="M135" s="8"/>
      <c r="N135" s="58"/>
      <c r="O135" s="8"/>
      <c r="P135" s="58"/>
      <c r="Q135" s="8"/>
      <c r="R135" s="58"/>
      <c r="S135" s="8"/>
      <c r="T135" s="58"/>
      <c r="U135" s="8"/>
      <c r="V135" s="58"/>
      <c r="W135" s="8"/>
      <c r="X135" s="58"/>
      <c r="Y135" s="8"/>
      <c r="Z135" s="26"/>
      <c r="AA135" s="8"/>
      <c r="AB135" s="35"/>
      <c r="AC135" s="8"/>
      <c r="AD135" s="58"/>
      <c r="AE135" s="8"/>
      <c r="AF135" s="25"/>
      <c r="AG135" s="43"/>
      <c r="AH135" s="58"/>
      <c r="AI135" s="43"/>
      <c r="AJ135" s="58"/>
      <c r="AK135" s="8"/>
      <c r="AL135" s="58"/>
      <c r="AM135" s="43"/>
      <c r="AN135" s="58"/>
      <c r="AO135" s="8"/>
      <c r="AP135" s="58"/>
      <c r="AQ135" s="8"/>
      <c r="AR135" s="58"/>
      <c r="AS135" s="51"/>
      <c r="AT135" s="39"/>
      <c r="AU135" s="13"/>
      <c r="AV135" s="58"/>
      <c r="AW135" s="43"/>
      <c r="AX135" s="30"/>
      <c r="AY135" s="13"/>
      <c r="AZ135" s="30"/>
      <c r="BA135" s="13"/>
      <c r="BB135" s="30"/>
      <c r="BC135" s="13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8"/>
      <c r="D136" s="58"/>
      <c r="E136" s="8"/>
      <c r="F136" s="68"/>
      <c r="G136" s="8"/>
      <c r="H136" s="30"/>
      <c r="I136" s="13"/>
      <c r="J136" s="58"/>
      <c r="K136" s="8"/>
      <c r="L136" s="58"/>
      <c r="M136" s="8"/>
      <c r="N136" s="35"/>
      <c r="O136" s="8"/>
      <c r="P136" s="58"/>
      <c r="Q136" s="8"/>
      <c r="R136" s="58"/>
      <c r="S136" s="8"/>
      <c r="T136" s="58"/>
      <c r="U136" s="8"/>
      <c r="V136" s="58"/>
      <c r="W136" s="8"/>
      <c r="X136" s="58"/>
      <c r="Y136" s="8"/>
      <c r="Z136" s="26"/>
      <c r="AA136" s="8"/>
      <c r="AB136" s="35"/>
      <c r="AC136" s="8"/>
      <c r="AD136" s="58"/>
      <c r="AE136" s="8"/>
      <c r="AF136" s="25"/>
      <c r="AG136" s="43"/>
      <c r="AH136" s="58"/>
      <c r="AI136" s="43"/>
      <c r="AJ136" s="58"/>
      <c r="AK136" s="8"/>
      <c r="AL136" s="58"/>
      <c r="AM136" s="43"/>
      <c r="AN136" s="58"/>
      <c r="AO136" s="8"/>
      <c r="AP136" s="30"/>
      <c r="AQ136" s="41"/>
      <c r="AR136" s="58"/>
      <c r="AS136" s="51"/>
      <c r="AT136" s="39"/>
      <c r="AU136" s="13"/>
      <c r="AV136" s="58"/>
      <c r="AW136" s="43"/>
      <c r="AX136" s="30"/>
      <c r="AY136" s="13"/>
      <c r="AZ136" s="58"/>
      <c r="BA136" s="8"/>
      <c r="BB136" s="58"/>
      <c r="BC136" s="8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70"/>
      <c r="D137" s="58"/>
      <c r="E137" s="8"/>
      <c r="F137" s="68"/>
      <c r="G137" s="8"/>
      <c r="H137" s="58"/>
      <c r="I137" s="8"/>
      <c r="J137" s="75"/>
      <c r="K137" s="8"/>
      <c r="L137" s="58"/>
      <c r="M137" s="8"/>
      <c r="N137" s="39"/>
      <c r="O137" s="13"/>
      <c r="P137" s="58"/>
      <c r="Q137" s="8"/>
      <c r="R137" s="58"/>
      <c r="S137" s="8"/>
      <c r="T137" s="39"/>
      <c r="U137" s="13"/>
      <c r="V137" s="58"/>
      <c r="W137" s="8"/>
      <c r="X137" s="58"/>
      <c r="Y137" s="8"/>
      <c r="Z137" s="26"/>
      <c r="AA137" s="8"/>
      <c r="AB137" s="25"/>
      <c r="AC137" s="8"/>
      <c r="AD137" s="58"/>
      <c r="AE137" s="8"/>
      <c r="AF137" s="25"/>
      <c r="AG137" s="43"/>
      <c r="AH137" s="58"/>
      <c r="AI137" s="43"/>
      <c r="AJ137" s="4"/>
      <c r="AK137" s="70"/>
      <c r="AL137" s="58"/>
      <c r="AM137" s="43"/>
      <c r="AN137" s="39"/>
      <c r="AO137" s="8"/>
      <c r="AP137" s="58"/>
      <c r="AQ137" s="8"/>
      <c r="AR137" s="68"/>
      <c r="AS137" s="51"/>
      <c r="AT137" s="58"/>
      <c r="AU137" s="8"/>
      <c r="AV137" s="68"/>
      <c r="AW137" s="43"/>
      <c r="AX137" s="58"/>
      <c r="AY137" s="8"/>
      <c r="AZ137" s="58"/>
      <c r="BA137" s="8"/>
      <c r="BB137" s="58"/>
      <c r="BC137" s="8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70"/>
      <c r="D138" s="58"/>
      <c r="E138" s="8"/>
      <c r="F138" s="68"/>
      <c r="G138" s="8"/>
      <c r="H138" s="58"/>
      <c r="I138" s="8"/>
      <c r="J138" s="30"/>
      <c r="K138" s="13"/>
      <c r="L138" s="58"/>
      <c r="M138" s="8"/>
      <c r="N138" s="60"/>
      <c r="O138" s="54"/>
      <c r="P138" s="58"/>
      <c r="Q138" s="8"/>
      <c r="R138" s="58"/>
      <c r="S138" s="8"/>
      <c r="T138" s="58"/>
      <c r="U138" s="8"/>
      <c r="V138" s="68"/>
      <c r="W138" s="8"/>
      <c r="X138" s="68"/>
      <c r="Y138" s="8"/>
      <c r="Z138" s="26"/>
      <c r="AA138" s="8"/>
      <c r="AB138" s="25"/>
      <c r="AC138" s="8"/>
      <c r="AD138" s="58"/>
      <c r="AE138" s="8"/>
      <c r="AF138" s="25"/>
      <c r="AG138" s="43"/>
      <c r="AH138" s="58"/>
      <c r="AI138" s="43"/>
      <c r="AJ138" s="58"/>
      <c r="AK138" s="8"/>
      <c r="AL138" s="30"/>
      <c r="AM138" s="13"/>
      <c r="AN138" s="58"/>
      <c r="AO138" s="8"/>
      <c r="AP138" s="30"/>
      <c r="AQ138" s="41"/>
      <c r="AR138" s="34"/>
      <c r="AS138" s="51"/>
      <c r="AT138" s="58"/>
      <c r="AU138" s="8"/>
      <c r="AV138" s="30"/>
      <c r="AW138" s="46"/>
      <c r="AX138" s="30"/>
      <c r="AY138" s="13"/>
      <c r="AZ138" s="30"/>
      <c r="BA138" s="13"/>
      <c r="BB138" s="58"/>
      <c r="BC138" s="8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70"/>
      <c r="D139" s="26"/>
      <c r="E139" s="8"/>
      <c r="F139" s="68"/>
      <c r="G139" s="8"/>
      <c r="H139" s="58"/>
      <c r="I139" s="8"/>
      <c r="J139" s="68"/>
      <c r="K139" s="8"/>
      <c r="L139" s="58"/>
      <c r="M139" s="8"/>
      <c r="N139" s="35"/>
      <c r="O139" s="8"/>
      <c r="P139" s="58"/>
      <c r="Q139" s="8"/>
      <c r="R139" s="58"/>
      <c r="S139" s="8"/>
      <c r="T139" s="58"/>
      <c r="U139" s="8"/>
      <c r="V139" s="68"/>
      <c r="W139" s="8"/>
      <c r="X139" s="68"/>
      <c r="Y139" s="8"/>
      <c r="Z139" s="26"/>
      <c r="AA139" s="8"/>
      <c r="AB139" s="28"/>
      <c r="AC139" s="8"/>
      <c r="AD139" s="58"/>
      <c r="AE139" s="8"/>
      <c r="AF139" s="25"/>
      <c r="AG139" s="43"/>
      <c r="AH139" s="58"/>
      <c r="AI139" s="43"/>
      <c r="AJ139" s="58"/>
      <c r="AK139" s="8"/>
      <c r="AL139" s="58"/>
      <c r="AM139" s="43"/>
      <c r="AN139" s="58"/>
      <c r="AO139" s="8"/>
      <c r="AP139" s="30"/>
      <c r="AQ139" s="41"/>
      <c r="AR139" s="34"/>
      <c r="AS139" s="51"/>
      <c r="AT139" s="58"/>
      <c r="AU139" s="8"/>
      <c r="AV139" s="30"/>
      <c r="AW139" s="46"/>
      <c r="AX139" s="72"/>
      <c r="AY139" s="16"/>
      <c r="AZ139" s="30"/>
      <c r="BA139" s="13"/>
      <c r="BB139" s="58"/>
      <c r="BC139" s="8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70"/>
      <c r="D140" s="39"/>
      <c r="E140" s="13"/>
      <c r="F140" s="68"/>
      <c r="G140" s="8"/>
      <c r="H140" s="39"/>
      <c r="I140" s="13"/>
      <c r="J140" s="58"/>
      <c r="K140" s="8"/>
      <c r="L140" s="39"/>
      <c r="M140" s="13"/>
      <c r="N140" s="26"/>
      <c r="O140" s="8"/>
      <c r="P140" s="39"/>
      <c r="Q140" s="13"/>
      <c r="R140" s="58"/>
      <c r="S140" s="13"/>
      <c r="T140" s="39"/>
      <c r="U140" s="13"/>
      <c r="V140" s="58"/>
      <c r="W140" s="8"/>
      <c r="X140" s="58"/>
      <c r="Y140" s="8"/>
      <c r="Z140" s="26"/>
      <c r="AA140" s="8"/>
      <c r="AB140" s="28"/>
      <c r="AC140" s="8"/>
      <c r="AD140" s="39"/>
      <c r="AE140" s="13"/>
      <c r="AF140" s="25"/>
      <c r="AG140" s="43"/>
      <c r="AH140" s="58"/>
      <c r="AI140" s="43"/>
      <c r="AJ140" s="58"/>
      <c r="AK140" s="8"/>
      <c r="AL140" s="39"/>
      <c r="AM140" s="53"/>
      <c r="AN140" s="39"/>
      <c r="AO140" s="13"/>
      <c r="AP140" s="39"/>
      <c r="AQ140" s="13"/>
      <c r="AR140" s="34"/>
      <c r="AS140" s="51"/>
      <c r="AT140" s="39"/>
      <c r="AU140" s="13"/>
      <c r="AV140" s="30"/>
      <c r="AW140" s="46"/>
      <c r="AX140" s="30"/>
      <c r="AY140" s="13"/>
      <c r="AZ140" s="30"/>
      <c r="BA140" s="13"/>
      <c r="BB140" s="39"/>
      <c r="BC140" s="13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70"/>
      <c r="D141" s="58"/>
      <c r="E141" s="8"/>
      <c r="F141" s="30"/>
      <c r="G141" s="13"/>
      <c r="H141" s="58"/>
      <c r="I141" s="8"/>
      <c r="J141" s="58"/>
      <c r="K141" s="8"/>
      <c r="L141" s="39"/>
      <c r="M141" s="8"/>
      <c r="N141" s="28"/>
      <c r="O141" s="8"/>
      <c r="P141" s="30"/>
      <c r="Q141" s="13"/>
      <c r="R141" s="58"/>
      <c r="S141" s="13"/>
      <c r="T141" s="58"/>
      <c r="U141" s="8"/>
      <c r="V141" s="58"/>
      <c r="W141" s="8"/>
      <c r="X141" s="58"/>
      <c r="Y141" s="8"/>
      <c r="Z141" s="26"/>
      <c r="AA141" s="8"/>
      <c r="AB141" s="30"/>
      <c r="AC141" s="13"/>
      <c r="AD141" s="58"/>
      <c r="AE141" s="8"/>
      <c r="AF141" s="25"/>
      <c r="AG141" s="43"/>
      <c r="AH141" s="58"/>
      <c r="AI141" s="43"/>
      <c r="AJ141" s="39"/>
      <c r="AK141" s="13"/>
      <c r="AL141" s="58"/>
      <c r="AM141" s="43"/>
      <c r="AN141" s="58"/>
      <c r="AO141" s="8"/>
      <c r="AP141" s="68"/>
      <c r="AQ141" s="8"/>
      <c r="AR141" s="68"/>
      <c r="AS141" s="51"/>
      <c r="AT141" s="39"/>
      <c r="AU141" s="8"/>
      <c r="AV141" s="30"/>
      <c r="AW141" s="53"/>
      <c r="AX141" s="30"/>
      <c r="AY141" s="13"/>
      <c r="AZ141" s="30"/>
      <c r="BA141" s="13"/>
      <c r="BB141" s="58"/>
      <c r="BC141" s="8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70"/>
      <c r="D142" s="58"/>
      <c r="E142" s="8"/>
      <c r="F142" s="68"/>
      <c r="G142" s="8"/>
      <c r="H142" s="58"/>
      <c r="I142" s="8"/>
      <c r="J142" s="75"/>
      <c r="K142" s="8"/>
      <c r="L142" s="39"/>
      <c r="M142" s="8"/>
      <c r="N142" s="28"/>
      <c r="O142" s="8"/>
      <c r="P142" s="58"/>
      <c r="Q142" s="8"/>
      <c r="R142" s="58"/>
      <c r="S142" s="8"/>
      <c r="T142" s="30"/>
      <c r="U142" s="13"/>
      <c r="V142" s="58"/>
      <c r="W142" s="8"/>
      <c r="X142" s="58"/>
      <c r="Y142" s="8"/>
      <c r="Z142" s="26"/>
      <c r="AA142" s="8"/>
      <c r="AB142" s="68"/>
      <c r="AC142" s="8"/>
      <c r="AD142" s="58"/>
      <c r="AE142" s="8"/>
      <c r="AF142" s="25"/>
      <c r="AG142" s="43"/>
      <c r="AH142" s="35"/>
      <c r="AI142" s="43"/>
      <c r="AJ142" s="58"/>
      <c r="AK142" s="8"/>
      <c r="AL142" s="58"/>
      <c r="AM142" s="43"/>
      <c r="AN142" s="58"/>
      <c r="AO142" s="8"/>
      <c r="AP142" s="58"/>
      <c r="AQ142" s="8"/>
      <c r="AR142" s="58"/>
      <c r="AS142" s="51"/>
      <c r="AT142" s="58"/>
      <c r="AU142" s="8"/>
      <c r="AV142" s="30"/>
      <c r="AW142" s="53"/>
      <c r="AX142" s="72"/>
      <c r="AY142" s="16"/>
      <c r="AZ142" s="72"/>
      <c r="BA142" s="16"/>
      <c r="BB142" s="58"/>
      <c r="BC142" s="8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70"/>
      <c r="D143" s="58"/>
      <c r="E143" s="8"/>
      <c r="F143" s="68"/>
      <c r="G143" s="8"/>
      <c r="H143" s="58"/>
      <c r="I143" s="8"/>
      <c r="J143" s="58"/>
      <c r="K143" s="8"/>
      <c r="L143" s="39"/>
      <c r="M143" s="8"/>
      <c r="N143" s="34"/>
      <c r="O143" s="8"/>
      <c r="P143" s="58"/>
      <c r="Q143" s="8"/>
      <c r="R143" s="58"/>
      <c r="S143" s="13"/>
      <c r="T143" s="30"/>
      <c r="U143" s="8"/>
      <c r="V143" s="35"/>
      <c r="W143" s="8"/>
      <c r="X143" s="35"/>
      <c r="Y143" s="8"/>
      <c r="Z143" s="26"/>
      <c r="AA143" s="8"/>
      <c r="AB143" s="68"/>
      <c r="AC143" s="8"/>
      <c r="AD143" s="35"/>
      <c r="AE143" s="8"/>
      <c r="AF143" s="25"/>
      <c r="AG143" s="43"/>
      <c r="AH143" s="35"/>
      <c r="AI143" s="43"/>
      <c r="AJ143" s="30"/>
      <c r="AK143" s="41"/>
      <c r="AL143" s="58"/>
      <c r="AM143" s="43"/>
      <c r="AN143" s="58"/>
      <c r="AO143" s="8"/>
      <c r="AP143" s="58"/>
      <c r="AQ143" s="8"/>
      <c r="AR143" s="58"/>
      <c r="AS143" s="51"/>
      <c r="AT143" s="58"/>
      <c r="AU143" s="8"/>
      <c r="AV143" s="58"/>
      <c r="AW143" s="43"/>
      <c r="AX143" s="58"/>
      <c r="AY143" s="56"/>
      <c r="AZ143" s="72"/>
      <c r="BA143" s="16"/>
      <c r="BB143" s="58"/>
      <c r="BC143" s="8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70"/>
      <c r="D144" s="58"/>
      <c r="E144" s="8"/>
      <c r="F144" s="68"/>
      <c r="G144" s="8"/>
      <c r="H144" s="58"/>
      <c r="I144" s="8"/>
      <c r="J144" s="35"/>
      <c r="K144" s="13"/>
      <c r="L144" s="39"/>
      <c r="M144" s="8"/>
      <c r="N144" s="58"/>
      <c r="O144" s="8"/>
      <c r="P144" s="58"/>
      <c r="Q144" s="8"/>
      <c r="R144" s="58"/>
      <c r="S144" s="8"/>
      <c r="T144" s="68"/>
      <c r="U144" s="8"/>
      <c r="V144" s="35"/>
      <c r="W144" s="8"/>
      <c r="X144" s="35"/>
      <c r="Y144" s="8"/>
      <c r="Z144" s="30"/>
      <c r="AA144" s="13"/>
      <c r="AB144" s="68"/>
      <c r="AC144" s="8"/>
      <c r="AD144" s="58"/>
      <c r="AE144" s="8"/>
      <c r="AF144" s="25"/>
      <c r="AG144" s="43"/>
      <c r="AH144" s="35"/>
      <c r="AI144" s="53"/>
      <c r="AJ144" s="30"/>
      <c r="AK144" s="13"/>
      <c r="AL144" s="58"/>
      <c r="AM144" s="43"/>
      <c r="AN144" s="58"/>
      <c r="AO144" s="8"/>
      <c r="AP144" s="58"/>
      <c r="AQ144" s="8"/>
      <c r="AR144" s="58"/>
      <c r="AS144" s="51"/>
      <c r="AT144" s="58"/>
      <c r="AU144" s="8"/>
      <c r="AV144" s="30"/>
      <c r="AW144" s="53"/>
      <c r="AX144" s="39"/>
      <c r="AY144" s="16"/>
      <c r="AZ144" s="72"/>
      <c r="BA144" s="16"/>
      <c r="BB144" s="58"/>
      <c r="BC144" s="8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70"/>
      <c r="D145" s="58"/>
      <c r="E145" s="8"/>
      <c r="F145" s="68"/>
      <c r="G145" s="8"/>
      <c r="H145" s="35"/>
      <c r="I145" s="13"/>
      <c r="J145" s="60"/>
      <c r="K145" s="54"/>
      <c r="L145" s="58"/>
      <c r="M145" s="8"/>
      <c r="N145" s="58"/>
      <c r="O145" s="8"/>
      <c r="P145" s="35"/>
      <c r="Q145" s="8"/>
      <c r="R145" s="35"/>
      <c r="S145" s="8"/>
      <c r="T145" s="26"/>
      <c r="U145" s="8"/>
      <c r="V145" s="68"/>
      <c r="W145" s="8"/>
      <c r="X145" s="58"/>
      <c r="Y145" s="8"/>
      <c r="Z145" s="30"/>
      <c r="AA145" s="13"/>
      <c r="AB145" s="58"/>
      <c r="AC145" s="8"/>
      <c r="AD145" s="58"/>
      <c r="AE145" s="8"/>
      <c r="AF145" s="28"/>
      <c r="AG145" s="70"/>
      <c r="AH145" s="35"/>
      <c r="AI145" s="53"/>
      <c r="AJ145" s="30"/>
      <c r="AK145" s="13"/>
      <c r="AL145" s="58"/>
      <c r="AM145" s="43"/>
      <c r="AN145" s="67"/>
      <c r="AO145" s="8"/>
      <c r="AP145" s="58"/>
      <c r="AQ145" s="8"/>
      <c r="AR145" s="58"/>
      <c r="AS145" s="51"/>
      <c r="AT145" s="58"/>
      <c r="AU145" s="8"/>
      <c r="AV145" s="30"/>
      <c r="AW145" s="53"/>
      <c r="AX145" s="58"/>
      <c r="AY145" s="56"/>
      <c r="AZ145" s="58"/>
      <c r="BA145" s="56"/>
      <c r="BB145" s="39"/>
      <c r="BC145" s="8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8"/>
      <c r="D146" s="30"/>
      <c r="E146" s="41"/>
      <c r="F146" s="26"/>
      <c r="G146" s="13"/>
      <c r="H146" s="30"/>
      <c r="I146" s="13"/>
      <c r="J146" s="35"/>
      <c r="K146" s="8"/>
      <c r="L146" s="39"/>
      <c r="M146" s="13"/>
      <c r="N146" s="39"/>
      <c r="O146" s="13"/>
      <c r="P146" s="39"/>
      <c r="Q146" s="13"/>
      <c r="R146" s="35"/>
      <c r="S146" s="13"/>
      <c r="T146" s="30"/>
      <c r="U146" s="13"/>
      <c r="V146" s="39"/>
      <c r="W146" s="13"/>
      <c r="X146" s="39"/>
      <c r="Y146" s="13"/>
      <c r="Z146" s="30"/>
      <c r="AA146" s="13"/>
      <c r="AB146" s="39"/>
      <c r="AC146" s="13"/>
      <c r="AD146" s="39"/>
      <c r="AE146" s="13"/>
      <c r="AF146" s="25"/>
      <c r="AG146" s="70"/>
      <c r="AH146" s="35"/>
      <c r="AI146" s="43"/>
      <c r="AJ146" s="58"/>
      <c r="AK146" s="8"/>
      <c r="AL146" s="39"/>
      <c r="AM146" s="13"/>
      <c r="AN146" s="52"/>
      <c r="AO146" s="13"/>
      <c r="AP146" s="39"/>
      <c r="AQ146" s="8"/>
      <c r="AR146" s="39"/>
      <c r="AS146" s="47"/>
      <c r="AT146" s="39"/>
      <c r="AU146" s="13"/>
      <c r="AV146" s="58"/>
      <c r="AW146" s="43"/>
      <c r="AX146" s="39"/>
      <c r="AY146" s="56"/>
      <c r="AZ146" s="39"/>
      <c r="BA146" s="16"/>
      <c r="BB146" s="35"/>
      <c r="BC146" s="13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8"/>
      <c r="D147" s="35"/>
      <c r="E147" s="54"/>
      <c r="F147" s="63"/>
      <c r="G147" s="54"/>
      <c r="H147" s="35"/>
      <c r="I147" s="8"/>
      <c r="J147" s="192"/>
      <c r="K147" s="8"/>
      <c r="L147" s="26"/>
      <c r="M147" s="54"/>
      <c r="N147" s="58"/>
      <c r="O147" s="54"/>
      <c r="P147" s="60"/>
      <c r="Q147" s="54"/>
      <c r="R147" s="60"/>
      <c r="S147" s="54"/>
      <c r="T147" s="63"/>
      <c r="U147" s="54"/>
      <c r="V147" s="60"/>
      <c r="W147" s="54"/>
      <c r="X147" s="60"/>
      <c r="Y147" s="54"/>
      <c r="Z147" s="63"/>
      <c r="AA147" s="54"/>
      <c r="AB147" s="60"/>
      <c r="AC147" s="54"/>
      <c r="AD147" s="60"/>
      <c r="AE147" s="54"/>
      <c r="AF147" s="25"/>
      <c r="AG147" s="43"/>
      <c r="AH147" s="26"/>
      <c r="AI147" s="8"/>
      <c r="AJ147" s="39"/>
      <c r="AK147" s="13"/>
      <c r="AL147" s="60"/>
      <c r="AM147" s="54"/>
      <c r="AN147" s="52"/>
      <c r="AO147" s="54"/>
      <c r="AP147" s="58"/>
      <c r="AQ147" s="54"/>
      <c r="AR147" s="60"/>
      <c r="AS147" s="61"/>
      <c r="AT147" s="60"/>
      <c r="AU147" s="54"/>
      <c r="AV147" s="39"/>
      <c r="AW147" s="53"/>
      <c r="AX147" s="58"/>
      <c r="AY147" s="56"/>
      <c r="AZ147" s="58"/>
      <c r="BA147" s="56"/>
      <c r="BB147" s="35"/>
      <c r="BC147" s="41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7"/>
      <c r="D148" s="35"/>
      <c r="E148" s="8"/>
      <c r="F148" s="26"/>
      <c r="G148" s="8"/>
      <c r="H148" s="26"/>
      <c r="I148" s="8"/>
      <c r="J148" s="26"/>
      <c r="K148" s="8"/>
      <c r="L148" s="26"/>
      <c r="M148" s="8"/>
      <c r="N148" s="35"/>
      <c r="O148" s="8"/>
      <c r="P148" s="35"/>
      <c r="Q148" s="8"/>
      <c r="R148" s="35"/>
      <c r="S148" s="8"/>
      <c r="T148" s="26"/>
      <c r="U148" s="8"/>
      <c r="V148" s="35"/>
      <c r="W148" s="8"/>
      <c r="X148" s="26"/>
      <c r="Y148" s="8"/>
      <c r="Z148" s="26"/>
      <c r="AA148" s="8"/>
      <c r="AB148" s="35"/>
      <c r="AC148" s="8"/>
      <c r="AD148" s="35"/>
      <c r="AE148" s="8"/>
      <c r="AF148" s="25"/>
      <c r="AG148" s="43"/>
      <c r="AH148" s="26"/>
      <c r="AI148" s="53"/>
      <c r="AJ148" s="35"/>
      <c r="AK148" s="8"/>
      <c r="AL148" s="26"/>
      <c r="AM148" s="8"/>
      <c r="AN148" s="52"/>
      <c r="AO148" s="8"/>
      <c r="AP148" s="35"/>
      <c r="AQ148" s="8"/>
      <c r="AR148" s="35"/>
      <c r="AS148" s="51"/>
      <c r="AT148" s="35"/>
      <c r="AU148" s="8"/>
      <c r="AV148" s="39"/>
      <c r="AW148" s="43"/>
      <c r="AX148" s="44"/>
      <c r="AY148" s="16"/>
      <c r="AZ148" s="44"/>
      <c r="BA148" s="16"/>
      <c r="BB148" s="35"/>
      <c r="BC148" s="8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3"/>
      <c r="D149" s="26"/>
      <c r="E149" s="8"/>
      <c r="F149" s="26"/>
      <c r="G149" s="8"/>
      <c r="H149" s="26"/>
      <c r="I149" s="8"/>
      <c r="J149" s="26"/>
      <c r="K149" s="8"/>
      <c r="L149" s="26"/>
      <c r="M149" s="8"/>
      <c r="N149" s="26"/>
      <c r="O149" s="8"/>
      <c r="P149" s="26"/>
      <c r="Q149" s="8"/>
      <c r="R149" s="35"/>
      <c r="S149" s="8"/>
      <c r="T149" s="30"/>
      <c r="U149" s="13"/>
      <c r="V149" s="35"/>
      <c r="W149" s="8"/>
      <c r="X149" s="26"/>
      <c r="Y149" s="8"/>
      <c r="Z149" s="26"/>
      <c r="AA149" s="8"/>
      <c r="AB149" s="35"/>
      <c r="AC149" s="8"/>
      <c r="AD149" s="26"/>
      <c r="AE149" s="8"/>
      <c r="AF149" s="25"/>
      <c r="AG149" s="43"/>
      <c r="AH149" s="186"/>
      <c r="AI149" s="24"/>
      <c r="AJ149" s="35"/>
      <c r="AK149" s="8"/>
      <c r="AL149" s="26"/>
      <c r="AM149" s="8"/>
      <c r="AN149" s="48"/>
      <c r="AO149" s="8"/>
      <c r="AP149" s="35"/>
      <c r="AQ149" s="8"/>
      <c r="AR149" s="26"/>
      <c r="AS149" s="47"/>
      <c r="AT149" s="35"/>
      <c r="AU149" s="8"/>
      <c r="AV149" s="26"/>
      <c r="AW149" s="46"/>
      <c r="AX149" s="44"/>
      <c r="AY149" s="16"/>
      <c r="AZ149" s="44"/>
      <c r="BA149" s="16"/>
      <c r="BB149" s="30"/>
      <c r="BC149" s="8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8"/>
      <c r="D150" s="25"/>
      <c r="E150" s="24"/>
      <c r="F150" s="28"/>
      <c r="G150" s="8"/>
      <c r="H150" s="25"/>
      <c r="I150" s="24"/>
      <c r="J150" s="28"/>
      <c r="K150" s="8"/>
      <c r="L150" s="28"/>
      <c r="M150" s="8"/>
      <c r="N150" s="28"/>
      <c r="O150" s="8"/>
      <c r="P150" s="28"/>
      <c r="Q150" s="8"/>
      <c r="R150" s="28"/>
      <c r="S150" s="8"/>
      <c r="T150" s="163"/>
      <c r="U150" s="8"/>
      <c r="V150" s="25"/>
      <c r="W150" s="8"/>
      <c r="X150" s="25"/>
      <c r="Y150" s="70"/>
      <c r="Z150" s="28"/>
      <c r="AA150" s="70"/>
      <c r="AB150" s="25"/>
      <c r="AC150" s="8"/>
      <c r="AD150" s="26"/>
      <c r="AE150" s="8"/>
      <c r="AF150" s="25"/>
      <c r="AG150" s="43"/>
      <c r="AH150" s="26"/>
      <c r="AI150" s="8"/>
      <c r="AJ150" s="30"/>
      <c r="AK150" s="24"/>
      <c r="AL150" s="25"/>
      <c r="AM150" s="70"/>
      <c r="AN150" s="36"/>
      <c r="AO150" s="8"/>
      <c r="AP150" s="28"/>
      <c r="AQ150" s="8"/>
      <c r="AR150" s="30"/>
      <c r="AS150" s="31"/>
      <c r="AT150" s="39"/>
      <c r="AU150" s="8"/>
      <c r="AV150" s="30"/>
      <c r="AW150" s="88"/>
      <c r="AX150" s="28"/>
      <c r="AY150" s="16"/>
      <c r="AZ150" s="34"/>
      <c r="BA150" s="16"/>
      <c r="BB150" s="30"/>
      <c r="BC150" s="41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8"/>
      <c r="D151" s="25"/>
      <c r="E151" s="24"/>
      <c r="F151" s="28"/>
      <c r="G151" s="24"/>
      <c r="H151" s="25"/>
      <c r="I151" s="12"/>
      <c r="J151" s="30"/>
      <c r="K151" s="13"/>
      <c r="L151" s="25"/>
      <c r="M151" s="8"/>
      <c r="N151" s="25"/>
      <c r="O151" s="8"/>
      <c r="P151" s="28"/>
      <c r="Q151" s="8"/>
      <c r="R151" s="25"/>
      <c r="S151" s="8"/>
      <c r="T151" s="22"/>
      <c r="U151" s="8"/>
      <c r="V151" s="25"/>
      <c r="W151" s="8"/>
      <c r="X151" s="25"/>
      <c r="Y151" s="70"/>
      <c r="Z151" s="25"/>
      <c r="AA151" s="70"/>
      <c r="AB151" s="25"/>
      <c r="AC151" s="8"/>
      <c r="AD151" s="26"/>
      <c r="AE151" s="8"/>
      <c r="AF151" s="25"/>
      <c r="AG151" s="70"/>
      <c r="AH151" s="22"/>
      <c r="AI151" s="8"/>
      <c r="AJ151" s="40"/>
      <c r="AK151" s="24"/>
      <c r="AL151" s="25"/>
      <c r="AM151" s="70"/>
      <c r="AN151" s="36"/>
      <c r="AO151" s="8"/>
      <c r="AP151" s="28"/>
      <c r="AQ151" s="8"/>
      <c r="AR151" s="25"/>
      <c r="AS151" s="31"/>
      <c r="AT151" s="39"/>
      <c r="AU151" s="8"/>
      <c r="AV151" s="34"/>
      <c r="AW151" s="88"/>
      <c r="AX151" s="28"/>
      <c r="AY151" s="16"/>
      <c r="AZ151" s="25"/>
      <c r="BA151" s="16"/>
      <c r="BB151" s="28"/>
      <c r="BC151" s="13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8"/>
      <c r="D152" s="25"/>
      <c r="E152" s="24"/>
      <c r="F152" s="25"/>
      <c r="G152" s="24"/>
      <c r="H152" s="25"/>
      <c r="I152" s="24"/>
      <c r="J152" s="28"/>
      <c r="K152" s="24"/>
      <c r="L152" s="25"/>
      <c r="M152" s="8"/>
      <c r="N152" s="25"/>
      <c r="O152" s="8"/>
      <c r="P152" s="34"/>
      <c r="Q152" s="8"/>
      <c r="R152" s="28"/>
      <c r="S152" s="8"/>
      <c r="T152" s="186"/>
      <c r="U152" s="8"/>
      <c r="V152" s="28"/>
      <c r="W152" s="8"/>
      <c r="X152" s="25"/>
      <c r="Y152" s="70"/>
      <c r="Z152" s="25"/>
      <c r="AA152" s="70"/>
      <c r="AB152" s="195"/>
      <c r="AC152" s="8"/>
      <c r="AD152" s="30"/>
      <c r="AE152" s="13"/>
      <c r="AF152" s="25"/>
      <c r="AG152" s="24"/>
      <c r="AH152" s="22"/>
      <c r="AI152" s="8"/>
      <c r="AJ152" s="25"/>
      <c r="AK152" s="70"/>
      <c r="AL152" s="25"/>
      <c r="AM152" s="70"/>
      <c r="AN152" s="36"/>
      <c r="AO152" s="8"/>
      <c r="AP152" s="28"/>
      <c r="AQ152" s="8"/>
      <c r="AR152" s="25"/>
      <c r="AS152" s="31"/>
      <c r="AT152" s="35"/>
      <c r="AU152" s="24"/>
      <c r="AV152" s="34"/>
      <c r="AW152" s="88"/>
      <c r="AX152" s="28"/>
      <c r="AY152" s="16"/>
      <c r="AZ152" s="28"/>
      <c r="BA152" s="70"/>
      <c r="BB152" s="30"/>
      <c r="BC152" s="13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8"/>
      <c r="D153" s="25"/>
      <c r="E153" s="24"/>
      <c r="F153" s="25"/>
      <c r="G153" s="24"/>
      <c r="H153" s="25"/>
      <c r="I153" s="24"/>
      <c r="J153" s="25"/>
      <c r="K153" s="24"/>
      <c r="L153" s="28"/>
      <c r="M153" s="24"/>
      <c r="N153" s="25"/>
      <c r="O153" s="8"/>
      <c r="P153" s="25"/>
      <c r="Q153" s="8"/>
      <c r="R153" s="30"/>
      <c r="S153" s="13"/>
      <c r="T153" s="22"/>
      <c r="U153" s="8"/>
      <c r="V153" s="28"/>
      <c r="W153" s="8"/>
      <c r="X153" s="25"/>
      <c r="Y153" s="70"/>
      <c r="Z153" s="25"/>
      <c r="AA153" s="70"/>
      <c r="AB153" s="28"/>
      <c r="AC153" s="8"/>
      <c r="AD153" s="26"/>
      <c r="AE153" s="8"/>
      <c r="AF153" s="25"/>
      <c r="AG153" s="24"/>
      <c r="AH153" s="22"/>
      <c r="AI153" s="8"/>
      <c r="AJ153" s="25"/>
      <c r="AK153" s="24"/>
      <c r="AL153" s="25"/>
      <c r="AM153" s="70"/>
      <c r="AN153" s="196"/>
      <c r="AO153" s="8"/>
      <c r="AP153" s="28"/>
      <c r="AQ153" s="8"/>
      <c r="AR153" s="28"/>
      <c r="AS153" s="31"/>
      <c r="AT153" s="25"/>
      <c r="AU153" s="24"/>
      <c r="AV153" s="28"/>
      <c r="AW153" s="88"/>
      <c r="AX153" s="25"/>
      <c r="AY153" s="16"/>
      <c r="AZ153" s="25"/>
      <c r="BA153" s="70"/>
      <c r="BB153" s="30"/>
      <c r="BC153" s="13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8"/>
      <c r="D154" s="25"/>
      <c r="E154" s="24"/>
      <c r="F154" s="25"/>
      <c r="G154" s="24"/>
      <c r="H154" s="25"/>
      <c r="I154" s="24"/>
      <c r="J154" s="25"/>
      <c r="K154" s="24"/>
      <c r="L154" s="25"/>
      <c r="M154" s="24"/>
      <c r="N154" s="25"/>
      <c r="O154" s="8"/>
      <c r="P154" s="25"/>
      <c r="Q154" s="8"/>
      <c r="R154" s="28"/>
      <c r="S154" s="70"/>
      <c r="T154" s="163"/>
      <c r="U154" s="70"/>
      <c r="V154" s="25"/>
      <c r="W154" s="8"/>
      <c r="X154" s="25"/>
      <c r="Y154" s="70"/>
      <c r="Z154" s="25"/>
      <c r="AA154" s="70"/>
      <c r="AB154" s="25"/>
      <c r="AC154" s="8"/>
      <c r="AD154" s="26"/>
      <c r="AE154" s="8"/>
      <c r="AF154" s="25"/>
      <c r="AG154" s="24"/>
      <c r="AH154" s="22"/>
      <c r="AI154" s="8"/>
      <c r="AJ154" s="28"/>
      <c r="AK154" s="70"/>
      <c r="AL154" s="25"/>
      <c r="AM154" s="70"/>
      <c r="AN154" s="25"/>
      <c r="AO154" s="8"/>
      <c r="AP154" s="28"/>
      <c r="AQ154" s="8"/>
      <c r="AR154" s="28"/>
      <c r="AS154" s="24"/>
      <c r="AT154" s="25"/>
      <c r="AU154" s="24"/>
      <c r="AV154" s="25"/>
      <c r="AW154" s="88"/>
      <c r="AX154" s="28"/>
      <c r="AY154" s="16"/>
      <c r="AZ154" s="25"/>
      <c r="BA154" s="70"/>
      <c r="BB154" s="28"/>
      <c r="BC154" s="13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27"/>
      <c r="D155" s="25"/>
      <c r="E155" s="24"/>
      <c r="F155" s="25"/>
      <c r="G155" s="24"/>
      <c r="H155" s="25"/>
      <c r="I155" s="24"/>
      <c r="J155" s="25"/>
      <c r="K155" s="24"/>
      <c r="L155" s="25"/>
      <c r="M155" s="24"/>
      <c r="N155" s="25"/>
      <c r="O155" s="8"/>
      <c r="P155" s="25"/>
      <c r="Q155" s="8"/>
      <c r="R155" s="25"/>
      <c r="S155" s="70"/>
      <c r="T155" s="25"/>
      <c r="U155" s="70"/>
      <c r="V155" s="25"/>
      <c r="W155" s="70"/>
      <c r="X155" s="25"/>
      <c r="Y155" s="70"/>
      <c r="Z155" s="25"/>
      <c r="AA155" s="70"/>
      <c r="AB155" s="30"/>
      <c r="AC155" s="13"/>
      <c r="AD155" s="26"/>
      <c r="AE155" s="8"/>
      <c r="AF155" s="25"/>
      <c r="AG155" s="24"/>
      <c r="AH155" s="22"/>
      <c r="AI155" s="8"/>
      <c r="AJ155" s="25"/>
      <c r="AK155" s="70"/>
      <c r="AL155" s="25"/>
      <c r="AM155" s="70"/>
      <c r="AN155" s="25"/>
      <c r="AO155" s="8"/>
      <c r="AP155" s="25"/>
      <c r="AQ155" s="8"/>
      <c r="AR155" s="25"/>
      <c r="AS155" s="70"/>
      <c r="AT155" s="25"/>
      <c r="AU155" s="24"/>
      <c r="AV155" s="25"/>
      <c r="AW155" s="88"/>
      <c r="AX155" s="25"/>
      <c r="AY155" s="16"/>
      <c r="AZ155" s="25"/>
      <c r="BA155" s="70"/>
      <c r="BB155" s="25"/>
      <c r="BC155" s="13"/>
      <c r="BE155" s="14"/>
      <c r="BG155" s="14"/>
      <c r="BH155" s="11"/>
      <c r="BN155" s="15"/>
    </row>
    <row r="156" spans="1:96" s="6" customFormat="1" x14ac:dyDescent="0.2">
      <c r="A156" s="208"/>
      <c r="B156" s="26"/>
      <c r="C156" s="8"/>
      <c r="D156" s="25"/>
      <c r="E156" s="24"/>
      <c r="F156" s="25"/>
      <c r="G156" s="24"/>
      <c r="H156" s="25"/>
      <c r="I156" s="24"/>
      <c r="J156" s="25"/>
      <c r="K156" s="24"/>
      <c r="L156" s="25"/>
      <c r="M156" s="24"/>
      <c r="N156" s="25"/>
      <c r="O156" s="8"/>
      <c r="P156" s="25"/>
      <c r="Q156" s="8"/>
      <c r="R156" s="25"/>
      <c r="S156" s="70"/>
      <c r="T156" s="25"/>
      <c r="U156" s="70"/>
      <c r="V156" s="25"/>
      <c r="W156" s="70"/>
      <c r="X156" s="25"/>
      <c r="Y156" s="70"/>
      <c r="Z156" s="25"/>
      <c r="AA156" s="70"/>
      <c r="AB156" s="28"/>
      <c r="AC156" s="24"/>
      <c r="AD156" s="28"/>
      <c r="AE156" s="24"/>
      <c r="AF156" s="25"/>
      <c r="AG156" s="24"/>
      <c r="AH156" s="22"/>
      <c r="AI156" s="8"/>
      <c r="AJ156" s="25"/>
      <c r="AK156" s="70"/>
      <c r="AL156" s="25"/>
      <c r="AM156" s="70"/>
      <c r="AN156" s="34"/>
      <c r="AO156" s="70"/>
      <c r="AP156" s="28"/>
      <c r="AQ156" s="8"/>
      <c r="AR156" s="25"/>
      <c r="AS156" s="70"/>
      <c r="AT156" s="34"/>
      <c r="AU156" s="24"/>
      <c r="AV156" s="25"/>
      <c r="AW156" s="88"/>
      <c r="AX156" s="25"/>
      <c r="AY156" s="16"/>
      <c r="AZ156" s="25"/>
      <c r="BA156" s="24"/>
      <c r="BB156" s="25"/>
      <c r="BC156" s="13"/>
      <c r="BE156" s="14"/>
      <c r="BF156" s="11"/>
      <c r="BG156" s="14"/>
    </row>
    <row r="157" spans="1:96" s="6" customFormat="1" x14ac:dyDescent="0.2">
      <c r="A157" s="208"/>
      <c r="B157" s="26"/>
      <c r="C157" s="8"/>
      <c r="D157" s="25"/>
      <c r="E157" s="24"/>
      <c r="F157" s="25"/>
      <c r="G157" s="24"/>
      <c r="H157" s="25"/>
      <c r="I157" s="24"/>
      <c r="J157" s="25"/>
      <c r="K157" s="24"/>
      <c r="L157" s="25"/>
      <c r="M157" s="24"/>
      <c r="N157" s="25"/>
      <c r="O157" s="8"/>
      <c r="P157" s="30"/>
      <c r="Q157" s="13"/>
      <c r="R157" s="25"/>
      <c r="S157" s="70"/>
      <c r="T157" s="25"/>
      <c r="U157" s="70"/>
      <c r="V157" s="25"/>
      <c r="W157" s="70"/>
      <c r="X157" s="25"/>
      <c r="Y157" s="70"/>
      <c r="Z157" s="25"/>
      <c r="AA157" s="70"/>
      <c r="AB157" s="25"/>
      <c r="AC157" s="24"/>
      <c r="AD157" s="25"/>
      <c r="AE157" s="24"/>
      <c r="AF157" s="25"/>
      <c r="AG157" s="24"/>
      <c r="AH157" s="186"/>
      <c r="AI157" s="8"/>
      <c r="AJ157" s="25"/>
      <c r="AK157" s="24"/>
      <c r="AL157" s="25"/>
      <c r="AM157" s="70"/>
      <c r="AN157" s="25"/>
      <c r="AO157" s="70"/>
      <c r="AP157" s="25"/>
      <c r="AQ157" s="70"/>
      <c r="AR157" s="25"/>
      <c r="AS157" s="70"/>
      <c r="AT157" s="25"/>
      <c r="AU157" s="24"/>
      <c r="AV157" s="25"/>
      <c r="AW157" s="88"/>
      <c r="AX157" s="25"/>
      <c r="AY157" s="16"/>
      <c r="AZ157" s="25"/>
      <c r="BA157" s="24"/>
      <c r="BB157" s="28"/>
      <c r="BC157" s="13"/>
      <c r="BD157" s="11"/>
      <c r="BE157" s="14"/>
      <c r="BF157" s="11"/>
      <c r="BG157" s="14"/>
    </row>
    <row r="158" spans="1:96" s="6" customFormat="1" x14ac:dyDescent="0.2">
      <c r="A158" s="208"/>
      <c r="B158" s="26"/>
      <c r="C158" s="8"/>
      <c r="D158" s="25"/>
      <c r="E158" s="24"/>
      <c r="F158" s="25"/>
      <c r="G158" s="24"/>
      <c r="H158" s="25"/>
      <c r="I158" s="24"/>
      <c r="J158" s="25"/>
      <c r="K158" s="24"/>
      <c r="L158" s="25"/>
      <c r="M158" s="24"/>
      <c r="N158" s="25"/>
      <c r="O158" s="8"/>
      <c r="P158" s="28"/>
      <c r="Q158" s="24"/>
      <c r="R158" s="25"/>
      <c r="S158" s="70"/>
      <c r="T158" s="25"/>
      <c r="U158" s="70"/>
      <c r="V158" s="25"/>
      <c r="W158" s="70"/>
      <c r="X158" s="25"/>
      <c r="Y158" s="70"/>
      <c r="Z158" s="25"/>
      <c r="AA158" s="70"/>
      <c r="AB158" s="25"/>
      <c r="AC158" s="24"/>
      <c r="AD158" s="25"/>
      <c r="AE158" s="24"/>
      <c r="AF158" s="25"/>
      <c r="AG158" s="24"/>
      <c r="AH158" s="22"/>
      <c r="AI158" s="8"/>
      <c r="AJ158" s="25"/>
      <c r="AK158" s="24"/>
      <c r="AL158" s="25"/>
      <c r="AM158" s="70"/>
      <c r="AN158" s="25"/>
      <c r="AO158" s="70"/>
      <c r="AP158" s="25"/>
      <c r="AQ158" s="70"/>
      <c r="AR158" s="25"/>
      <c r="AS158" s="70"/>
      <c r="AT158" s="25"/>
      <c r="AU158" s="23"/>
      <c r="AV158" s="25"/>
      <c r="AW158" s="88"/>
      <c r="AX158" s="25"/>
      <c r="AY158" s="16"/>
      <c r="AZ158" s="25"/>
      <c r="BA158" s="24"/>
      <c r="BB158" s="25"/>
      <c r="BC158" s="13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7"/>
      <c r="D159" s="25"/>
      <c r="E159" s="24"/>
      <c r="F159" s="25"/>
      <c r="G159" s="24"/>
      <c r="H159" s="25"/>
      <c r="I159" s="24"/>
      <c r="J159" s="25"/>
      <c r="K159" s="24"/>
      <c r="L159" s="25"/>
      <c r="M159" s="24"/>
      <c r="N159" s="25"/>
      <c r="O159" s="8"/>
      <c r="P159" s="25"/>
      <c r="Q159" s="24"/>
      <c r="R159" s="25"/>
      <c r="S159" s="70"/>
      <c r="T159" s="25"/>
      <c r="U159" s="70"/>
      <c r="V159" s="25"/>
      <c r="W159" s="70"/>
      <c r="X159" s="25"/>
      <c r="Y159" s="70"/>
      <c r="Z159" s="25"/>
      <c r="AA159" s="70"/>
      <c r="AB159" s="25"/>
      <c r="AC159" s="24"/>
      <c r="AD159" s="25"/>
      <c r="AE159" s="24"/>
      <c r="AF159" s="25"/>
      <c r="AG159" s="24"/>
      <c r="AH159" s="22"/>
      <c r="AI159" s="8"/>
      <c r="AJ159" s="25"/>
      <c r="AK159" s="24"/>
      <c r="AL159" s="25"/>
      <c r="AM159" s="70"/>
      <c r="AN159" s="25"/>
      <c r="AO159" s="70"/>
      <c r="AP159" s="25"/>
      <c r="AQ159" s="70"/>
      <c r="AR159" s="25"/>
      <c r="AS159" s="70"/>
      <c r="AT159" s="25"/>
      <c r="AU159" s="24"/>
      <c r="AV159" s="25"/>
      <c r="AW159" s="88"/>
      <c r="AX159" s="25"/>
      <c r="AY159" s="16"/>
      <c r="AZ159" s="25"/>
      <c r="BA159" s="24"/>
      <c r="BB159" s="25"/>
      <c r="BC159" s="13"/>
      <c r="BF159" s="14"/>
      <c r="BG159" s="14"/>
      <c r="BN159" s="15"/>
    </row>
    <row r="160" spans="1:96" s="6" customFormat="1" x14ac:dyDescent="0.2">
      <c r="A160" s="208"/>
      <c r="B160" s="26"/>
      <c r="C160" s="8"/>
      <c r="D160" s="25"/>
      <c r="E160" s="24"/>
      <c r="F160" s="25"/>
      <c r="G160" s="24"/>
      <c r="H160" s="25"/>
      <c r="I160" s="24"/>
      <c r="J160" s="25"/>
      <c r="K160" s="24"/>
      <c r="L160" s="25"/>
      <c r="M160" s="24"/>
      <c r="N160" s="25"/>
      <c r="O160" s="8"/>
      <c r="P160" s="25"/>
      <c r="Q160" s="24"/>
      <c r="R160" s="25"/>
      <c r="S160" s="70"/>
      <c r="T160" s="25"/>
      <c r="U160" s="70"/>
      <c r="V160" s="25"/>
      <c r="W160" s="70"/>
      <c r="X160" s="25"/>
      <c r="Y160" s="70"/>
      <c r="Z160" s="25"/>
      <c r="AA160" s="70"/>
      <c r="AB160" s="25"/>
      <c r="AC160" s="70"/>
      <c r="AD160" s="25"/>
      <c r="AE160" s="24"/>
      <c r="AF160" s="25"/>
      <c r="AG160" s="24"/>
      <c r="AH160" s="22"/>
      <c r="AI160" s="8"/>
      <c r="AJ160" s="25"/>
      <c r="AK160" s="24"/>
      <c r="AL160" s="25"/>
      <c r="AM160" s="70"/>
      <c r="AN160" s="25"/>
      <c r="AO160" s="70"/>
      <c r="AP160" s="25"/>
      <c r="AQ160" s="70"/>
      <c r="AR160" s="25"/>
      <c r="AS160" s="70"/>
      <c r="AT160" s="25"/>
      <c r="AU160" s="24"/>
      <c r="AV160" s="25"/>
      <c r="AW160" s="88"/>
      <c r="AX160" s="28"/>
      <c r="AY160" s="70"/>
      <c r="AZ160" s="25"/>
      <c r="BA160" s="24"/>
      <c r="BB160" s="25"/>
      <c r="BC160" s="13"/>
      <c r="BF160" s="11"/>
    </row>
    <row r="161" spans="1:71" s="6" customFormat="1" x14ac:dyDescent="0.2">
      <c r="A161" s="24"/>
      <c r="B161" s="9"/>
      <c r="C161" s="7"/>
      <c r="E161" s="24"/>
      <c r="G161" s="24"/>
      <c r="I161" s="24"/>
      <c r="K161" s="24"/>
      <c r="M161" s="24"/>
      <c r="O161" s="8"/>
      <c r="Q161" s="24"/>
      <c r="R161" s="4"/>
      <c r="S161" s="70"/>
      <c r="T161" s="4"/>
      <c r="U161" s="70"/>
      <c r="V161" s="4"/>
      <c r="W161" s="70"/>
      <c r="X161" s="4"/>
      <c r="Y161" s="70"/>
      <c r="Z161" s="4"/>
      <c r="AA161" s="70"/>
      <c r="AB161" s="4"/>
      <c r="AC161" s="70"/>
      <c r="AD161" s="4"/>
      <c r="AE161" s="70"/>
      <c r="AF161" s="4"/>
      <c r="AG161" s="24"/>
      <c r="AH161" s="9"/>
      <c r="AI161" s="8"/>
      <c r="AJ161" s="4"/>
      <c r="AK161" s="70"/>
      <c r="AL161" s="4"/>
      <c r="AM161" s="70"/>
      <c r="AN161" s="25"/>
      <c r="AO161" s="70"/>
      <c r="AP161" s="25"/>
      <c r="AQ161" s="70"/>
      <c r="AR161" s="25"/>
      <c r="AS161" s="70"/>
      <c r="AT161" s="25"/>
      <c r="AU161" s="24"/>
      <c r="AV161" s="25"/>
      <c r="AW161" s="88"/>
      <c r="AX161" s="25"/>
      <c r="AY161" s="70"/>
      <c r="AZ161" s="25"/>
      <c r="BA161" s="24"/>
      <c r="BB161" s="21"/>
      <c r="BC161" s="24"/>
      <c r="BF161" s="11"/>
    </row>
    <row r="162" spans="1:71" s="6" customFormat="1" x14ac:dyDescent="0.2">
      <c r="A162" s="24"/>
      <c r="B162" s="4"/>
      <c r="C162" s="70"/>
      <c r="D162" s="4"/>
      <c r="E162" s="70"/>
      <c r="F162" s="4"/>
      <c r="G162" s="70"/>
      <c r="H162" s="4"/>
      <c r="I162" s="70"/>
      <c r="J162" s="4"/>
      <c r="K162" s="70"/>
      <c r="L162" s="4"/>
      <c r="M162" s="24"/>
      <c r="N162" s="12"/>
      <c r="O162" s="24"/>
      <c r="Q162" s="24"/>
      <c r="R162" s="4"/>
      <c r="S162" s="70"/>
      <c r="T162" s="4"/>
      <c r="U162" s="70"/>
      <c r="V162" s="4"/>
      <c r="W162" s="70"/>
      <c r="X162" s="4"/>
      <c r="Y162" s="70"/>
      <c r="Z162" s="4"/>
      <c r="AA162" s="70"/>
      <c r="AB162" s="4"/>
      <c r="AC162" s="70"/>
      <c r="AD162" s="4"/>
      <c r="AE162" s="70"/>
      <c r="AF162" s="4"/>
      <c r="AG162" s="24"/>
      <c r="AH162" s="9"/>
      <c r="AI162" s="8"/>
      <c r="AJ162" s="4"/>
      <c r="AK162" s="70"/>
      <c r="AL162" s="4"/>
      <c r="AM162" s="70"/>
      <c r="AN162" s="4"/>
      <c r="AO162" s="70"/>
      <c r="AP162" s="4"/>
      <c r="AQ162" s="70"/>
      <c r="AR162" s="4"/>
      <c r="AS162" s="70"/>
      <c r="AT162" s="4"/>
      <c r="AU162" s="24"/>
      <c r="AV162" s="4"/>
      <c r="AW162" s="88"/>
      <c r="AX162" s="4"/>
      <c r="AY162" s="70"/>
      <c r="AZ162" s="4"/>
      <c r="BA162" s="24"/>
      <c r="BC162" s="24"/>
      <c r="BF162" s="11"/>
    </row>
    <row r="163" spans="1:71" s="6" customFormat="1" x14ac:dyDescent="0.2">
      <c r="A163" s="24"/>
      <c r="B163" s="4"/>
      <c r="C163" s="70"/>
      <c r="D163" s="4"/>
      <c r="E163" s="70"/>
      <c r="F163" s="4"/>
      <c r="G163" s="70"/>
      <c r="H163" s="4"/>
      <c r="I163" s="70"/>
      <c r="J163" s="4"/>
      <c r="K163" s="70"/>
      <c r="L163" s="4"/>
      <c r="M163" s="70"/>
      <c r="N163" s="4"/>
      <c r="O163" s="70"/>
      <c r="P163" s="4"/>
      <c r="Q163" s="70"/>
      <c r="R163" s="4"/>
      <c r="S163" s="70"/>
      <c r="T163" s="4"/>
      <c r="U163" s="70"/>
      <c r="V163" s="4"/>
      <c r="W163" s="70"/>
      <c r="X163" s="4"/>
      <c r="Y163" s="70"/>
      <c r="Z163" s="4"/>
      <c r="AA163" s="70"/>
      <c r="AB163" s="4"/>
      <c r="AC163" s="70"/>
      <c r="AD163" s="4"/>
      <c r="AE163" s="70"/>
      <c r="AF163" s="4"/>
      <c r="AG163" s="24"/>
      <c r="AH163" s="9"/>
      <c r="AI163" s="8"/>
      <c r="AJ163" s="4"/>
      <c r="AK163" s="70"/>
      <c r="AL163" s="4"/>
      <c r="AM163" s="70"/>
      <c r="AN163" s="4"/>
      <c r="AO163" s="70"/>
      <c r="AP163" s="4"/>
      <c r="AQ163" s="70"/>
      <c r="AR163" s="4"/>
      <c r="AS163" s="70"/>
      <c r="AT163" s="4"/>
      <c r="AU163" s="70"/>
      <c r="AV163" s="4"/>
      <c r="AW163" s="88"/>
      <c r="AX163" s="4"/>
      <c r="AY163" s="70"/>
      <c r="AZ163" s="4"/>
      <c r="BA163" s="70"/>
      <c r="BB163" s="10"/>
      <c r="BC163" s="70"/>
    </row>
    <row r="164" spans="1:71" s="6" customFormat="1" x14ac:dyDescent="0.2">
      <c r="A164" s="24"/>
      <c r="B164" s="4"/>
      <c r="C164" s="70"/>
      <c r="D164" s="4"/>
      <c r="E164" s="70"/>
      <c r="F164" s="4"/>
      <c r="G164" s="70"/>
      <c r="H164" s="4"/>
      <c r="I164" s="70"/>
      <c r="J164" s="4"/>
      <c r="K164" s="70"/>
      <c r="L164" s="4"/>
      <c r="M164" s="70"/>
      <c r="N164" s="4"/>
      <c r="O164" s="70"/>
      <c r="P164" s="4"/>
      <c r="Q164" s="70"/>
      <c r="R164" s="4"/>
      <c r="S164" s="70"/>
      <c r="T164" s="4"/>
      <c r="U164" s="70"/>
      <c r="V164" s="4"/>
      <c r="W164" s="70"/>
      <c r="X164" s="4"/>
      <c r="Y164" s="70"/>
      <c r="Z164" s="4"/>
      <c r="AA164" s="70"/>
      <c r="AB164" s="4"/>
      <c r="AC164" s="70"/>
      <c r="AD164" s="4"/>
      <c r="AE164" s="70"/>
      <c r="AF164" s="4"/>
      <c r="AG164" s="24"/>
      <c r="AH164" s="9"/>
      <c r="AI164" s="8"/>
      <c r="AJ164" s="4"/>
      <c r="AK164" s="70"/>
      <c r="AL164" s="4"/>
      <c r="AM164" s="70"/>
      <c r="AN164" s="4"/>
      <c r="AO164" s="70"/>
      <c r="AP164" s="4"/>
      <c r="AQ164" s="70"/>
      <c r="AR164" s="4"/>
      <c r="AS164" s="70"/>
      <c r="AT164" s="4"/>
      <c r="AU164" s="70"/>
      <c r="AV164" s="4"/>
      <c r="AW164" s="88"/>
      <c r="AX164" s="4"/>
      <c r="AY164" s="70"/>
      <c r="AZ164" s="4"/>
      <c r="BA164" s="70"/>
      <c r="BB164" s="4"/>
      <c r="BC164" s="70"/>
    </row>
    <row r="165" spans="1:71" s="6" customFormat="1" x14ac:dyDescent="0.2">
      <c r="A165" s="24"/>
      <c r="B165" s="4"/>
      <c r="C165" s="70"/>
      <c r="D165" s="4"/>
      <c r="E165" s="70"/>
      <c r="F165" s="4"/>
      <c r="G165" s="70"/>
      <c r="H165" s="4"/>
      <c r="I165" s="70"/>
      <c r="J165" s="4"/>
      <c r="K165" s="70"/>
      <c r="L165" s="4"/>
      <c r="M165" s="70"/>
      <c r="N165" s="4"/>
      <c r="O165" s="70"/>
      <c r="P165" s="4"/>
      <c r="Q165" s="70"/>
      <c r="R165" s="4"/>
      <c r="S165" s="70"/>
      <c r="T165" s="4"/>
      <c r="U165" s="70"/>
      <c r="V165" s="4"/>
      <c r="W165" s="70"/>
      <c r="X165" s="4"/>
      <c r="Y165" s="70"/>
      <c r="Z165" s="4"/>
      <c r="AA165" s="70"/>
      <c r="AB165" s="4"/>
      <c r="AC165" s="70"/>
      <c r="AD165" s="4"/>
      <c r="AE165" s="70"/>
      <c r="AF165" s="4"/>
      <c r="AG165" s="24"/>
      <c r="AH165" s="7"/>
      <c r="AI165" s="24"/>
      <c r="AJ165" s="4"/>
      <c r="AK165" s="70"/>
      <c r="AL165" s="4"/>
      <c r="AM165" s="70"/>
      <c r="AN165" s="4"/>
      <c r="AO165" s="70"/>
      <c r="AP165" s="4"/>
      <c r="AQ165" s="70"/>
      <c r="AR165" s="4"/>
      <c r="AS165" s="70"/>
      <c r="AT165" s="4"/>
      <c r="AU165" s="70"/>
      <c r="AV165" s="4"/>
      <c r="AW165" s="88"/>
      <c r="AX165" s="4"/>
      <c r="AY165" s="70"/>
      <c r="AZ165" s="4"/>
      <c r="BA165" s="70"/>
      <c r="BB165" s="4"/>
      <c r="BC165" s="70"/>
    </row>
    <row r="166" spans="1:71" s="6" customFormat="1" x14ac:dyDescent="0.2">
      <c r="A166" s="24"/>
      <c r="B166" s="4"/>
      <c r="C166" s="70"/>
      <c r="D166" s="4"/>
      <c r="E166" s="70"/>
      <c r="F166" s="4"/>
      <c r="G166" s="70"/>
      <c r="H166" s="4"/>
      <c r="I166" s="70"/>
      <c r="J166" s="4"/>
      <c r="K166" s="70"/>
      <c r="L166" s="4"/>
      <c r="M166" s="70"/>
      <c r="N166" s="4"/>
      <c r="O166" s="70"/>
      <c r="P166" s="4"/>
      <c r="Q166" s="70"/>
      <c r="R166" s="4"/>
      <c r="S166" s="70"/>
      <c r="T166" s="4"/>
      <c r="U166" s="70"/>
      <c r="V166" s="4"/>
      <c r="W166" s="70"/>
      <c r="X166" s="4"/>
      <c r="Y166" s="70"/>
      <c r="Z166" s="4"/>
      <c r="AA166" s="70"/>
      <c r="AB166" s="4"/>
      <c r="AC166" s="70"/>
      <c r="AD166" s="4"/>
      <c r="AE166" s="70"/>
      <c r="AF166" s="4"/>
      <c r="AG166" s="24"/>
      <c r="AI166" s="24"/>
      <c r="AJ166" s="4"/>
      <c r="AK166" s="70"/>
      <c r="AL166" s="4"/>
      <c r="AM166" s="70"/>
      <c r="AN166" s="4"/>
      <c r="AO166" s="70"/>
      <c r="AP166" s="4"/>
      <c r="AQ166" s="70"/>
      <c r="AR166" s="4"/>
      <c r="AS166" s="70"/>
      <c r="AT166" s="4"/>
      <c r="AU166" s="70"/>
      <c r="AV166" s="4"/>
      <c r="AW166" s="88"/>
      <c r="AX166" s="4"/>
      <c r="AY166" s="70"/>
      <c r="AZ166" s="4"/>
      <c r="BA166" s="70"/>
      <c r="BB166" s="4"/>
      <c r="BC166" s="70"/>
    </row>
    <row r="167" spans="1:71" s="2" customFormat="1" x14ac:dyDescent="0.2">
      <c r="A167" s="85"/>
      <c r="B167" s="4"/>
      <c r="C167" s="70"/>
      <c r="D167" s="4"/>
      <c r="E167" s="70"/>
      <c r="F167" s="4"/>
      <c r="G167" s="70"/>
      <c r="H167" s="4"/>
      <c r="I167" s="70"/>
      <c r="J167" s="4"/>
      <c r="K167" s="70"/>
      <c r="L167" s="4"/>
      <c r="M167" s="70"/>
      <c r="N167" s="4"/>
      <c r="O167" s="70"/>
      <c r="P167" s="4"/>
      <c r="Q167" s="70"/>
      <c r="R167" s="4"/>
      <c r="S167" s="70"/>
      <c r="T167" s="4"/>
      <c r="U167" s="70"/>
      <c r="V167" s="4"/>
      <c r="W167" s="70"/>
      <c r="X167" s="4"/>
      <c r="Y167" s="70"/>
      <c r="Z167" s="4"/>
      <c r="AA167" s="70"/>
      <c r="AB167" s="4"/>
      <c r="AC167" s="70"/>
      <c r="AD167" s="4"/>
      <c r="AE167" s="70"/>
      <c r="AF167" s="4"/>
      <c r="AG167" s="70"/>
      <c r="AH167" s="4"/>
      <c r="AI167" s="70"/>
      <c r="AJ167" s="4"/>
      <c r="AK167" s="70"/>
      <c r="AL167" s="4"/>
      <c r="AM167" s="70"/>
      <c r="AN167" s="4"/>
      <c r="AO167" s="70"/>
      <c r="AP167" s="4"/>
      <c r="AQ167" s="70"/>
      <c r="AR167" s="4"/>
      <c r="AS167" s="70"/>
      <c r="AT167" s="4"/>
      <c r="AU167" s="70"/>
      <c r="AV167" s="4"/>
      <c r="AW167" s="88"/>
      <c r="AX167" s="4"/>
      <c r="AY167" s="70"/>
      <c r="AZ167" s="4"/>
      <c r="BA167" s="70"/>
      <c r="BB167" s="4"/>
      <c r="BC167" s="70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70"/>
      <c r="D168" s="4"/>
      <c r="E168" s="70"/>
      <c r="F168" s="4"/>
      <c r="G168" s="70"/>
      <c r="H168" s="4"/>
      <c r="I168" s="70"/>
      <c r="J168" s="4"/>
      <c r="K168" s="70"/>
      <c r="L168" s="4"/>
      <c r="M168" s="70"/>
      <c r="N168" s="4"/>
      <c r="O168" s="70"/>
      <c r="P168" s="4"/>
      <c r="Q168" s="70"/>
      <c r="R168" s="4"/>
      <c r="S168" s="70"/>
      <c r="T168" s="4"/>
      <c r="U168" s="70"/>
      <c r="V168" s="4"/>
      <c r="W168" s="70"/>
      <c r="X168" s="4"/>
      <c r="Y168" s="70"/>
      <c r="Z168" s="4"/>
      <c r="AA168" s="70"/>
      <c r="AB168" s="4"/>
      <c r="AC168" s="70"/>
      <c r="AD168" s="4"/>
      <c r="AE168" s="70"/>
      <c r="AF168" s="4"/>
      <c r="AG168" s="70"/>
      <c r="AH168" s="4"/>
      <c r="AI168" s="70"/>
      <c r="AJ168" s="4"/>
      <c r="AK168" s="70"/>
      <c r="AL168" s="4"/>
      <c r="AM168" s="70"/>
      <c r="AN168" s="4"/>
      <c r="AO168" s="70"/>
      <c r="AP168" s="4"/>
      <c r="AQ168" s="70"/>
      <c r="AR168" s="4"/>
      <c r="AS168" s="70"/>
      <c r="AT168" s="4"/>
      <c r="AU168" s="70"/>
      <c r="AV168" s="4"/>
      <c r="AW168" s="88"/>
      <c r="AX168" s="4"/>
      <c r="AY168" s="70"/>
      <c r="AZ168" s="4"/>
      <c r="BA168" s="70"/>
      <c r="BB168" s="4"/>
      <c r="BC168" s="70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70"/>
      <c r="D169" s="4"/>
      <c r="E169" s="70"/>
      <c r="F169" s="4"/>
      <c r="G169" s="70"/>
      <c r="H169" s="4"/>
      <c r="I169" s="70"/>
      <c r="J169" s="4"/>
      <c r="K169" s="70"/>
      <c r="L169" s="4"/>
      <c r="M169" s="70"/>
      <c r="N169" s="4"/>
      <c r="O169" s="70"/>
      <c r="P169" s="4"/>
      <c r="Q169" s="70"/>
      <c r="R169" s="4"/>
      <c r="S169" s="70"/>
      <c r="T169" s="4"/>
      <c r="U169" s="70"/>
      <c r="V169" s="4"/>
      <c r="W169" s="70"/>
      <c r="X169" s="4"/>
      <c r="Y169" s="70"/>
      <c r="Z169" s="4"/>
      <c r="AA169" s="70"/>
      <c r="AB169" s="4"/>
      <c r="AC169" s="70"/>
      <c r="AD169" s="4"/>
      <c r="AE169" s="70"/>
      <c r="AF169" s="4"/>
      <c r="AG169" s="70"/>
      <c r="AH169" s="4"/>
      <c r="AI169" s="70"/>
      <c r="AJ169" s="4"/>
      <c r="AK169" s="70"/>
      <c r="AL169" s="4"/>
      <c r="AM169" s="70"/>
      <c r="AN169" s="4"/>
      <c r="AO169" s="70"/>
      <c r="AP169" s="4"/>
      <c r="AQ169" s="70"/>
      <c r="AR169" s="4"/>
      <c r="AS169" s="70"/>
      <c r="AT169" s="4"/>
      <c r="AU169" s="70"/>
      <c r="AV169" s="4"/>
      <c r="AW169" s="88"/>
      <c r="AX169" s="4"/>
      <c r="AY169" s="70"/>
      <c r="AZ169" s="4"/>
      <c r="BA169" s="70"/>
      <c r="BB169" s="4"/>
      <c r="BC169" s="70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70"/>
      <c r="D170" s="4"/>
      <c r="E170" s="70"/>
      <c r="F170" s="4"/>
      <c r="G170" s="70"/>
      <c r="H170" s="4"/>
      <c r="I170" s="70"/>
      <c r="J170" s="4"/>
      <c r="K170" s="70"/>
      <c r="L170" s="4"/>
      <c r="M170" s="70"/>
      <c r="N170" s="4"/>
      <c r="O170" s="70"/>
      <c r="P170" s="4"/>
      <c r="Q170" s="70"/>
      <c r="R170" s="4"/>
      <c r="S170" s="70"/>
      <c r="T170" s="4"/>
      <c r="U170" s="70"/>
      <c r="V170" s="4"/>
      <c r="W170" s="70"/>
      <c r="X170" s="4"/>
      <c r="Y170" s="70"/>
      <c r="Z170" s="4"/>
      <c r="AA170" s="70"/>
      <c r="AB170" s="4"/>
      <c r="AC170" s="70"/>
      <c r="AD170" s="4"/>
      <c r="AE170" s="70"/>
      <c r="AF170" s="4"/>
      <c r="AG170" s="70"/>
      <c r="AH170" s="4"/>
      <c r="AI170" s="70"/>
      <c r="AJ170" s="4"/>
      <c r="AK170" s="70"/>
      <c r="AL170" s="4"/>
      <c r="AM170" s="70"/>
      <c r="AN170" s="4"/>
      <c r="AO170" s="70"/>
      <c r="AP170" s="4"/>
      <c r="AQ170" s="70"/>
      <c r="AR170" s="4"/>
      <c r="AS170" s="70"/>
      <c r="AT170" s="4"/>
      <c r="AU170" s="70"/>
      <c r="AV170" s="4"/>
      <c r="AW170" s="88"/>
      <c r="AX170" s="4"/>
      <c r="AY170" s="70"/>
      <c r="AZ170" s="4"/>
      <c r="BA170" s="70"/>
      <c r="BB170" s="4"/>
      <c r="BC170" s="70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70"/>
      <c r="D171" s="4"/>
      <c r="E171" s="70"/>
      <c r="F171" s="4"/>
      <c r="G171" s="70"/>
      <c r="H171" s="4"/>
      <c r="I171" s="70"/>
      <c r="J171" s="4"/>
      <c r="K171" s="70"/>
      <c r="L171" s="4"/>
      <c r="M171" s="70"/>
      <c r="N171" s="4"/>
      <c r="O171" s="70"/>
      <c r="P171" s="4"/>
      <c r="Q171" s="70"/>
      <c r="R171" s="4"/>
      <c r="S171" s="70"/>
      <c r="T171" s="4"/>
      <c r="U171" s="70"/>
      <c r="V171" s="4"/>
      <c r="W171" s="70"/>
      <c r="X171" s="4"/>
      <c r="Y171" s="70"/>
      <c r="Z171" s="4"/>
      <c r="AA171" s="70"/>
      <c r="AB171" s="4"/>
      <c r="AC171" s="70"/>
      <c r="AD171" s="4"/>
      <c r="AE171" s="70"/>
      <c r="AF171" s="4"/>
      <c r="AG171" s="70"/>
      <c r="AH171" s="4"/>
      <c r="AI171" s="70"/>
      <c r="AJ171" s="4"/>
      <c r="AK171" s="70"/>
      <c r="AL171" s="4"/>
      <c r="AM171" s="70"/>
      <c r="AN171" s="4"/>
      <c r="AO171" s="70"/>
      <c r="AP171" s="4"/>
      <c r="AQ171" s="70"/>
      <c r="AR171" s="4"/>
      <c r="AS171" s="70"/>
      <c r="AT171" s="4"/>
      <c r="AU171" s="70"/>
      <c r="AV171" s="4"/>
      <c r="AW171" s="88"/>
      <c r="AX171" s="4"/>
      <c r="AY171" s="70"/>
      <c r="AZ171" s="4"/>
      <c r="BA171" s="70"/>
      <c r="BB171" s="4"/>
      <c r="BC171" s="70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70"/>
      <c r="D172" s="4"/>
      <c r="E172" s="70"/>
      <c r="F172" s="4"/>
      <c r="G172" s="70"/>
      <c r="H172" s="4"/>
      <c r="I172" s="70"/>
      <c r="J172" s="4"/>
      <c r="K172" s="70"/>
      <c r="L172" s="4"/>
      <c r="M172" s="70"/>
      <c r="N172" s="4"/>
      <c r="O172" s="70"/>
      <c r="P172" s="4"/>
      <c r="Q172" s="70"/>
      <c r="R172" s="4"/>
      <c r="S172" s="70"/>
      <c r="T172" s="4"/>
      <c r="U172" s="70"/>
      <c r="V172" s="4"/>
      <c r="W172" s="70"/>
      <c r="X172" s="4"/>
      <c r="Y172" s="70"/>
      <c r="Z172" s="4"/>
      <c r="AA172" s="70"/>
      <c r="AB172" s="4"/>
      <c r="AC172" s="70"/>
      <c r="AD172" s="4"/>
      <c r="AE172" s="70"/>
      <c r="AF172" s="4"/>
      <c r="AG172" s="70"/>
      <c r="AH172" s="4"/>
      <c r="AI172" s="70"/>
      <c r="AJ172" s="4"/>
      <c r="AK172" s="70"/>
      <c r="AL172" s="4"/>
      <c r="AM172" s="70"/>
      <c r="AN172" s="4"/>
      <c r="AO172" s="70"/>
      <c r="AP172" s="4"/>
      <c r="AQ172" s="70"/>
      <c r="AR172" s="4"/>
      <c r="AS172" s="70"/>
      <c r="AT172" s="4"/>
      <c r="AU172" s="70"/>
      <c r="AV172" s="4"/>
      <c r="AW172" s="88"/>
      <c r="AX172" s="4"/>
      <c r="AY172" s="70"/>
      <c r="AZ172" s="4"/>
      <c r="BA172" s="70"/>
      <c r="BB172" s="4"/>
      <c r="BC172" s="70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70"/>
      <c r="D173" s="4"/>
      <c r="E173" s="70"/>
      <c r="F173" s="4"/>
      <c r="G173" s="70"/>
      <c r="H173" s="4"/>
      <c r="I173" s="70"/>
      <c r="J173" s="4"/>
      <c r="K173" s="70"/>
      <c r="L173" s="4"/>
      <c r="M173" s="70"/>
      <c r="N173" s="4"/>
      <c r="O173" s="70"/>
      <c r="P173" s="4"/>
      <c r="Q173" s="70"/>
      <c r="R173" s="4"/>
      <c r="S173" s="70"/>
      <c r="T173" s="4"/>
      <c r="U173" s="70"/>
      <c r="V173" s="4"/>
      <c r="W173" s="70"/>
      <c r="X173" s="4"/>
      <c r="Y173" s="70"/>
      <c r="Z173" s="4"/>
      <c r="AA173" s="70"/>
      <c r="AB173" s="4"/>
      <c r="AC173" s="70"/>
      <c r="AD173" s="4"/>
      <c r="AE173" s="70"/>
      <c r="AF173" s="4"/>
      <c r="AG173" s="70"/>
      <c r="AH173" s="4"/>
      <c r="AI173" s="70"/>
      <c r="AJ173" s="4"/>
      <c r="AK173" s="70"/>
      <c r="AL173" s="4"/>
      <c r="AM173" s="70"/>
      <c r="AN173" s="4"/>
      <c r="AO173" s="70"/>
      <c r="AP173" s="4"/>
      <c r="AQ173" s="70"/>
      <c r="AR173" s="4"/>
      <c r="AS173" s="70"/>
      <c r="AT173" s="4"/>
      <c r="AU173" s="70"/>
      <c r="AV173" s="4"/>
      <c r="AW173" s="88"/>
      <c r="AX173" s="4"/>
      <c r="AY173" s="70"/>
      <c r="AZ173" s="4"/>
      <c r="BA173" s="70"/>
      <c r="BB173" s="4"/>
      <c r="BC173" s="70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70"/>
      <c r="D174" s="4"/>
      <c r="E174" s="70"/>
      <c r="F174" s="4"/>
      <c r="G174" s="70"/>
      <c r="H174" s="4"/>
      <c r="I174" s="70"/>
      <c r="J174" s="4"/>
      <c r="K174" s="70"/>
      <c r="L174" s="4"/>
      <c r="M174" s="70"/>
      <c r="N174" s="4"/>
      <c r="O174" s="70"/>
      <c r="P174" s="4"/>
      <c r="Q174" s="70"/>
      <c r="R174" s="4"/>
      <c r="S174" s="70"/>
      <c r="T174" s="4"/>
      <c r="U174" s="70"/>
      <c r="V174" s="4"/>
      <c r="W174" s="70"/>
      <c r="X174" s="4"/>
      <c r="Y174" s="70"/>
      <c r="Z174" s="4"/>
      <c r="AA174" s="70"/>
      <c r="AB174" s="4"/>
      <c r="AC174" s="70"/>
      <c r="AD174" s="4"/>
      <c r="AE174" s="70"/>
      <c r="AF174" s="4"/>
      <c r="AG174" s="70"/>
      <c r="AH174" s="4"/>
      <c r="AI174" s="70"/>
      <c r="AJ174" s="4"/>
      <c r="AK174" s="70"/>
      <c r="AL174" s="4"/>
      <c r="AM174" s="70"/>
      <c r="AN174" s="4"/>
      <c r="AO174" s="70"/>
      <c r="AP174" s="4"/>
      <c r="AQ174" s="70"/>
      <c r="AR174" s="4"/>
      <c r="AS174" s="70"/>
      <c r="AT174" s="4"/>
      <c r="AU174" s="70"/>
      <c r="AV174" s="4"/>
      <c r="AW174" s="88"/>
      <c r="AX174" s="4"/>
      <c r="AY174" s="70"/>
      <c r="AZ174" s="4"/>
      <c r="BA174" s="70"/>
      <c r="BB174" s="4"/>
      <c r="BC174" s="70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70"/>
      <c r="D175" s="4"/>
      <c r="E175" s="70"/>
      <c r="F175" s="4"/>
      <c r="G175" s="70"/>
      <c r="H175" s="4"/>
      <c r="I175" s="70"/>
      <c r="J175" s="4"/>
      <c r="K175" s="70"/>
      <c r="L175" s="4"/>
      <c r="M175" s="70"/>
      <c r="N175" s="4"/>
      <c r="O175" s="70"/>
      <c r="P175" s="4"/>
      <c r="Q175" s="70"/>
      <c r="R175" s="4"/>
      <c r="S175" s="70"/>
      <c r="T175" s="4"/>
      <c r="U175" s="70"/>
      <c r="V175" s="4"/>
      <c r="W175" s="70"/>
      <c r="X175" s="4"/>
      <c r="Y175" s="70"/>
      <c r="Z175" s="4"/>
      <c r="AA175" s="70"/>
      <c r="AB175" s="4"/>
      <c r="AC175" s="70"/>
      <c r="AD175" s="4"/>
      <c r="AE175" s="70"/>
      <c r="AF175" s="4"/>
      <c r="AG175" s="70"/>
      <c r="AH175" s="4"/>
      <c r="AI175" s="70"/>
      <c r="AJ175" s="4"/>
      <c r="AK175" s="70"/>
      <c r="AL175" s="4"/>
      <c r="AM175" s="70"/>
      <c r="AN175" s="4"/>
      <c r="AO175" s="70"/>
      <c r="AP175" s="4"/>
      <c r="AQ175" s="70"/>
      <c r="AR175" s="4"/>
      <c r="AS175" s="70"/>
      <c r="AT175" s="4"/>
      <c r="AU175" s="70"/>
      <c r="AV175" s="4"/>
      <c r="AW175" s="88"/>
      <c r="AX175" s="4"/>
      <c r="AY175" s="70"/>
      <c r="AZ175" s="4"/>
      <c r="BA175" s="70"/>
      <c r="BB175" s="4"/>
      <c r="BC175" s="70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70"/>
      <c r="D176" s="4"/>
      <c r="E176" s="70"/>
      <c r="F176" s="4"/>
      <c r="G176" s="70"/>
      <c r="H176" s="4"/>
      <c r="I176" s="70"/>
      <c r="J176" s="4"/>
      <c r="K176" s="70"/>
      <c r="L176" s="4"/>
      <c r="M176" s="70"/>
      <c r="N176" s="4"/>
      <c r="O176" s="70"/>
      <c r="P176" s="4"/>
      <c r="Q176" s="70"/>
      <c r="R176" s="4"/>
      <c r="S176" s="70"/>
      <c r="T176" s="4"/>
      <c r="U176" s="70"/>
      <c r="V176" s="4"/>
      <c r="W176" s="70"/>
      <c r="X176" s="4"/>
      <c r="Y176" s="70"/>
      <c r="Z176" s="4"/>
      <c r="AA176" s="70"/>
      <c r="AB176" s="4"/>
      <c r="AC176" s="70"/>
      <c r="AD176" s="4"/>
      <c r="AE176" s="70"/>
      <c r="AF176" s="4"/>
      <c r="AG176" s="70"/>
      <c r="AH176" s="4"/>
      <c r="AI176" s="70"/>
      <c r="AJ176" s="4"/>
      <c r="AK176" s="70"/>
      <c r="AL176" s="4"/>
      <c r="AM176" s="70"/>
      <c r="AN176" s="4"/>
      <c r="AO176" s="70"/>
      <c r="AP176" s="4"/>
      <c r="AQ176" s="70"/>
      <c r="AR176" s="4"/>
      <c r="AS176" s="70"/>
      <c r="AT176" s="4"/>
      <c r="AU176" s="70"/>
      <c r="AV176" s="4"/>
      <c r="AW176" s="88"/>
      <c r="AX176" s="4"/>
      <c r="AY176" s="70"/>
      <c r="AZ176" s="4"/>
      <c r="BA176" s="70"/>
      <c r="BB176" s="4"/>
      <c r="BC176" s="70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70"/>
      <c r="D177" s="4"/>
      <c r="E177" s="70"/>
      <c r="F177" s="4"/>
      <c r="G177" s="70"/>
      <c r="H177" s="4"/>
      <c r="I177" s="70"/>
      <c r="J177" s="4"/>
      <c r="K177" s="70"/>
      <c r="L177" s="4"/>
      <c r="M177" s="70"/>
      <c r="N177" s="4"/>
      <c r="O177" s="70"/>
      <c r="P177" s="4"/>
      <c r="Q177" s="70"/>
      <c r="R177" s="4"/>
      <c r="S177" s="70"/>
      <c r="T177" s="4"/>
      <c r="U177" s="70"/>
      <c r="V177" s="4"/>
      <c r="W177" s="70"/>
      <c r="X177" s="4"/>
      <c r="Y177" s="70"/>
      <c r="Z177" s="4"/>
      <c r="AA177" s="70"/>
      <c r="AB177" s="4"/>
      <c r="AC177" s="70"/>
      <c r="AD177" s="4"/>
      <c r="AE177" s="70"/>
      <c r="AF177" s="4"/>
      <c r="AG177" s="70"/>
      <c r="AH177" s="4"/>
      <c r="AI177" s="70"/>
      <c r="AJ177" s="4"/>
      <c r="AK177" s="70"/>
      <c r="AL177" s="4"/>
      <c r="AM177" s="70"/>
      <c r="AN177" s="4"/>
      <c r="AO177" s="70"/>
      <c r="AP177" s="4"/>
      <c r="AQ177" s="70"/>
      <c r="AR177" s="4"/>
      <c r="AS177" s="70"/>
      <c r="AT177" s="4"/>
      <c r="AU177" s="70"/>
      <c r="AV177" s="4"/>
      <c r="AW177" s="88"/>
      <c r="AX177" s="4"/>
      <c r="AY177" s="70"/>
    </row>
    <row r="178" spans="2:51" x14ac:dyDescent="0.2">
      <c r="B178" s="4"/>
      <c r="C178" s="70"/>
      <c r="D178" s="4"/>
      <c r="E178" s="70"/>
      <c r="F178" s="4"/>
      <c r="G178" s="70"/>
      <c r="H178" s="4"/>
      <c r="I178" s="70"/>
      <c r="J178" s="4"/>
      <c r="K178" s="70"/>
      <c r="L178" s="4"/>
      <c r="M178" s="70"/>
      <c r="N178" s="4"/>
      <c r="O178" s="70"/>
      <c r="P178" s="4"/>
      <c r="Q178" s="70"/>
      <c r="R178" s="4"/>
      <c r="S178" s="70"/>
      <c r="T178" s="4"/>
      <c r="U178" s="70"/>
      <c r="V178" s="4"/>
      <c r="W178" s="70"/>
      <c r="X178" s="4"/>
      <c r="Y178" s="70"/>
      <c r="Z178" s="4"/>
      <c r="AA178" s="70"/>
      <c r="AB178" s="4"/>
      <c r="AC178" s="70"/>
      <c r="AD178" s="4"/>
      <c r="AE178" s="70"/>
      <c r="AF178" s="4"/>
      <c r="AG178" s="70"/>
      <c r="AH178" s="4"/>
      <c r="AI178" s="70"/>
      <c r="AJ178" s="4"/>
      <c r="AK178" s="70"/>
      <c r="AL178" s="4"/>
      <c r="AM178" s="70"/>
      <c r="AN178" s="4"/>
      <c r="AO178" s="70"/>
      <c r="AP178" s="4"/>
      <c r="AQ178" s="70"/>
      <c r="AR178" s="4"/>
      <c r="AS178" s="70"/>
      <c r="AT178" s="4"/>
      <c r="AU178" s="70"/>
      <c r="AV178" s="4"/>
      <c r="AW178" s="88"/>
      <c r="AX178" s="4"/>
      <c r="AY178" s="70"/>
    </row>
    <row r="179" spans="2:51" x14ac:dyDescent="0.2">
      <c r="B179" s="4"/>
      <c r="C179" s="70"/>
      <c r="D179" s="4"/>
      <c r="E179" s="70"/>
      <c r="F179" s="4"/>
      <c r="G179" s="70"/>
      <c r="H179" s="4"/>
      <c r="I179" s="70"/>
      <c r="J179" s="4"/>
      <c r="K179" s="70"/>
      <c r="L179" s="4"/>
      <c r="M179" s="70"/>
      <c r="N179" s="4"/>
      <c r="O179" s="70"/>
      <c r="P179" s="4"/>
      <c r="Q179" s="70"/>
      <c r="R179" s="4"/>
      <c r="S179" s="70"/>
      <c r="T179" s="4"/>
      <c r="U179" s="70"/>
      <c r="V179" s="4"/>
      <c r="W179" s="70"/>
      <c r="X179" s="4"/>
      <c r="Y179" s="70"/>
      <c r="Z179" s="4"/>
      <c r="AA179" s="70"/>
      <c r="AB179" s="4"/>
      <c r="AC179" s="70"/>
      <c r="AD179" s="4"/>
      <c r="AE179" s="70"/>
      <c r="AF179" s="4"/>
      <c r="AG179" s="70"/>
      <c r="AH179" s="4"/>
      <c r="AI179" s="70"/>
      <c r="AJ179" s="4"/>
      <c r="AK179" s="70"/>
      <c r="AL179" s="4"/>
      <c r="AM179" s="70"/>
      <c r="AN179" s="4"/>
      <c r="AO179" s="70"/>
      <c r="AP179" s="4"/>
      <c r="AQ179" s="70"/>
      <c r="AR179" s="4"/>
      <c r="AS179" s="70"/>
      <c r="AT179" s="4"/>
      <c r="AU179" s="70"/>
      <c r="AV179" s="4"/>
      <c r="AW179" s="88"/>
      <c r="AX179" s="4"/>
      <c r="AY179" s="70"/>
    </row>
    <row r="180" spans="2:51" x14ac:dyDescent="0.2">
      <c r="B180" s="4"/>
      <c r="C180" s="70"/>
      <c r="D180" s="4"/>
      <c r="E180" s="70"/>
      <c r="F180" s="4"/>
      <c r="G180" s="70"/>
      <c r="H180" s="4"/>
      <c r="I180" s="70"/>
      <c r="J180" s="4"/>
      <c r="K180" s="70"/>
      <c r="L180" s="4"/>
      <c r="M180" s="70"/>
      <c r="N180" s="4"/>
      <c r="O180" s="70"/>
      <c r="P180" s="4"/>
      <c r="Q180" s="70"/>
      <c r="R180" s="4"/>
      <c r="S180" s="70"/>
      <c r="T180" s="4"/>
      <c r="U180" s="70"/>
      <c r="V180" s="4"/>
      <c r="W180" s="70"/>
      <c r="X180" s="4"/>
      <c r="Y180" s="70"/>
      <c r="Z180" s="4"/>
      <c r="AA180" s="70"/>
      <c r="AB180" s="4"/>
      <c r="AC180" s="70"/>
      <c r="AD180" s="4"/>
      <c r="AE180" s="70"/>
      <c r="AF180" s="4"/>
      <c r="AG180" s="70"/>
      <c r="AH180" s="4"/>
      <c r="AI180" s="70"/>
      <c r="AJ180" s="4"/>
      <c r="AK180" s="70"/>
      <c r="AL180" s="4"/>
      <c r="AM180" s="70"/>
      <c r="AN180" s="4"/>
      <c r="AO180" s="70"/>
      <c r="AP180" s="4"/>
      <c r="AQ180" s="70"/>
      <c r="AR180" s="4"/>
      <c r="AS180" s="70"/>
      <c r="AT180" s="4"/>
      <c r="AU180" s="70"/>
      <c r="AV180" s="4"/>
      <c r="AW180" s="88"/>
      <c r="AX180" s="4"/>
      <c r="AY180" s="70"/>
    </row>
    <row r="181" spans="2:51" x14ac:dyDescent="0.2">
      <c r="B181" s="4"/>
      <c r="C181" s="70"/>
      <c r="D181" s="4"/>
      <c r="E181" s="70"/>
      <c r="F181" s="4"/>
      <c r="G181" s="70"/>
      <c r="H181" s="4"/>
      <c r="I181" s="70"/>
      <c r="J181" s="4"/>
      <c r="K181" s="70"/>
      <c r="L181" s="4"/>
      <c r="M181" s="70"/>
      <c r="N181" s="4"/>
      <c r="O181" s="70"/>
      <c r="P181" s="4"/>
      <c r="Q181" s="70"/>
      <c r="R181" s="4"/>
      <c r="S181" s="70"/>
      <c r="T181" s="4"/>
      <c r="U181" s="70"/>
      <c r="V181" s="4"/>
      <c r="W181" s="70"/>
      <c r="X181" s="4"/>
      <c r="Y181" s="70"/>
      <c r="Z181" s="4"/>
      <c r="AA181" s="70"/>
      <c r="AB181" s="4"/>
      <c r="AC181" s="70"/>
      <c r="AD181" s="4"/>
      <c r="AE181" s="70"/>
      <c r="AF181" s="4"/>
      <c r="AG181" s="70"/>
      <c r="AH181" s="4"/>
      <c r="AI181" s="70"/>
      <c r="AJ181" s="4"/>
      <c r="AK181" s="70"/>
      <c r="AL181" s="4"/>
      <c r="AM181" s="70"/>
      <c r="AN181" s="4"/>
      <c r="AO181" s="70"/>
      <c r="AP181" s="4"/>
      <c r="AQ181" s="70"/>
      <c r="AR181" s="4"/>
      <c r="AS181" s="70"/>
      <c r="AT181" s="4"/>
      <c r="AU181" s="70"/>
      <c r="AV181" s="4"/>
      <c r="AW181" s="88"/>
      <c r="AX181" s="4"/>
      <c r="AY181" s="70"/>
    </row>
    <row r="182" spans="2:51" x14ac:dyDescent="0.2">
      <c r="B182" s="4"/>
      <c r="C182" s="70"/>
      <c r="D182" s="4"/>
      <c r="E182" s="70"/>
      <c r="F182" s="4"/>
      <c r="G182" s="70"/>
      <c r="H182" s="4"/>
      <c r="I182" s="70"/>
      <c r="J182" s="4"/>
      <c r="K182" s="70"/>
      <c r="L182" s="4"/>
      <c r="M182" s="70"/>
      <c r="N182" s="4"/>
      <c r="O182" s="70"/>
      <c r="P182" s="4"/>
      <c r="Q182" s="70"/>
      <c r="R182" s="4"/>
      <c r="S182" s="70"/>
      <c r="T182" s="4"/>
      <c r="U182" s="70"/>
      <c r="V182" s="4"/>
      <c r="W182" s="70"/>
      <c r="X182" s="4"/>
      <c r="Y182" s="70"/>
      <c r="Z182" s="4"/>
      <c r="AA182" s="70"/>
      <c r="AB182" s="4"/>
      <c r="AC182" s="70"/>
      <c r="AD182" s="4"/>
      <c r="AE182" s="70"/>
      <c r="AF182" s="4"/>
      <c r="AG182" s="70"/>
      <c r="AH182" s="4"/>
      <c r="AI182" s="70"/>
      <c r="AJ182" s="4"/>
      <c r="AK182" s="70"/>
      <c r="AL182" s="4"/>
      <c r="AM182" s="70"/>
      <c r="AN182" s="4"/>
      <c r="AO182" s="70"/>
      <c r="AP182" s="4"/>
      <c r="AQ182" s="70"/>
      <c r="AR182" s="4"/>
      <c r="AS182" s="70"/>
      <c r="AT182" s="4"/>
      <c r="AU182" s="70"/>
      <c r="AV182" s="4"/>
      <c r="AW182" s="88"/>
      <c r="AX182" s="4"/>
      <c r="AY182" s="70"/>
    </row>
    <row r="183" spans="2:51" x14ac:dyDescent="0.2">
      <c r="D183" s="4"/>
      <c r="E183" s="70"/>
      <c r="F183" s="4"/>
      <c r="G183" s="70"/>
      <c r="H183" s="4"/>
      <c r="I183" s="70"/>
      <c r="J183" s="4"/>
      <c r="K183" s="70"/>
      <c r="L183" s="4"/>
      <c r="M183" s="70"/>
      <c r="N183" s="4"/>
      <c r="O183" s="70"/>
      <c r="P183" s="4"/>
      <c r="Q183" s="70"/>
      <c r="R183" s="4"/>
      <c r="S183" s="70"/>
      <c r="T183" s="4"/>
      <c r="U183" s="70"/>
      <c r="V183" s="4"/>
      <c r="W183" s="70"/>
      <c r="X183" s="4"/>
      <c r="Y183" s="70"/>
      <c r="Z183" s="4"/>
      <c r="AA183" s="70"/>
      <c r="AB183" s="4"/>
      <c r="AC183" s="70"/>
      <c r="AD183" s="4"/>
      <c r="AE183" s="70"/>
      <c r="AF183" s="4"/>
      <c r="AG183" s="70"/>
      <c r="AH183" s="4"/>
      <c r="AI183" s="70"/>
      <c r="AJ183" s="4"/>
      <c r="AK183" s="70"/>
      <c r="AL183" s="4"/>
      <c r="AM183" s="70"/>
      <c r="AN183" s="4"/>
      <c r="AO183" s="70"/>
      <c r="AP183" s="4"/>
      <c r="AQ183" s="70"/>
      <c r="AR183" s="4"/>
      <c r="AS183" s="70"/>
      <c r="AT183" s="4"/>
      <c r="AU183" s="70"/>
      <c r="AV183" s="4"/>
      <c r="AW183" s="88"/>
      <c r="AX183" s="4"/>
      <c r="AY183" s="70"/>
    </row>
    <row r="184" spans="2:51" x14ac:dyDescent="0.2">
      <c r="D184" s="4"/>
      <c r="E184" s="70"/>
      <c r="F184" s="4"/>
      <c r="G184" s="70"/>
      <c r="H184" s="4"/>
      <c r="I184" s="70"/>
      <c r="J184" s="4"/>
      <c r="K184" s="70"/>
      <c r="L184" s="4"/>
      <c r="M184" s="70"/>
      <c r="N184" s="4"/>
      <c r="O184" s="70"/>
      <c r="P184" s="4"/>
      <c r="Q184" s="70"/>
      <c r="R184" s="4"/>
      <c r="S184" s="70"/>
      <c r="T184" s="4"/>
      <c r="U184" s="70"/>
      <c r="V184" s="4"/>
      <c r="W184" s="70"/>
      <c r="X184" s="4"/>
      <c r="Y184" s="70"/>
      <c r="Z184" s="4"/>
      <c r="AA184" s="70"/>
      <c r="AB184" s="4"/>
      <c r="AC184" s="70"/>
      <c r="AD184" s="4"/>
      <c r="AE184" s="70"/>
      <c r="AF184" s="4"/>
      <c r="AG184" s="70"/>
      <c r="AH184" s="4"/>
      <c r="AI184" s="70"/>
      <c r="AJ184" s="4"/>
      <c r="AK184" s="70"/>
      <c r="AL184" s="4"/>
      <c r="AM184" s="70"/>
      <c r="AN184" s="4"/>
      <c r="AO184" s="70"/>
      <c r="AP184" s="4"/>
      <c r="AQ184" s="70"/>
      <c r="AR184" s="4"/>
      <c r="AS184" s="70"/>
      <c r="AT184" s="4"/>
      <c r="AU184" s="70"/>
      <c r="AV184" s="4"/>
      <c r="AW184" s="88"/>
      <c r="AX184" s="4"/>
      <c r="AY184" s="70"/>
    </row>
    <row r="185" spans="2:51" x14ac:dyDescent="0.2">
      <c r="D185" s="4"/>
      <c r="E185" s="70"/>
      <c r="F185" s="4"/>
      <c r="G185" s="70"/>
      <c r="H185" s="4"/>
      <c r="I185" s="70"/>
      <c r="J185" s="4"/>
      <c r="K185" s="70"/>
      <c r="L185" s="4"/>
      <c r="M185" s="70"/>
      <c r="N185" s="4"/>
      <c r="O185" s="70"/>
      <c r="P185" s="4"/>
      <c r="Q185" s="70"/>
      <c r="R185" s="4"/>
      <c r="S185" s="70"/>
      <c r="T185" s="4"/>
      <c r="U185" s="70"/>
      <c r="V185" s="4"/>
      <c r="W185" s="70"/>
      <c r="X185" s="4"/>
      <c r="Y185" s="70"/>
      <c r="Z185" s="4"/>
      <c r="AA185" s="70"/>
      <c r="AB185" s="4"/>
      <c r="AC185" s="70"/>
      <c r="AD185" s="4"/>
      <c r="AE185" s="70"/>
      <c r="AF185" s="4"/>
      <c r="AG185" s="70"/>
      <c r="AH185" s="4"/>
      <c r="AI185" s="70"/>
      <c r="AJ185" s="4"/>
      <c r="AK185" s="70"/>
      <c r="AL185" s="4"/>
      <c r="AM185" s="70"/>
      <c r="AN185" s="4"/>
      <c r="AO185" s="70"/>
      <c r="AP185" s="4"/>
      <c r="AQ185" s="70"/>
      <c r="AR185" s="4"/>
      <c r="AS185" s="70"/>
      <c r="AT185" s="4"/>
      <c r="AU185" s="70"/>
      <c r="AV185" s="4"/>
      <c r="AW185" s="88"/>
      <c r="AX185" s="4"/>
      <c r="AY185" s="70"/>
    </row>
    <row r="186" spans="2:51" x14ac:dyDescent="0.2">
      <c r="D186" s="4"/>
      <c r="E186" s="70"/>
      <c r="F186" s="4"/>
      <c r="G186" s="70"/>
      <c r="H186" s="4"/>
      <c r="I186" s="70"/>
      <c r="J186" s="4"/>
      <c r="K186" s="70"/>
      <c r="L186" s="4"/>
      <c r="M186" s="70"/>
      <c r="N186" s="4"/>
      <c r="O186" s="70"/>
      <c r="P186" s="4"/>
      <c r="Q186" s="70"/>
      <c r="R186" s="4"/>
      <c r="S186" s="70"/>
      <c r="T186" s="4"/>
      <c r="U186" s="70"/>
      <c r="V186" s="4"/>
      <c r="W186" s="70"/>
      <c r="X186" s="4"/>
      <c r="Y186" s="70"/>
      <c r="Z186" s="4"/>
      <c r="AA186" s="70"/>
      <c r="AB186" s="4"/>
      <c r="AC186" s="70"/>
      <c r="AD186" s="4"/>
      <c r="AE186" s="70"/>
      <c r="AF186" s="4"/>
      <c r="AG186" s="70"/>
      <c r="AH186" s="4"/>
      <c r="AI186" s="70"/>
      <c r="AJ186" s="4"/>
      <c r="AK186" s="70"/>
      <c r="AL186" s="4"/>
      <c r="AM186" s="70"/>
      <c r="AN186" s="4"/>
      <c r="AO186" s="70"/>
      <c r="AP186" s="4"/>
      <c r="AQ186" s="70"/>
      <c r="AR186" s="4"/>
      <c r="AS186" s="70"/>
      <c r="AT186" s="4"/>
      <c r="AU186" s="70"/>
      <c r="AV186" s="4"/>
      <c r="AW186" s="88"/>
      <c r="AX186" s="4"/>
      <c r="AY186" s="70"/>
    </row>
    <row r="187" spans="2:51" x14ac:dyDescent="0.2">
      <c r="D187" s="4"/>
      <c r="E187" s="70"/>
      <c r="F187" s="4"/>
      <c r="G187" s="70"/>
      <c r="H187" s="4"/>
      <c r="I187" s="70"/>
      <c r="J187" s="4"/>
      <c r="K187" s="70"/>
      <c r="L187" s="4"/>
      <c r="M187" s="70"/>
      <c r="N187" s="4"/>
      <c r="O187" s="70"/>
      <c r="P187" s="4"/>
      <c r="Q187" s="70"/>
      <c r="R187" s="4"/>
      <c r="S187" s="70"/>
      <c r="T187" s="4"/>
      <c r="U187" s="70"/>
      <c r="V187" s="4"/>
      <c r="W187" s="70"/>
      <c r="X187" s="4"/>
      <c r="Y187" s="70"/>
      <c r="Z187" s="4"/>
      <c r="AA187" s="70"/>
      <c r="AB187" s="4"/>
      <c r="AC187" s="70"/>
      <c r="AD187" s="4"/>
      <c r="AE187" s="70"/>
      <c r="AF187" s="4"/>
      <c r="AG187" s="70"/>
      <c r="AH187" s="4"/>
      <c r="AI187" s="70"/>
      <c r="AJ187" s="4"/>
      <c r="AK187" s="70"/>
      <c r="AL187" s="4"/>
      <c r="AM187" s="70"/>
      <c r="AN187" s="4"/>
      <c r="AO187" s="70"/>
      <c r="AP187" s="4"/>
      <c r="AQ187" s="70"/>
      <c r="AR187" s="4"/>
      <c r="AS187" s="70"/>
      <c r="AT187" s="4"/>
      <c r="AU187" s="70"/>
      <c r="AV187" s="4"/>
      <c r="AW187" s="88"/>
      <c r="AX187" s="4"/>
      <c r="AY187" s="7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AY17" sqref="AY17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201"/>
    <col min="4" max="4" width="14" style="1" bestFit="1" customWidth="1"/>
    <col min="5" max="5" width="11.42578125" style="201"/>
    <col min="6" max="6" width="14.7109375" style="1" bestFit="1" customWidth="1"/>
    <col min="7" max="7" width="11.42578125" style="201"/>
    <col min="8" max="8" width="13.5703125" style="1" bestFit="1" customWidth="1"/>
    <col min="9" max="9" width="12.28515625" style="201" bestFit="1" customWidth="1"/>
    <col min="10" max="10" width="13.5703125" style="1" bestFit="1" customWidth="1"/>
    <col min="11" max="11" width="11.42578125" style="201"/>
    <col min="12" max="12" width="13.5703125" style="1" bestFit="1" customWidth="1"/>
    <col min="13" max="13" width="11.42578125" style="201"/>
    <col min="14" max="14" width="13.28515625" style="1" bestFit="1" customWidth="1"/>
    <col min="15" max="15" width="11.42578125" style="201"/>
    <col min="16" max="16" width="13.5703125" style="1" bestFit="1" customWidth="1"/>
    <col min="17" max="17" width="11.42578125" style="201"/>
    <col min="18" max="18" width="15" style="1" bestFit="1" customWidth="1"/>
    <col min="19" max="19" width="11.42578125" style="201"/>
    <col min="20" max="20" width="14.7109375" style="1" bestFit="1" customWidth="1"/>
    <col min="21" max="21" width="11.42578125" style="201"/>
    <col min="22" max="22" width="13.28515625" style="1" bestFit="1" customWidth="1"/>
    <col min="23" max="23" width="11.42578125" style="201"/>
    <col min="24" max="24" width="14.7109375" style="1" bestFit="1" customWidth="1"/>
    <col min="25" max="25" width="11.42578125" style="201"/>
    <col min="26" max="26" width="13.28515625" style="1" bestFit="1" customWidth="1"/>
    <col min="27" max="27" width="11.42578125" style="201"/>
    <col min="28" max="28" width="13.7109375" style="1" bestFit="1" customWidth="1"/>
    <col min="29" max="29" width="11.42578125" style="201"/>
    <col min="30" max="30" width="13.5703125" style="1" bestFit="1" customWidth="1"/>
    <col min="31" max="31" width="11.42578125" style="201"/>
    <col min="32" max="32" width="14.5703125" style="1" customWidth="1"/>
    <col min="33" max="33" width="11.42578125" style="201"/>
    <col min="34" max="34" width="14" style="1" bestFit="1" customWidth="1"/>
    <col min="35" max="35" width="13.140625" style="201" bestFit="1" customWidth="1"/>
    <col min="36" max="36" width="14.85546875" style="1" customWidth="1"/>
    <col min="37" max="37" width="11.42578125" style="201"/>
    <col min="38" max="38" width="13.7109375" style="1" bestFit="1" customWidth="1"/>
    <col min="39" max="39" width="11.42578125" style="201"/>
    <col min="40" max="40" width="14.42578125" style="1" bestFit="1" customWidth="1"/>
    <col min="41" max="41" width="11.42578125" style="201"/>
    <col min="42" max="42" width="15.42578125" style="1" bestFit="1" customWidth="1"/>
    <col min="43" max="43" width="11.42578125" style="201"/>
    <col min="44" max="44" width="14" style="1" bestFit="1" customWidth="1"/>
    <col min="45" max="45" width="11.42578125" style="201"/>
    <col min="46" max="46" width="13.7109375" style="1" customWidth="1"/>
    <col min="47" max="47" width="11.42578125" style="201"/>
    <col min="48" max="48" width="13.140625" style="1" bestFit="1" customWidth="1"/>
    <col min="49" max="49" width="11.42578125" style="140"/>
    <col min="50" max="50" width="14" style="1" bestFit="1" customWidth="1"/>
    <col min="51" max="51" width="11.42578125" style="201"/>
    <col min="52" max="52" width="12.85546875" style="1" bestFit="1" customWidth="1"/>
    <col min="53" max="53" width="11.42578125" style="201"/>
    <col min="54" max="54" width="14" style="1" bestFit="1" customWidth="1"/>
    <col min="55" max="55" width="11.42578125" style="20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48"/>
      <c r="D2" s="128"/>
      <c r="E2" s="148"/>
      <c r="F2" s="128"/>
      <c r="G2" s="148"/>
      <c r="H2" s="128"/>
      <c r="I2" s="148"/>
      <c r="J2" s="128"/>
      <c r="K2" s="148"/>
      <c r="L2" s="128"/>
      <c r="M2" s="148"/>
      <c r="N2" s="128"/>
      <c r="O2" s="148"/>
      <c r="P2" s="128"/>
      <c r="Q2" s="148"/>
      <c r="R2" s="128"/>
      <c r="S2" s="148"/>
      <c r="T2" s="128"/>
      <c r="U2" s="148"/>
      <c r="V2" s="128"/>
      <c r="W2" s="148"/>
      <c r="X2" s="128"/>
      <c r="Y2" s="148"/>
      <c r="Z2" s="87"/>
      <c r="AA2" s="148"/>
      <c r="AB2" s="128"/>
      <c r="AC2" s="148"/>
      <c r="AD2" s="128"/>
      <c r="AE2" s="148"/>
      <c r="AF2" s="128"/>
      <c r="AG2" s="148"/>
      <c r="AH2" s="128"/>
      <c r="AI2" s="148"/>
      <c r="AJ2" s="128"/>
      <c r="AK2" s="148"/>
      <c r="AL2" s="128"/>
      <c r="AM2" s="148"/>
      <c r="AN2" s="128"/>
      <c r="AO2" s="148"/>
      <c r="AP2" s="128"/>
      <c r="AQ2" s="148"/>
      <c r="AR2" s="128"/>
      <c r="AS2" s="148"/>
      <c r="AT2" s="128"/>
      <c r="AU2" s="148"/>
      <c r="AV2" s="128"/>
      <c r="AW2" s="88"/>
      <c r="AX2" s="128"/>
      <c r="AY2" s="148"/>
      <c r="AZ2" s="128"/>
      <c r="BA2" s="148"/>
      <c r="BB2" s="128"/>
      <c r="BC2" s="14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3"/>
      <c r="D3" s="198"/>
      <c r="E3" s="13"/>
      <c r="F3" s="198"/>
      <c r="G3" s="13"/>
      <c r="H3" s="198"/>
      <c r="I3" s="13"/>
      <c r="J3" s="198"/>
      <c r="K3" s="13"/>
      <c r="L3" s="198"/>
      <c r="M3" s="13"/>
      <c r="N3" s="39"/>
      <c r="O3" s="13"/>
      <c r="P3" s="198"/>
      <c r="Q3" s="13"/>
      <c r="R3" s="198"/>
      <c r="S3" s="13"/>
      <c r="T3" s="198"/>
      <c r="U3" s="13"/>
      <c r="V3" s="198"/>
      <c r="W3" s="13"/>
      <c r="X3" s="198"/>
      <c r="Y3" s="13"/>
      <c r="Z3" s="30"/>
      <c r="AA3" s="13"/>
      <c r="AB3" s="198"/>
      <c r="AC3" s="13"/>
      <c r="AD3" s="39"/>
      <c r="AE3" s="13"/>
      <c r="AF3" s="198"/>
      <c r="AG3" s="13"/>
      <c r="AH3" s="198"/>
      <c r="AI3" s="13"/>
      <c r="AJ3" s="198"/>
      <c r="AK3" s="13"/>
      <c r="AL3" s="198"/>
      <c r="AM3" s="13"/>
      <c r="AN3" s="198"/>
      <c r="AO3" s="13"/>
      <c r="AP3" s="198"/>
      <c r="AQ3" s="13"/>
      <c r="AR3" s="198"/>
      <c r="AS3" s="13"/>
      <c r="AT3" s="198"/>
      <c r="AU3" s="13"/>
      <c r="AV3" s="198"/>
      <c r="AW3" s="53"/>
      <c r="AX3" s="198"/>
      <c r="AY3" s="13"/>
      <c r="AZ3" s="198"/>
      <c r="BA3" s="13"/>
      <c r="BB3" s="198"/>
      <c r="BC3" s="13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3"/>
      <c r="D4" s="39"/>
      <c r="E4" s="13"/>
      <c r="F4" s="39"/>
      <c r="G4" s="13"/>
      <c r="H4" s="39"/>
      <c r="I4" s="13"/>
      <c r="J4" s="39"/>
      <c r="K4" s="13"/>
      <c r="L4" s="39"/>
      <c r="M4" s="13"/>
      <c r="N4" s="39"/>
      <c r="O4" s="13"/>
      <c r="P4" s="39"/>
      <c r="Q4" s="13"/>
      <c r="R4" s="39"/>
      <c r="S4" s="13"/>
      <c r="T4" s="39"/>
      <c r="U4" s="13"/>
      <c r="V4" s="39"/>
      <c r="W4" s="13"/>
      <c r="X4" s="39"/>
      <c r="Y4" s="13"/>
      <c r="Z4" s="199"/>
      <c r="AA4" s="13"/>
      <c r="AB4" s="39"/>
      <c r="AC4" s="13"/>
      <c r="AD4" s="39"/>
      <c r="AE4" s="13"/>
      <c r="AF4" s="39"/>
      <c r="AG4" s="13"/>
      <c r="AH4" s="39"/>
      <c r="AI4" s="13"/>
      <c r="AJ4" s="39"/>
      <c r="AK4" s="13"/>
      <c r="AL4" s="39"/>
      <c r="AM4" s="13"/>
      <c r="AN4" s="39"/>
      <c r="AO4" s="13"/>
      <c r="AP4" s="39"/>
      <c r="AQ4" s="13"/>
      <c r="AR4" s="39"/>
      <c r="AS4" s="13"/>
      <c r="AT4" s="39"/>
      <c r="AU4" s="13"/>
      <c r="AV4" s="39"/>
      <c r="AW4" s="53"/>
      <c r="AX4" s="39"/>
      <c r="AY4" s="13"/>
      <c r="AZ4" s="39"/>
      <c r="BA4" s="13"/>
      <c r="BB4" s="39"/>
      <c r="BC4" s="13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70"/>
      <c r="D5" s="4"/>
      <c r="E5" s="70"/>
      <c r="F5" s="4"/>
      <c r="G5" s="70"/>
      <c r="H5" s="6"/>
      <c r="I5" s="70"/>
      <c r="J5" s="4"/>
      <c r="K5" s="70"/>
      <c r="L5" s="4"/>
      <c r="M5" s="70"/>
      <c r="N5" s="4"/>
      <c r="O5" s="70"/>
      <c r="P5" s="4"/>
      <c r="Q5" s="70"/>
      <c r="R5" s="4"/>
      <c r="S5" s="70"/>
      <c r="T5" s="4"/>
      <c r="U5" s="70"/>
      <c r="V5" s="6"/>
      <c r="W5" s="70"/>
      <c r="X5" s="6"/>
      <c r="Y5" s="70"/>
      <c r="Z5" s="4"/>
      <c r="AA5" s="70"/>
      <c r="AB5" s="4"/>
      <c r="AC5" s="70"/>
      <c r="AD5" s="4"/>
      <c r="AE5" s="70"/>
      <c r="AF5" s="4"/>
      <c r="AG5" s="70"/>
      <c r="AH5" s="4"/>
      <c r="AI5" s="70"/>
      <c r="AJ5" s="111"/>
      <c r="AK5" s="70"/>
      <c r="AL5" s="4"/>
      <c r="AM5" s="70"/>
      <c r="AN5" s="6"/>
      <c r="AO5" s="24"/>
      <c r="AP5" s="6"/>
      <c r="AQ5" s="70"/>
      <c r="AR5" s="6"/>
      <c r="AS5" s="70"/>
      <c r="AT5" s="4"/>
      <c r="AU5" s="70"/>
      <c r="AV5" s="4"/>
      <c r="AW5" s="88"/>
      <c r="AX5" s="4"/>
      <c r="AY5" s="70"/>
      <c r="AZ5" s="4"/>
      <c r="BA5" s="70"/>
      <c r="BB5" s="4"/>
      <c r="BC5" s="70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3"/>
      <c r="D6" s="19"/>
      <c r="E6" s="13"/>
      <c r="F6" s="19"/>
      <c r="G6" s="13"/>
      <c r="H6" s="19"/>
      <c r="I6" s="13"/>
      <c r="J6" s="19"/>
      <c r="K6" s="13"/>
      <c r="L6" s="19"/>
      <c r="M6" s="13"/>
      <c r="N6" s="19"/>
      <c r="O6" s="41"/>
      <c r="P6" s="19"/>
      <c r="Q6" s="13"/>
      <c r="R6" s="19"/>
      <c r="S6" s="13"/>
      <c r="T6" s="19"/>
      <c r="U6" s="13"/>
      <c r="V6" s="19"/>
      <c r="W6" s="13"/>
      <c r="X6" s="19"/>
      <c r="Y6" s="13"/>
      <c r="Z6" s="19"/>
      <c r="AA6" s="13"/>
      <c r="AB6" s="19"/>
      <c r="AC6" s="13"/>
      <c r="AD6" s="19"/>
      <c r="AE6" s="13"/>
      <c r="AF6" s="14"/>
      <c r="AG6" s="53"/>
      <c r="AH6" s="14"/>
      <c r="AI6" s="53"/>
      <c r="AJ6" s="19"/>
      <c r="AK6" s="13"/>
      <c r="AL6" s="14"/>
      <c r="AM6" s="13"/>
      <c r="AN6" s="19"/>
      <c r="AO6" s="13"/>
      <c r="AP6" s="19"/>
      <c r="AQ6" s="41"/>
      <c r="AR6" s="19"/>
      <c r="AS6" s="13"/>
      <c r="AT6" s="19"/>
      <c r="AU6" s="13"/>
      <c r="AV6" s="19"/>
      <c r="AW6" s="53"/>
      <c r="AX6" s="19"/>
      <c r="AY6" s="13"/>
      <c r="AZ6" s="19"/>
      <c r="BA6" s="13"/>
      <c r="BB6" s="19"/>
      <c r="BC6" s="13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3"/>
      <c r="D7" s="19"/>
      <c r="E7" s="41"/>
      <c r="F7" s="19"/>
      <c r="G7" s="41"/>
      <c r="H7" s="19"/>
      <c r="I7" s="13"/>
      <c r="J7" s="19"/>
      <c r="K7" s="41"/>
      <c r="L7" s="76"/>
      <c r="M7" s="41"/>
      <c r="N7" s="19"/>
      <c r="O7" s="41"/>
      <c r="P7" s="19"/>
      <c r="Q7" s="41"/>
      <c r="R7" s="19"/>
      <c r="S7" s="41"/>
      <c r="T7" s="76"/>
      <c r="U7" s="41"/>
      <c r="V7" s="19"/>
      <c r="W7" s="41"/>
      <c r="X7" s="19"/>
      <c r="Y7" s="41"/>
      <c r="Z7" s="1"/>
      <c r="AA7" s="201"/>
      <c r="AB7" s="19"/>
      <c r="AC7" s="41"/>
      <c r="AD7" s="19"/>
      <c r="AE7" s="13"/>
      <c r="AF7" s="14"/>
      <c r="AG7" s="53"/>
      <c r="AH7" s="14"/>
      <c r="AI7" s="53"/>
      <c r="AJ7" s="19"/>
      <c r="AK7" s="13"/>
      <c r="AL7" s="14"/>
      <c r="AM7" s="41"/>
      <c r="AN7" s="19"/>
      <c r="AO7" s="13"/>
      <c r="AP7" s="19"/>
      <c r="AQ7" s="13"/>
      <c r="AR7" s="19"/>
      <c r="AS7" s="41"/>
      <c r="AT7" s="19"/>
      <c r="AU7" s="41"/>
      <c r="AV7" s="14"/>
      <c r="AW7" s="43"/>
      <c r="AX7" s="76"/>
      <c r="AY7" s="41"/>
      <c r="AZ7" s="19"/>
      <c r="BA7" s="41"/>
      <c r="BB7" s="76"/>
      <c r="BC7" s="41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3"/>
      <c r="D8" s="19"/>
      <c r="E8" s="13"/>
      <c r="F8" s="19"/>
      <c r="G8" s="41"/>
      <c r="H8" s="19"/>
      <c r="I8" s="13"/>
      <c r="J8" s="19"/>
      <c r="K8" s="41"/>
      <c r="L8" s="76"/>
      <c r="M8" s="41"/>
      <c r="N8" s="19"/>
      <c r="O8" s="41"/>
      <c r="P8" s="19"/>
      <c r="Q8" s="41"/>
      <c r="R8" s="19"/>
      <c r="S8" s="41"/>
      <c r="T8" s="76"/>
      <c r="U8" s="41"/>
      <c r="V8" s="19"/>
      <c r="W8" s="13"/>
      <c r="X8" s="19"/>
      <c r="Y8" s="13"/>
      <c r="Z8" s="19"/>
      <c r="AA8" s="13"/>
      <c r="AB8" s="76"/>
      <c r="AC8" s="41"/>
      <c r="AD8" s="19"/>
      <c r="AE8" s="41"/>
      <c r="AF8" s="14"/>
      <c r="AG8" s="7"/>
      <c r="AH8" s="14"/>
      <c r="AI8" s="53"/>
      <c r="AJ8" s="19"/>
      <c r="AK8" s="13"/>
      <c r="AL8" s="14"/>
      <c r="AM8" s="41"/>
      <c r="AN8" s="19"/>
      <c r="AO8" s="13"/>
      <c r="AP8" s="19"/>
      <c r="AQ8" s="13"/>
      <c r="AR8" s="19"/>
      <c r="AS8" s="41"/>
      <c r="AT8" s="19"/>
      <c r="AU8" s="41"/>
      <c r="AV8" s="19"/>
      <c r="AW8" s="53"/>
      <c r="AX8" s="76"/>
      <c r="AY8" s="41"/>
      <c r="AZ8" s="19"/>
      <c r="BA8" s="41"/>
      <c r="BB8" s="76"/>
      <c r="BC8" s="41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3"/>
      <c r="D9" s="19"/>
      <c r="E9" s="41"/>
      <c r="F9" s="19"/>
      <c r="G9" s="13"/>
      <c r="H9" s="19"/>
      <c r="I9" s="13"/>
      <c r="J9" s="19"/>
      <c r="K9" s="13"/>
      <c r="L9" s="19"/>
      <c r="M9" s="13"/>
      <c r="N9" s="19"/>
      <c r="O9" s="41"/>
      <c r="P9" s="19"/>
      <c r="Q9" s="13"/>
      <c r="R9" s="19"/>
      <c r="S9" s="13"/>
      <c r="T9" s="19"/>
      <c r="U9" s="13"/>
      <c r="V9" s="19"/>
      <c r="W9" s="13"/>
      <c r="X9" s="19"/>
      <c r="Y9" s="13"/>
      <c r="Z9" s="19"/>
      <c r="AA9" s="13"/>
      <c r="AB9" s="19"/>
      <c r="AC9" s="41"/>
      <c r="AD9" s="19"/>
      <c r="AE9" s="13"/>
      <c r="AF9" s="14"/>
      <c r="AG9" s="43"/>
      <c r="AH9" s="14"/>
      <c r="AI9" s="53"/>
      <c r="AJ9" s="19"/>
      <c r="AK9" s="13"/>
      <c r="AL9" s="14"/>
      <c r="AM9" s="13"/>
      <c r="AN9" s="19"/>
      <c r="AO9" s="13"/>
      <c r="AP9" s="19"/>
      <c r="AQ9" s="41"/>
      <c r="AR9" s="19"/>
      <c r="AS9" s="13"/>
      <c r="AT9" s="19"/>
      <c r="AU9" s="13"/>
      <c r="AV9" s="76"/>
      <c r="AW9" s="46"/>
      <c r="AX9" s="19"/>
      <c r="AY9" s="13"/>
      <c r="AZ9" s="19"/>
      <c r="BA9" s="13"/>
      <c r="BB9" s="19"/>
      <c r="BC9" s="13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3"/>
      <c r="D10" s="19"/>
      <c r="E10" s="13"/>
      <c r="F10" s="19"/>
      <c r="G10" s="41"/>
      <c r="H10" s="19"/>
      <c r="I10" s="13"/>
      <c r="J10" s="19"/>
      <c r="K10" s="41"/>
      <c r="L10" s="19"/>
      <c r="M10" s="41"/>
      <c r="N10" s="19"/>
      <c r="O10" s="41"/>
      <c r="P10" s="19"/>
      <c r="Q10" s="41"/>
      <c r="R10" s="19"/>
      <c r="S10" s="41"/>
      <c r="T10" s="76"/>
      <c r="U10" s="41"/>
      <c r="V10" s="19"/>
      <c r="W10" s="41"/>
      <c r="X10" s="19"/>
      <c r="Y10" s="41"/>
      <c r="Z10" s="76"/>
      <c r="AA10" s="41"/>
      <c r="AB10" s="19"/>
      <c r="AC10" s="41"/>
      <c r="AD10" s="19"/>
      <c r="AE10" s="41"/>
      <c r="AF10" s="14"/>
      <c r="AG10" s="53"/>
      <c r="AH10" s="14"/>
      <c r="AI10" s="53"/>
      <c r="AJ10" s="19"/>
      <c r="AK10" s="13"/>
      <c r="AL10" s="14"/>
      <c r="AM10" s="41"/>
      <c r="AN10" s="19"/>
      <c r="AO10" s="13"/>
      <c r="AP10" s="19"/>
      <c r="AQ10" s="41"/>
      <c r="AR10" s="19"/>
      <c r="AS10" s="41"/>
      <c r="AT10" s="19"/>
      <c r="AU10" s="41"/>
      <c r="AV10" s="76"/>
      <c r="AW10" s="46"/>
      <c r="AX10" s="76"/>
      <c r="AY10" s="41"/>
      <c r="AZ10" s="19"/>
      <c r="BA10" s="41"/>
      <c r="BB10" s="76"/>
      <c r="BC10" s="41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3"/>
      <c r="D11" s="19"/>
      <c r="E11" s="13"/>
      <c r="F11" s="19"/>
      <c r="G11" s="41"/>
      <c r="H11" s="19"/>
      <c r="I11" s="13"/>
      <c r="J11" s="19"/>
      <c r="K11" s="41"/>
      <c r="L11" s="76"/>
      <c r="M11" s="41"/>
      <c r="N11" s="19"/>
      <c r="O11" s="41"/>
      <c r="P11" s="19"/>
      <c r="Q11" s="41"/>
      <c r="R11" s="19"/>
      <c r="S11" s="41"/>
      <c r="T11" s="76"/>
      <c r="U11" s="41"/>
      <c r="V11" s="19"/>
      <c r="W11" s="13"/>
      <c r="X11" s="19"/>
      <c r="Y11" s="41"/>
      <c r="Z11" s="76"/>
      <c r="AA11" s="41"/>
      <c r="AB11" s="19"/>
      <c r="AC11" s="41"/>
      <c r="AD11" s="19"/>
      <c r="AE11" s="41"/>
      <c r="AF11" s="14"/>
      <c r="AG11" s="43"/>
      <c r="AH11" s="14"/>
      <c r="AI11" s="53"/>
      <c r="AJ11" s="14"/>
      <c r="AK11" s="13"/>
      <c r="AL11" s="14"/>
      <c r="AM11" s="41"/>
      <c r="AN11" s="19"/>
      <c r="AO11" s="13"/>
      <c r="AP11" s="19"/>
      <c r="AQ11" s="41"/>
      <c r="AR11" s="19"/>
      <c r="AS11" s="41"/>
      <c r="AT11" s="19"/>
      <c r="AU11" s="13"/>
      <c r="AV11" s="76"/>
      <c r="AW11" s="140"/>
      <c r="AX11" s="19"/>
      <c r="AY11" s="41"/>
      <c r="AZ11" s="19"/>
      <c r="BA11" s="41"/>
      <c r="BB11" s="76"/>
      <c r="BC11" s="41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3"/>
      <c r="D12" s="19"/>
      <c r="E12" s="41"/>
      <c r="F12" s="19"/>
      <c r="G12" s="13"/>
      <c r="H12" s="19"/>
      <c r="I12" s="13"/>
      <c r="J12" s="19"/>
      <c r="K12" s="13"/>
      <c r="L12" s="19"/>
      <c r="M12" s="13"/>
      <c r="N12" s="19"/>
      <c r="O12" s="41"/>
      <c r="P12" s="19"/>
      <c r="Q12" s="13"/>
      <c r="R12" s="19"/>
      <c r="S12" s="13"/>
      <c r="T12" s="19"/>
      <c r="U12" s="13"/>
      <c r="V12" s="19"/>
      <c r="W12" s="13"/>
      <c r="X12" s="19"/>
      <c r="Y12" s="13"/>
      <c r="Z12" s="19"/>
      <c r="AA12" s="13"/>
      <c r="AB12" s="19"/>
      <c r="AC12" s="41"/>
      <c r="AD12" s="19"/>
      <c r="AE12" s="41"/>
      <c r="AF12" s="14"/>
      <c r="AG12" s="53"/>
      <c r="AH12" s="14"/>
      <c r="AI12" s="53"/>
      <c r="AJ12" s="14"/>
      <c r="AK12" s="13"/>
      <c r="AL12" s="14"/>
      <c r="AM12" s="43"/>
      <c r="AN12" s="19"/>
      <c r="AO12" s="13"/>
      <c r="AP12" s="19"/>
      <c r="AQ12" s="13"/>
      <c r="AR12" s="19"/>
      <c r="AS12" s="13"/>
      <c r="AT12" s="19"/>
      <c r="AU12" s="13"/>
      <c r="AV12" s="76"/>
      <c r="AW12" s="46"/>
      <c r="AX12" s="139"/>
      <c r="AY12" s="16"/>
      <c r="AZ12" s="19"/>
      <c r="BA12" s="13"/>
      <c r="BB12" s="19"/>
      <c r="BC12" s="13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3"/>
      <c r="D13" s="19"/>
      <c r="E13" s="41"/>
      <c r="F13" s="19"/>
      <c r="G13" s="13"/>
      <c r="H13" s="19"/>
      <c r="I13" s="13"/>
      <c r="J13" s="19"/>
      <c r="K13" s="13"/>
      <c r="L13" s="19"/>
      <c r="M13" s="13"/>
      <c r="N13" s="19"/>
      <c r="O13" s="41"/>
      <c r="P13" s="19"/>
      <c r="Q13" s="13"/>
      <c r="R13" s="19"/>
      <c r="S13" s="13"/>
      <c r="T13" s="19"/>
      <c r="U13" s="13"/>
      <c r="V13" s="19"/>
      <c r="W13" s="41"/>
      <c r="X13" s="19"/>
      <c r="Y13" s="13"/>
      <c r="Z13" s="19"/>
      <c r="AA13" s="13"/>
      <c r="AB13" s="19"/>
      <c r="AC13" s="13"/>
      <c r="AD13" s="19"/>
      <c r="AE13" s="13"/>
      <c r="AF13" s="14"/>
      <c r="AG13" s="53"/>
      <c r="AH13" s="14"/>
      <c r="AI13" s="13"/>
      <c r="AJ13" s="19"/>
      <c r="AK13" s="13"/>
      <c r="AL13" s="14"/>
      <c r="AM13" s="41"/>
      <c r="AN13" s="19"/>
      <c r="AO13" s="13"/>
      <c r="AP13" s="19"/>
      <c r="AQ13" s="41"/>
      <c r="AR13" s="19"/>
      <c r="AS13" s="41"/>
      <c r="AT13" s="19"/>
      <c r="AU13" s="41"/>
      <c r="AV13" s="76"/>
      <c r="AW13" s="46"/>
      <c r="AX13" s="139"/>
      <c r="AY13" s="16"/>
      <c r="AZ13" s="19"/>
      <c r="BA13" s="13"/>
      <c r="BB13" s="19"/>
      <c r="BC13" s="13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3"/>
      <c r="D14" s="19"/>
      <c r="E14" s="41"/>
      <c r="F14" s="19"/>
      <c r="G14" s="41"/>
      <c r="H14" s="19"/>
      <c r="I14" s="13"/>
      <c r="J14" s="19"/>
      <c r="K14" s="41"/>
      <c r="L14" s="19"/>
      <c r="M14" s="41"/>
      <c r="N14" s="19"/>
      <c r="O14" s="13"/>
      <c r="P14" s="19"/>
      <c r="Q14" s="41"/>
      <c r="R14" s="19"/>
      <c r="S14" s="41"/>
      <c r="T14" s="76"/>
      <c r="U14" s="41"/>
      <c r="V14" s="19"/>
      <c r="W14" s="41"/>
      <c r="X14" s="19"/>
      <c r="Y14" s="41"/>
      <c r="Z14" s="76"/>
      <c r="AA14" s="41"/>
      <c r="AB14" s="19"/>
      <c r="AC14" s="13"/>
      <c r="AD14" s="19"/>
      <c r="AE14" s="13"/>
      <c r="AF14" s="14"/>
      <c r="AG14" s="53"/>
      <c r="AH14" s="14"/>
      <c r="AI14" s="41"/>
      <c r="AJ14" s="19"/>
      <c r="AK14" s="13"/>
      <c r="AL14" s="14"/>
      <c r="AM14" s="41"/>
      <c r="AN14" s="19"/>
      <c r="AO14" s="13"/>
      <c r="AP14" s="19"/>
      <c r="AQ14" s="41"/>
      <c r="AR14" s="19"/>
      <c r="AS14" s="41"/>
      <c r="AT14" s="19"/>
      <c r="AU14" s="41"/>
      <c r="AV14" s="76"/>
      <c r="AW14" s="46"/>
      <c r="AX14" s="19"/>
      <c r="AY14" s="41"/>
      <c r="AZ14" s="19"/>
      <c r="BA14" s="41"/>
      <c r="BB14" s="76"/>
      <c r="BC14" s="41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3"/>
      <c r="D15" s="19"/>
      <c r="E15" s="41"/>
      <c r="F15" s="19"/>
      <c r="G15" s="41"/>
      <c r="H15" s="19"/>
      <c r="I15" s="13"/>
      <c r="J15" s="19"/>
      <c r="K15" s="41"/>
      <c r="L15" s="19"/>
      <c r="M15" s="41"/>
      <c r="N15" s="19"/>
      <c r="O15" s="13"/>
      <c r="P15" s="19"/>
      <c r="Q15" s="41"/>
      <c r="R15" s="19"/>
      <c r="S15" s="41"/>
      <c r="T15" s="76"/>
      <c r="U15" s="41"/>
      <c r="V15" s="76"/>
      <c r="W15" s="41"/>
      <c r="X15" s="19"/>
      <c r="Y15" s="41"/>
      <c r="Z15" s="76"/>
      <c r="AA15" s="41"/>
      <c r="AB15" s="19"/>
      <c r="AC15" s="41"/>
      <c r="AD15" s="19"/>
      <c r="AE15" s="13"/>
      <c r="AF15" s="14"/>
      <c r="AG15" s="53"/>
      <c r="AH15" s="14"/>
      <c r="AI15" s="41"/>
      <c r="AJ15" s="76"/>
      <c r="AK15" s="41"/>
      <c r="AL15" s="138"/>
      <c r="AM15" s="13"/>
      <c r="AN15" s="19"/>
      <c r="AO15" s="13"/>
      <c r="AP15" s="19"/>
      <c r="AQ15" s="41"/>
      <c r="AR15" s="9"/>
      <c r="AS15" s="114"/>
      <c r="AT15" s="19"/>
      <c r="AU15" s="41"/>
      <c r="AV15" s="76"/>
      <c r="AW15" s="46"/>
      <c r="AX15" s="19"/>
      <c r="AY15" s="41"/>
      <c r="AZ15" s="19"/>
      <c r="BA15" s="41"/>
      <c r="BB15" s="76"/>
      <c r="BC15" s="41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3"/>
      <c r="D16" s="19"/>
      <c r="E16" s="41"/>
      <c r="F16" s="19"/>
      <c r="G16" s="41"/>
      <c r="H16" s="19"/>
      <c r="I16" s="13"/>
      <c r="J16" s="19"/>
      <c r="K16" s="41"/>
      <c r="L16" s="19"/>
      <c r="M16" s="41"/>
      <c r="N16" s="19"/>
      <c r="O16" s="13"/>
      <c r="P16" s="19"/>
      <c r="Q16" s="41"/>
      <c r="R16" s="19"/>
      <c r="S16" s="41"/>
      <c r="T16" s="19"/>
      <c r="U16" s="41"/>
      <c r="V16" s="19"/>
      <c r="W16" s="41"/>
      <c r="X16" s="19"/>
      <c r="Y16" s="41"/>
      <c r="Z16" s="76"/>
      <c r="AA16" s="41"/>
      <c r="AB16" s="19"/>
      <c r="AC16" s="13"/>
      <c r="AD16" s="19"/>
      <c r="AE16" s="13"/>
      <c r="AF16" s="14"/>
      <c r="AG16" s="53"/>
      <c r="AH16" s="14"/>
      <c r="AI16" s="41"/>
      <c r="AJ16" s="76"/>
      <c r="AK16" s="41"/>
      <c r="AL16" s="138"/>
      <c r="AM16" s="41"/>
      <c r="AN16" s="19"/>
      <c r="AO16" s="13"/>
      <c r="AP16" s="19"/>
      <c r="AQ16" s="41"/>
      <c r="AR16" s="19"/>
      <c r="AS16" s="41"/>
      <c r="AT16" s="19"/>
      <c r="AU16" s="41"/>
      <c r="AV16" s="76"/>
      <c r="AW16" s="46"/>
      <c r="AX16" s="19"/>
      <c r="AY16" s="41"/>
      <c r="AZ16" s="19"/>
      <c r="BA16" s="41"/>
      <c r="BB16" s="76"/>
      <c r="BC16" s="41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3"/>
      <c r="D17" s="19"/>
      <c r="E17" s="41"/>
      <c r="F17" s="19"/>
      <c r="G17" s="41"/>
      <c r="H17" s="19"/>
      <c r="I17" s="13"/>
      <c r="J17" s="19"/>
      <c r="K17" s="13"/>
      <c r="L17" s="19"/>
      <c r="M17" s="41"/>
      <c r="N17" s="19"/>
      <c r="O17" s="13"/>
      <c r="P17" s="19"/>
      <c r="Q17" s="41"/>
      <c r="R17" s="19"/>
      <c r="S17" s="13"/>
      <c r="T17" s="19"/>
      <c r="U17" s="41"/>
      <c r="V17" s="19"/>
      <c r="W17" s="41"/>
      <c r="X17" s="19"/>
      <c r="Y17" s="41"/>
      <c r="Z17" s="76"/>
      <c r="AA17" s="41"/>
      <c r="AB17" s="19"/>
      <c r="AC17" s="41"/>
      <c r="AD17" s="19"/>
      <c r="AE17" s="41"/>
      <c r="AF17" s="14"/>
      <c r="AG17" s="53"/>
      <c r="AH17" s="14"/>
      <c r="AI17" s="41"/>
      <c r="AJ17" s="76"/>
      <c r="AK17" s="41"/>
      <c r="AL17" s="14"/>
      <c r="AM17" s="13"/>
      <c r="AN17" s="19"/>
      <c r="AO17" s="13"/>
      <c r="AP17" s="19"/>
      <c r="AQ17" s="41"/>
      <c r="AR17" s="19"/>
      <c r="AS17" s="41"/>
      <c r="AT17" s="19"/>
      <c r="AU17" s="13"/>
      <c r="AV17" s="76"/>
      <c r="AW17" s="46"/>
      <c r="AX17" s="19"/>
      <c r="AY17" s="41"/>
      <c r="AZ17" s="19"/>
      <c r="BA17" s="41"/>
      <c r="BB17" s="76"/>
      <c r="BC17" s="41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3"/>
      <c r="D18" s="19"/>
      <c r="E18" s="41"/>
      <c r="F18" s="19"/>
      <c r="G18" s="41"/>
      <c r="H18" s="19"/>
      <c r="I18" s="13"/>
      <c r="J18" s="19"/>
      <c r="K18" s="13"/>
      <c r="L18" s="19"/>
      <c r="M18" s="41"/>
      <c r="N18" s="76"/>
      <c r="O18" s="41"/>
      <c r="P18" s="19"/>
      <c r="Q18" s="41"/>
      <c r="R18" s="19"/>
      <c r="S18" s="13"/>
      <c r="T18" s="19"/>
      <c r="U18" s="41"/>
      <c r="V18" s="19"/>
      <c r="W18" s="41"/>
      <c r="X18" s="19"/>
      <c r="Y18" s="41"/>
      <c r="Z18" s="76"/>
      <c r="AA18" s="41"/>
      <c r="AB18" s="19"/>
      <c r="AC18" s="41"/>
      <c r="AD18" s="19"/>
      <c r="AE18" s="41"/>
      <c r="AF18" s="14"/>
      <c r="AG18" s="53"/>
      <c r="AH18" s="14"/>
      <c r="AI18" s="41"/>
      <c r="AJ18" s="19"/>
      <c r="AK18" s="13"/>
      <c r="AL18" s="138"/>
      <c r="AM18" s="41"/>
      <c r="AN18" s="19"/>
      <c r="AO18" s="13"/>
      <c r="AP18" s="19"/>
      <c r="AQ18" s="41"/>
      <c r="AR18" s="19"/>
      <c r="AS18" s="41"/>
      <c r="AT18" s="76"/>
      <c r="AU18" s="41"/>
      <c r="AV18" s="19"/>
      <c r="AW18" s="46"/>
      <c r="AX18" s="19"/>
      <c r="AY18" s="41"/>
      <c r="AZ18" s="19"/>
      <c r="BA18" s="41"/>
      <c r="BB18" s="76"/>
      <c r="BC18" s="41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3"/>
      <c r="D19" s="19"/>
      <c r="E19" s="41"/>
      <c r="F19" s="19"/>
      <c r="G19" s="41"/>
      <c r="H19" s="19"/>
      <c r="I19" s="13"/>
      <c r="J19" s="19"/>
      <c r="K19" s="13"/>
      <c r="L19" s="19"/>
      <c r="M19" s="13"/>
      <c r="N19" s="76"/>
      <c r="O19" s="41"/>
      <c r="P19" s="19"/>
      <c r="Q19" s="41"/>
      <c r="R19" s="19"/>
      <c r="S19" s="41"/>
      <c r="T19" s="19"/>
      <c r="U19" s="41"/>
      <c r="V19" s="19"/>
      <c r="W19" s="41"/>
      <c r="X19" s="19"/>
      <c r="Y19" s="41"/>
      <c r="Z19" s="76"/>
      <c r="AA19" s="41"/>
      <c r="AB19" s="19"/>
      <c r="AC19" s="41"/>
      <c r="AD19" s="19"/>
      <c r="AE19" s="13"/>
      <c r="AF19" s="14"/>
      <c r="AG19" s="41"/>
      <c r="AH19" s="14"/>
      <c r="AI19" s="41"/>
      <c r="AJ19" s="19"/>
      <c r="AK19" s="13"/>
      <c r="AL19" s="138"/>
      <c r="AM19" s="41"/>
      <c r="AN19" s="19"/>
      <c r="AO19" s="13"/>
      <c r="AP19" s="19"/>
      <c r="AQ19" s="41"/>
      <c r="AR19" s="19"/>
      <c r="AS19" s="41"/>
      <c r="AT19" s="76"/>
      <c r="AU19" s="41"/>
      <c r="AV19" s="76"/>
      <c r="AW19" s="46"/>
      <c r="AX19" s="19"/>
      <c r="AY19" s="41"/>
      <c r="AZ19" s="19"/>
      <c r="BA19" s="41"/>
      <c r="BB19" s="76"/>
      <c r="BC19" s="41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3"/>
      <c r="D20" s="19"/>
      <c r="E20" s="41"/>
      <c r="F20" s="19"/>
      <c r="G20" s="41"/>
      <c r="H20" s="19"/>
      <c r="I20" s="13"/>
      <c r="J20" s="19"/>
      <c r="K20" s="13"/>
      <c r="L20" s="19"/>
      <c r="M20" s="41"/>
      <c r="N20" s="76"/>
      <c r="O20" s="41"/>
      <c r="P20" s="19"/>
      <c r="Q20" s="41"/>
      <c r="R20" s="19"/>
      <c r="S20" s="41"/>
      <c r="T20" s="19"/>
      <c r="U20" s="41"/>
      <c r="V20" s="19"/>
      <c r="W20" s="41"/>
      <c r="X20" s="19"/>
      <c r="Y20" s="41"/>
      <c r="Z20" s="76"/>
      <c r="AA20" s="41"/>
      <c r="AB20" s="19"/>
      <c r="AC20" s="41"/>
      <c r="AD20" s="19"/>
      <c r="AE20" s="41"/>
      <c r="AF20" s="14"/>
      <c r="AG20" s="53"/>
      <c r="AH20" s="14"/>
      <c r="AI20" s="41"/>
      <c r="AJ20" s="76"/>
      <c r="AK20" s="41"/>
      <c r="AL20" s="138"/>
      <c r="AM20" s="41"/>
      <c r="AN20" s="19"/>
      <c r="AO20" s="13"/>
      <c r="AP20" s="19"/>
      <c r="AQ20" s="41"/>
      <c r="AR20" s="19"/>
      <c r="AS20" s="13"/>
      <c r="AT20" s="14"/>
      <c r="AU20" s="8"/>
      <c r="AV20" s="1"/>
      <c r="AW20" s="140"/>
      <c r="AX20" s="19"/>
      <c r="AY20" s="41"/>
      <c r="AZ20" s="19"/>
      <c r="BA20" s="41"/>
      <c r="BB20" s="76"/>
      <c r="BC20" s="41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3"/>
      <c r="D21" s="19"/>
      <c r="E21" s="41"/>
      <c r="F21" s="19"/>
      <c r="G21" s="41"/>
      <c r="H21" s="19"/>
      <c r="I21" s="13"/>
      <c r="J21" s="19"/>
      <c r="K21" s="41"/>
      <c r="L21" s="19"/>
      <c r="M21" s="41"/>
      <c r="N21" s="76"/>
      <c r="O21" s="41"/>
      <c r="P21" s="19"/>
      <c r="Q21" s="41"/>
      <c r="R21" s="19"/>
      <c r="S21" s="13"/>
      <c r="T21" s="19"/>
      <c r="U21" s="41"/>
      <c r="V21" s="19"/>
      <c r="W21" s="41"/>
      <c r="X21" s="19"/>
      <c r="Y21" s="41"/>
      <c r="Z21" s="76"/>
      <c r="AA21" s="41"/>
      <c r="AB21" s="19"/>
      <c r="AC21" s="41"/>
      <c r="AD21" s="19"/>
      <c r="AE21" s="41"/>
      <c r="AF21" s="14"/>
      <c r="AG21" s="53"/>
      <c r="AH21" s="14"/>
      <c r="AI21" s="41"/>
      <c r="AJ21" s="76"/>
      <c r="AK21" s="41"/>
      <c r="AL21" s="138"/>
      <c r="AM21" s="41"/>
      <c r="AN21" s="19"/>
      <c r="AO21" s="13"/>
      <c r="AP21" s="19"/>
      <c r="AQ21" s="41"/>
      <c r="AR21" s="19"/>
      <c r="AS21" s="41"/>
      <c r="AT21" s="19"/>
      <c r="AU21" s="13"/>
      <c r="AV21" s="1"/>
      <c r="AW21" s="140"/>
      <c r="AX21" s="19"/>
      <c r="AY21" s="41"/>
      <c r="AZ21" s="19"/>
      <c r="BA21" s="41"/>
      <c r="BB21" s="76"/>
      <c r="BC21" s="41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3"/>
      <c r="D22" s="76"/>
      <c r="E22" s="41"/>
      <c r="F22" s="19"/>
      <c r="G22" s="41"/>
      <c r="H22" s="19"/>
      <c r="I22" s="13"/>
      <c r="J22" s="19"/>
      <c r="K22" s="41"/>
      <c r="L22" s="19"/>
      <c r="M22" s="41"/>
      <c r="N22" s="76"/>
      <c r="O22" s="41"/>
      <c r="P22" s="19"/>
      <c r="Q22" s="13"/>
      <c r="R22" s="19"/>
      <c r="S22" s="13"/>
      <c r="T22" s="19"/>
      <c r="U22" s="13"/>
      <c r="V22" s="19"/>
      <c r="W22" s="41"/>
      <c r="X22" s="19"/>
      <c r="Y22" s="41"/>
      <c r="Z22" s="76"/>
      <c r="AA22" s="41"/>
      <c r="AB22" s="19"/>
      <c r="AC22" s="13"/>
      <c r="AD22" s="19"/>
      <c r="AE22" s="41"/>
      <c r="AF22" s="14"/>
      <c r="AG22" s="53"/>
      <c r="AH22" s="19"/>
      <c r="AI22" s="53"/>
      <c r="AJ22" s="14"/>
      <c r="AK22" s="8"/>
      <c r="AL22" s="138"/>
      <c r="AM22" s="41"/>
      <c r="AN22" s="19"/>
      <c r="AO22" s="13"/>
      <c r="AP22" s="19"/>
      <c r="AQ22" s="13"/>
      <c r="AR22" s="19"/>
      <c r="AS22" s="41"/>
      <c r="AT22" s="19"/>
      <c r="AU22" s="13"/>
      <c r="AV22" s="1"/>
      <c r="AW22" s="140"/>
      <c r="AX22" s="19"/>
      <c r="AY22" s="41"/>
      <c r="AZ22" s="19"/>
      <c r="BA22" s="41"/>
      <c r="BB22" s="76"/>
      <c r="BC22" s="41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3"/>
      <c r="D23" s="76"/>
      <c r="E23" s="41"/>
      <c r="F23" s="19"/>
      <c r="G23" s="41"/>
      <c r="H23" s="19"/>
      <c r="I23" s="13"/>
      <c r="J23" s="19"/>
      <c r="K23" s="13"/>
      <c r="L23" s="19"/>
      <c r="M23" s="13"/>
      <c r="N23" s="19"/>
      <c r="O23" s="13"/>
      <c r="P23" s="19"/>
      <c r="Q23" s="13"/>
      <c r="R23" s="19"/>
      <c r="S23" s="13"/>
      <c r="T23" s="19"/>
      <c r="U23" s="13"/>
      <c r="V23" s="19"/>
      <c r="W23" s="13"/>
      <c r="X23" s="19"/>
      <c r="Y23" s="13"/>
      <c r="Z23" s="19"/>
      <c r="AA23" s="13"/>
      <c r="AB23" s="19"/>
      <c r="AC23" s="41"/>
      <c r="AD23" s="19"/>
      <c r="AE23" s="13"/>
      <c r="AF23" s="14"/>
      <c r="AG23" s="53"/>
      <c r="AH23" s="14"/>
      <c r="AI23" s="41"/>
      <c r="AJ23" s="76"/>
      <c r="AK23" s="41"/>
      <c r="AL23" s="138"/>
      <c r="AM23" s="41"/>
      <c r="AN23" s="19"/>
      <c r="AO23" s="13"/>
      <c r="AP23" s="19"/>
      <c r="AQ23" s="41"/>
      <c r="AR23" s="19"/>
      <c r="AS23" s="41"/>
      <c r="AT23" s="19"/>
      <c r="AU23" s="41"/>
      <c r="AV23" s="76"/>
      <c r="AW23" s="46"/>
      <c r="AX23" s="19"/>
      <c r="AY23" s="13"/>
      <c r="AZ23" s="19"/>
      <c r="BA23" s="13"/>
      <c r="BB23" s="76"/>
      <c r="BC23" s="41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3"/>
      <c r="D24" s="76"/>
      <c r="E24" s="41"/>
      <c r="F24" s="19"/>
      <c r="G24" s="41"/>
      <c r="H24" s="19"/>
      <c r="I24" s="13"/>
      <c r="J24" s="19"/>
      <c r="K24" s="13"/>
      <c r="L24" s="19"/>
      <c r="M24" s="13"/>
      <c r="N24" s="19"/>
      <c r="O24" s="13"/>
      <c r="P24" s="19"/>
      <c r="Q24" s="13"/>
      <c r="R24" s="19"/>
      <c r="S24" s="13"/>
      <c r="T24" s="19"/>
      <c r="U24" s="13"/>
      <c r="V24" s="19"/>
      <c r="W24" s="13"/>
      <c r="X24" s="19"/>
      <c r="Y24" s="13"/>
      <c r="Z24" s="19"/>
      <c r="AA24" s="13"/>
      <c r="AB24" s="19"/>
      <c r="AC24" s="13"/>
      <c r="AD24" s="19"/>
      <c r="AE24" s="13"/>
      <c r="AF24" s="14"/>
      <c r="AG24" s="53"/>
      <c r="AH24" s="19"/>
      <c r="AI24" s="13"/>
      <c r="AJ24" s="76"/>
      <c r="AK24" s="41"/>
      <c r="AL24" s="138"/>
      <c r="AM24" s="41"/>
      <c r="AN24" s="19"/>
      <c r="AO24" s="13"/>
      <c r="AP24" s="19"/>
      <c r="AQ24" s="41"/>
      <c r="AR24" s="19"/>
      <c r="AS24" s="41"/>
      <c r="AT24" s="19"/>
      <c r="AU24" s="41"/>
      <c r="AV24" s="76"/>
      <c r="AW24" s="46"/>
      <c r="AX24" s="14"/>
      <c r="AY24" s="13"/>
      <c r="AZ24" s="19"/>
      <c r="BA24" s="13"/>
      <c r="BB24" s="76"/>
      <c r="BC24" s="41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3"/>
      <c r="D25" s="76"/>
      <c r="E25" s="41"/>
      <c r="F25" s="19"/>
      <c r="G25" s="41"/>
      <c r="H25" s="19"/>
      <c r="I25" s="13"/>
      <c r="J25" s="19"/>
      <c r="K25" s="13"/>
      <c r="L25" s="19"/>
      <c r="M25" s="13"/>
      <c r="N25" s="19"/>
      <c r="O25" s="13"/>
      <c r="P25" s="19"/>
      <c r="Q25" s="13"/>
      <c r="R25" s="19"/>
      <c r="S25" s="13"/>
      <c r="T25" s="14"/>
      <c r="U25" s="8"/>
      <c r="V25" s="19"/>
      <c r="W25" s="13"/>
      <c r="X25" s="19"/>
      <c r="Y25" s="13"/>
      <c r="Z25" s="19"/>
      <c r="AA25" s="13"/>
      <c r="AB25" s="19"/>
      <c r="AC25" s="13"/>
      <c r="AD25" s="19"/>
      <c r="AE25" s="13"/>
      <c r="AF25" s="14"/>
      <c r="AG25" s="53"/>
      <c r="AH25" s="19"/>
      <c r="AI25" s="41"/>
      <c r="AJ25" s="76"/>
      <c r="AK25" s="41"/>
      <c r="AL25" s="138"/>
      <c r="AM25" s="41"/>
      <c r="AN25" s="19"/>
      <c r="AO25" s="13"/>
      <c r="AP25" s="19"/>
      <c r="AQ25" s="41"/>
      <c r="AR25" s="19"/>
      <c r="AS25" s="13"/>
      <c r="AT25" s="19"/>
      <c r="AU25" s="41"/>
      <c r="AV25" s="76"/>
      <c r="AW25" s="46"/>
      <c r="AX25" s="19"/>
      <c r="AY25" s="13"/>
      <c r="AZ25" s="19"/>
      <c r="BA25" s="13"/>
      <c r="BB25" s="14"/>
      <c r="BC25" s="13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3"/>
      <c r="D26" s="76"/>
      <c r="E26" s="41"/>
      <c r="F26" s="76"/>
      <c r="G26" s="41"/>
      <c r="H26" s="19"/>
      <c r="I26" s="13"/>
      <c r="J26" s="19"/>
      <c r="K26" s="13"/>
      <c r="L26" s="19"/>
      <c r="M26" s="13"/>
      <c r="N26" s="76"/>
      <c r="O26" s="41"/>
      <c r="P26" s="76"/>
      <c r="Q26" s="41"/>
      <c r="R26" s="76"/>
      <c r="S26" s="41"/>
      <c r="T26" s="19"/>
      <c r="U26" s="41"/>
      <c r="V26" s="19"/>
      <c r="W26" s="13"/>
      <c r="X26" s="19"/>
      <c r="Y26" s="13"/>
      <c r="Z26" s="19"/>
      <c r="AA26" s="13"/>
      <c r="AB26" s="19"/>
      <c r="AC26" s="13"/>
      <c r="AD26" s="19"/>
      <c r="AE26" s="13"/>
      <c r="AF26" s="15"/>
      <c r="AG26" s="53"/>
      <c r="AH26" s="138"/>
      <c r="AI26" s="41"/>
      <c r="AJ26" s="76"/>
      <c r="AK26" s="41"/>
      <c r="AL26" s="138"/>
      <c r="AM26" s="41"/>
      <c r="AN26" s="19"/>
      <c r="AO26" s="13"/>
      <c r="AP26" s="19"/>
      <c r="AQ26" s="41"/>
      <c r="AR26" s="19"/>
      <c r="AS26" s="13"/>
      <c r="AT26" s="19"/>
      <c r="AU26" s="41"/>
      <c r="AV26" s="76"/>
      <c r="AW26" s="46"/>
      <c r="AX26" s="76"/>
      <c r="AY26" s="41"/>
      <c r="AZ26" s="19"/>
      <c r="BA26" s="41"/>
      <c r="BB26" s="19"/>
      <c r="BC26" s="13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3"/>
      <c r="D27" s="76"/>
      <c r="E27" s="13"/>
      <c r="F27" s="76"/>
      <c r="G27" s="41"/>
      <c r="H27" s="19"/>
      <c r="I27" s="13"/>
      <c r="J27" s="19"/>
      <c r="K27" s="13"/>
      <c r="L27" s="76"/>
      <c r="M27" s="41"/>
      <c r="N27" s="76"/>
      <c r="O27" s="41"/>
      <c r="P27" s="76"/>
      <c r="Q27" s="41"/>
      <c r="R27" s="76"/>
      <c r="S27" s="41"/>
      <c r="T27" s="19"/>
      <c r="U27" s="41"/>
      <c r="V27" s="76"/>
      <c r="W27" s="41"/>
      <c r="X27" s="76"/>
      <c r="Y27" s="41"/>
      <c r="Z27" s="76"/>
      <c r="AA27" s="41"/>
      <c r="AB27" s="19"/>
      <c r="AC27" s="41"/>
      <c r="AD27" s="19"/>
      <c r="AE27" s="41"/>
      <c r="AF27" s="14"/>
      <c r="AG27" s="53"/>
      <c r="AH27" s="138"/>
      <c r="AI27" s="41"/>
      <c r="AJ27" s="76"/>
      <c r="AK27" s="41"/>
      <c r="AL27" s="14"/>
      <c r="AM27" s="13"/>
      <c r="AN27" s="19"/>
      <c r="AO27" s="13"/>
      <c r="AP27" s="19"/>
      <c r="AQ27" s="41"/>
      <c r="AR27" s="19"/>
      <c r="AS27" s="41"/>
      <c r="AT27" s="76"/>
      <c r="AU27" s="41"/>
      <c r="AV27" s="76"/>
      <c r="AW27" s="46"/>
      <c r="AX27" s="76"/>
      <c r="AY27" s="41"/>
      <c r="AZ27" s="19"/>
      <c r="BA27" s="13"/>
      <c r="BB27" s="76"/>
      <c r="BC27" s="41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3"/>
      <c r="D28" s="76"/>
      <c r="E28" s="41"/>
      <c r="F28" s="98"/>
      <c r="G28" s="7"/>
      <c r="H28" s="19"/>
      <c r="I28" s="13"/>
      <c r="J28" s="19"/>
      <c r="K28" s="13"/>
      <c r="L28" s="76"/>
      <c r="M28" s="41"/>
      <c r="N28" s="76"/>
      <c r="O28" s="41"/>
      <c r="P28" s="76"/>
      <c r="Q28" s="41"/>
      <c r="R28" s="76"/>
      <c r="S28" s="41"/>
      <c r="T28" s="19"/>
      <c r="U28" s="13"/>
      <c r="V28" s="76"/>
      <c r="W28" s="41"/>
      <c r="X28" s="76"/>
      <c r="Y28" s="41"/>
      <c r="Z28" s="76"/>
      <c r="AA28" s="41"/>
      <c r="AB28" s="19"/>
      <c r="AC28" s="41"/>
      <c r="AD28" s="19"/>
      <c r="AE28" s="41"/>
      <c r="AF28" s="19"/>
      <c r="AG28" s="13"/>
      <c r="AH28" s="138"/>
      <c r="AI28" s="41"/>
      <c r="AJ28" s="76"/>
      <c r="AK28" s="41"/>
      <c r="AL28" s="138"/>
      <c r="AM28" s="13"/>
      <c r="AN28" s="19"/>
      <c r="AO28" s="13"/>
      <c r="AP28" s="19"/>
      <c r="AQ28" s="41"/>
      <c r="AR28" s="76"/>
      <c r="AS28" s="41"/>
      <c r="AT28" s="76"/>
      <c r="AU28" s="41"/>
      <c r="AV28" s="76"/>
      <c r="AW28" s="46"/>
      <c r="AX28" s="19"/>
      <c r="AY28" s="13"/>
      <c r="AZ28" s="19"/>
      <c r="BA28" s="13"/>
      <c r="BB28" s="19"/>
      <c r="BC28" s="13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41"/>
      <c r="D29" s="76"/>
      <c r="E29" s="41"/>
      <c r="F29" s="76"/>
      <c r="G29" s="41"/>
      <c r="H29" s="19"/>
      <c r="I29" s="13"/>
      <c r="J29" s="19"/>
      <c r="K29" s="41"/>
      <c r="L29" s="76"/>
      <c r="M29" s="41"/>
      <c r="N29" s="76"/>
      <c r="O29" s="41"/>
      <c r="P29" s="76"/>
      <c r="Q29" s="41"/>
      <c r="R29" s="19"/>
      <c r="S29" s="13"/>
      <c r="T29" s="19"/>
      <c r="U29" s="13"/>
      <c r="V29" s="76"/>
      <c r="W29" s="41"/>
      <c r="X29" s="76"/>
      <c r="Y29" s="41"/>
      <c r="Z29" s="76"/>
      <c r="AA29" s="41"/>
      <c r="AB29" s="19"/>
      <c r="AC29" s="41"/>
      <c r="AD29" s="19"/>
      <c r="AE29" s="41"/>
      <c r="AF29" s="76"/>
      <c r="AG29" s="41"/>
      <c r="AH29" s="76"/>
      <c r="AI29" s="41"/>
      <c r="AJ29" s="76"/>
      <c r="AK29" s="41"/>
      <c r="AL29" s="138"/>
      <c r="AM29" s="41"/>
      <c r="AN29" s="19"/>
      <c r="AO29" s="13"/>
      <c r="AP29" s="19"/>
      <c r="AQ29" s="13"/>
      <c r="AR29" s="76"/>
      <c r="AS29" s="41"/>
      <c r="AT29" s="76"/>
      <c r="AU29" s="41"/>
      <c r="AV29" s="76"/>
      <c r="AW29" s="46"/>
      <c r="AX29" s="19"/>
      <c r="AY29" s="13"/>
      <c r="AZ29" s="19"/>
      <c r="BA29" s="13"/>
      <c r="BB29" s="76"/>
      <c r="BC29" s="41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3"/>
      <c r="D30" s="19"/>
      <c r="E30" s="13"/>
      <c r="F30" s="19"/>
      <c r="G30" s="13"/>
      <c r="H30" s="19"/>
      <c r="I30" s="13"/>
      <c r="J30" s="19"/>
      <c r="K30" s="13"/>
      <c r="L30" s="19"/>
      <c r="M30" s="13"/>
      <c r="N30" s="19"/>
      <c r="O30" s="13"/>
      <c r="P30" s="76"/>
      <c r="Q30" s="41"/>
      <c r="R30" s="115"/>
      <c r="S30" s="114"/>
      <c r="T30" s="19"/>
      <c r="U30" s="13"/>
      <c r="V30" s="19"/>
      <c r="W30" s="13"/>
      <c r="X30" s="19"/>
      <c r="Y30" s="13"/>
      <c r="Z30" s="19"/>
      <c r="AA30" s="13"/>
      <c r="AB30" s="19"/>
      <c r="AC30" s="13"/>
      <c r="AD30" s="9"/>
      <c r="AE30" s="7"/>
      <c r="AF30" s="19"/>
      <c r="AG30" s="13"/>
      <c r="AH30" s="19"/>
      <c r="AI30" s="13"/>
      <c r="AJ30" s="19"/>
      <c r="AK30" s="13"/>
      <c r="AL30" s="14"/>
      <c r="AM30" s="13"/>
      <c r="AN30" s="19"/>
      <c r="AO30" s="13"/>
      <c r="AP30" s="115"/>
      <c r="AQ30" s="114"/>
      <c r="AR30" s="19"/>
      <c r="AS30" s="13"/>
      <c r="AT30" s="19"/>
      <c r="AU30" s="13"/>
      <c r="AV30" s="19"/>
      <c r="AW30" s="53"/>
      <c r="AX30" s="19"/>
      <c r="AY30" s="13"/>
      <c r="AZ30" s="9"/>
      <c r="BA30" s="114"/>
      <c r="BB30" s="19"/>
      <c r="BC30" s="13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4"/>
      <c r="D31" s="115"/>
      <c r="E31" s="114"/>
      <c r="F31" s="115"/>
      <c r="G31" s="114"/>
      <c r="H31" s="19"/>
      <c r="I31" s="13"/>
      <c r="J31" s="9"/>
      <c r="K31" s="114"/>
      <c r="L31" s="115"/>
      <c r="M31" s="114"/>
      <c r="N31" s="115"/>
      <c r="O31" s="114"/>
      <c r="P31" s="19"/>
      <c r="Q31" s="13"/>
      <c r="R31" s="76"/>
      <c r="S31" s="41"/>
      <c r="T31" s="9"/>
      <c r="U31" s="114"/>
      <c r="V31" s="115"/>
      <c r="W31" s="114"/>
      <c r="X31" s="115"/>
      <c r="Y31" s="114"/>
      <c r="Z31" s="115"/>
      <c r="AA31" s="114"/>
      <c r="AB31" s="9"/>
      <c r="AC31" s="114"/>
      <c r="AD31" s="115"/>
      <c r="AE31" s="114"/>
      <c r="AF31" s="115"/>
      <c r="AG31" s="114"/>
      <c r="AH31" s="115"/>
      <c r="AI31" s="114"/>
      <c r="AJ31" s="115"/>
      <c r="AK31" s="114"/>
      <c r="AL31" s="138"/>
      <c r="AM31" s="114"/>
      <c r="AN31" s="115"/>
      <c r="AO31" s="114"/>
      <c r="AP31" s="115"/>
      <c r="AQ31" s="114"/>
      <c r="AR31" s="115"/>
      <c r="AS31" s="114"/>
      <c r="AT31" s="115"/>
      <c r="AU31" s="114"/>
      <c r="AV31" s="115"/>
      <c r="AW31" s="126"/>
      <c r="AX31" s="115"/>
      <c r="AY31" s="114"/>
      <c r="AZ31" s="19"/>
      <c r="BA31" s="41"/>
      <c r="BB31" s="115"/>
      <c r="BC31" s="114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41"/>
      <c r="D32" s="76"/>
      <c r="E32" s="41"/>
      <c r="F32" s="76"/>
      <c r="G32" s="41"/>
      <c r="H32" s="19"/>
      <c r="I32" s="13"/>
      <c r="J32" s="19"/>
      <c r="K32" s="41"/>
      <c r="L32" s="76"/>
      <c r="M32" s="41"/>
      <c r="N32" s="76"/>
      <c r="O32" s="41"/>
      <c r="P32" s="76"/>
      <c r="Q32" s="41"/>
      <c r="R32" s="76"/>
      <c r="S32" s="41"/>
      <c r="T32" s="19"/>
      <c r="U32" s="41"/>
      <c r="V32" s="76"/>
      <c r="W32" s="41"/>
      <c r="X32" s="76"/>
      <c r="Y32" s="41"/>
      <c r="Z32" s="76"/>
      <c r="AA32" s="41"/>
      <c r="AB32" s="19"/>
      <c r="AC32" s="41"/>
      <c r="AD32" s="76"/>
      <c r="AE32" s="41"/>
      <c r="AF32" s="76"/>
      <c r="AG32" s="41"/>
      <c r="AH32" s="76"/>
      <c r="AI32" s="41"/>
      <c r="AJ32" s="76"/>
      <c r="AK32" s="41"/>
      <c r="AL32" s="76"/>
      <c r="AM32" s="41"/>
      <c r="AN32" s="19"/>
      <c r="AO32" s="13"/>
      <c r="AP32" s="76"/>
      <c r="AQ32" s="41"/>
      <c r="AR32" s="76"/>
      <c r="AS32" s="41"/>
      <c r="AT32" s="76"/>
      <c r="AU32" s="41"/>
      <c r="AV32" s="76"/>
      <c r="AW32" s="46"/>
      <c r="AX32" s="76"/>
      <c r="AY32" s="41"/>
      <c r="AZ32" s="76"/>
      <c r="BA32" s="41"/>
      <c r="BB32" s="76"/>
      <c r="BC32" s="41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41"/>
      <c r="D33" s="76"/>
      <c r="E33" s="41"/>
      <c r="F33" s="76"/>
      <c r="G33" s="41"/>
      <c r="H33" s="19"/>
      <c r="I33" s="13"/>
      <c r="J33" s="19"/>
      <c r="K33" s="41"/>
      <c r="L33" s="76"/>
      <c r="M33" s="41"/>
      <c r="N33" s="76"/>
      <c r="O33" s="41"/>
      <c r="P33" s="76"/>
      <c r="Q33" s="41"/>
      <c r="R33" s="76"/>
      <c r="S33" s="41"/>
      <c r="T33" s="19"/>
      <c r="U33" s="41"/>
      <c r="V33" s="76"/>
      <c r="W33" s="41"/>
      <c r="X33" s="76"/>
      <c r="Y33" s="41"/>
      <c r="Z33" s="76"/>
      <c r="AA33" s="41"/>
      <c r="AB33" s="19"/>
      <c r="AC33" s="41"/>
      <c r="AD33" s="76"/>
      <c r="AE33" s="41"/>
      <c r="AF33" s="76"/>
      <c r="AG33" s="41"/>
      <c r="AH33" s="76"/>
      <c r="AI33" s="41"/>
      <c r="AJ33" s="76"/>
      <c r="AK33" s="41"/>
      <c r="AL33" s="76"/>
      <c r="AM33" s="41"/>
      <c r="AN33" s="76"/>
      <c r="AO33" s="41"/>
      <c r="AP33" s="76"/>
      <c r="AQ33" s="41"/>
      <c r="AR33" s="76"/>
      <c r="AS33" s="41"/>
      <c r="AT33" s="76"/>
      <c r="AU33" s="41"/>
      <c r="AV33" s="76"/>
      <c r="AW33" s="46"/>
      <c r="AX33" s="76"/>
      <c r="AY33" s="41"/>
      <c r="AZ33" s="76"/>
      <c r="BA33" s="41"/>
      <c r="BB33" s="76"/>
      <c r="BC33" s="41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41"/>
      <c r="D34" s="76"/>
      <c r="E34" s="41"/>
      <c r="F34" s="76"/>
      <c r="G34" s="41"/>
      <c r="H34" s="19"/>
      <c r="I34" s="13"/>
      <c r="J34" s="19"/>
      <c r="K34" s="41"/>
      <c r="L34" s="76"/>
      <c r="M34" s="41"/>
      <c r="N34" s="76"/>
      <c r="O34" s="41"/>
      <c r="P34" s="76"/>
      <c r="Q34" s="41"/>
      <c r="R34" s="76"/>
      <c r="S34" s="41"/>
      <c r="T34" s="19"/>
      <c r="U34" s="41"/>
      <c r="V34" s="76"/>
      <c r="W34" s="41"/>
      <c r="X34" s="76"/>
      <c r="Y34" s="41"/>
      <c r="Z34" s="76"/>
      <c r="AA34" s="41"/>
      <c r="AB34" s="19"/>
      <c r="AC34" s="41"/>
      <c r="AD34" s="76"/>
      <c r="AE34" s="41"/>
      <c r="AF34" s="76"/>
      <c r="AG34" s="41"/>
      <c r="AH34" s="76"/>
      <c r="AI34" s="41"/>
      <c r="AJ34" s="76"/>
      <c r="AK34" s="41"/>
      <c r="AL34" s="76"/>
      <c r="AM34" s="41"/>
      <c r="AN34" s="76"/>
      <c r="AO34" s="41"/>
      <c r="AP34" s="76"/>
      <c r="AQ34" s="41"/>
      <c r="AR34" s="76"/>
      <c r="AS34" s="41"/>
      <c r="AT34" s="76"/>
      <c r="AU34" s="41"/>
      <c r="AV34" s="76"/>
      <c r="AW34" s="46"/>
      <c r="AX34" s="76"/>
      <c r="AY34" s="41"/>
      <c r="AZ34" s="76"/>
      <c r="BA34" s="41"/>
      <c r="BB34" s="76"/>
      <c r="BC34" s="41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41"/>
      <c r="D35" s="76"/>
      <c r="E35" s="41"/>
      <c r="F35" s="76"/>
      <c r="G35" s="41"/>
      <c r="H35" s="19"/>
      <c r="I35" s="13"/>
      <c r="J35" s="19"/>
      <c r="K35" s="41"/>
      <c r="L35" s="76"/>
      <c r="M35" s="41"/>
      <c r="N35" s="76"/>
      <c r="O35" s="41"/>
      <c r="P35" s="76"/>
      <c r="Q35" s="41"/>
      <c r="R35" s="76"/>
      <c r="S35" s="41"/>
      <c r="T35" s="19"/>
      <c r="U35" s="41"/>
      <c r="V35" s="76"/>
      <c r="W35" s="41"/>
      <c r="X35" s="76"/>
      <c r="Y35" s="41"/>
      <c r="Z35" s="76"/>
      <c r="AA35" s="41"/>
      <c r="AB35" s="76"/>
      <c r="AC35" s="41"/>
      <c r="AD35" s="76"/>
      <c r="AE35" s="41"/>
      <c r="AF35" s="76"/>
      <c r="AG35" s="41"/>
      <c r="AH35" s="76"/>
      <c r="AI35" s="41"/>
      <c r="AJ35" s="76"/>
      <c r="AK35" s="41"/>
      <c r="AL35" s="76"/>
      <c r="AM35" s="41"/>
      <c r="AN35" s="76"/>
      <c r="AO35" s="41"/>
      <c r="AP35" s="76"/>
      <c r="AQ35" s="41"/>
      <c r="AR35" s="76"/>
      <c r="AS35" s="41"/>
      <c r="AT35" s="76"/>
      <c r="AU35" s="41"/>
      <c r="AV35" s="76"/>
      <c r="AW35" s="46"/>
      <c r="AX35" s="76"/>
      <c r="AY35" s="41"/>
      <c r="AZ35" s="76"/>
      <c r="BA35" s="41"/>
      <c r="BB35" s="76"/>
      <c r="BC35" s="41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41"/>
      <c r="D36" s="76"/>
      <c r="E36" s="41"/>
      <c r="F36" s="76"/>
      <c r="G36" s="41"/>
      <c r="H36" s="19"/>
      <c r="I36" s="13"/>
      <c r="J36" s="19"/>
      <c r="K36" s="41"/>
      <c r="L36" s="76"/>
      <c r="M36" s="41"/>
      <c r="N36" s="76"/>
      <c r="O36" s="41"/>
      <c r="P36" s="76"/>
      <c r="Q36" s="41"/>
      <c r="R36" s="76"/>
      <c r="S36" s="41"/>
      <c r="T36" s="19"/>
      <c r="U36" s="41"/>
      <c r="V36" s="76"/>
      <c r="W36" s="41"/>
      <c r="X36" s="76"/>
      <c r="Y36" s="41"/>
      <c r="Z36" s="76"/>
      <c r="AA36" s="41"/>
      <c r="AB36" s="76"/>
      <c r="AC36" s="41"/>
      <c r="AD36" s="76"/>
      <c r="AE36" s="41"/>
      <c r="AF36" s="76"/>
      <c r="AG36" s="41"/>
      <c r="AH36" s="76"/>
      <c r="AI36" s="41"/>
      <c r="AJ36" s="76"/>
      <c r="AK36" s="41"/>
      <c r="AL36" s="76"/>
      <c r="AM36" s="41"/>
      <c r="AN36" s="76"/>
      <c r="AO36" s="41"/>
      <c r="AP36" s="76"/>
      <c r="AQ36" s="41"/>
      <c r="AR36" s="76"/>
      <c r="AS36" s="41"/>
      <c r="AT36" s="76"/>
      <c r="AU36" s="41"/>
      <c r="AV36" s="76"/>
      <c r="AW36" s="46"/>
      <c r="AX36" s="76"/>
      <c r="AY36" s="41"/>
      <c r="AZ36" s="76"/>
      <c r="BA36" s="41"/>
      <c r="BB36" s="76"/>
      <c r="BC36" s="41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41"/>
      <c r="D37" s="76"/>
      <c r="E37" s="41"/>
      <c r="F37" s="76"/>
      <c r="G37" s="41"/>
      <c r="H37" s="14"/>
      <c r="I37" s="8"/>
      <c r="J37" s="19"/>
      <c r="K37" s="41"/>
      <c r="L37" s="76"/>
      <c r="M37" s="41"/>
      <c r="N37" s="76"/>
      <c r="O37" s="41"/>
      <c r="P37" s="76"/>
      <c r="Q37" s="41"/>
      <c r="R37" s="76"/>
      <c r="S37" s="41"/>
      <c r="T37" s="19"/>
      <c r="U37" s="41"/>
      <c r="V37" s="76"/>
      <c r="W37" s="41"/>
      <c r="X37" s="76"/>
      <c r="Y37" s="41"/>
      <c r="Z37" s="76"/>
      <c r="AA37" s="41"/>
      <c r="AB37" s="76"/>
      <c r="AC37" s="41"/>
      <c r="AD37" s="76"/>
      <c r="AE37" s="41"/>
      <c r="AF37" s="76"/>
      <c r="AG37" s="41"/>
      <c r="AH37" s="76"/>
      <c r="AI37" s="41"/>
      <c r="AJ37" s="76"/>
      <c r="AK37" s="41"/>
      <c r="AL37" s="76"/>
      <c r="AM37" s="41"/>
      <c r="AN37" s="76"/>
      <c r="AO37" s="41"/>
      <c r="AP37" s="76"/>
      <c r="AQ37" s="13"/>
      <c r="AR37" s="76"/>
      <c r="AS37" s="41"/>
      <c r="AT37" s="76"/>
      <c r="AU37" s="41"/>
      <c r="AV37" s="76"/>
      <c r="AW37" s="46"/>
      <c r="AX37" s="76"/>
      <c r="AY37" s="41"/>
      <c r="AZ37" s="76"/>
      <c r="BA37" s="41"/>
      <c r="BB37" s="76"/>
      <c r="BC37" s="41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41"/>
      <c r="D38" s="76"/>
      <c r="E38" s="41"/>
      <c r="F38" s="76"/>
      <c r="G38" s="41"/>
      <c r="H38" s="19"/>
      <c r="I38" s="13"/>
      <c r="J38" s="19"/>
      <c r="K38" s="41"/>
      <c r="L38" s="76"/>
      <c r="M38" s="41"/>
      <c r="N38" s="76"/>
      <c r="O38" s="41"/>
      <c r="P38" s="76"/>
      <c r="Q38" s="41"/>
      <c r="R38" s="76"/>
      <c r="S38" s="41"/>
      <c r="T38" s="19"/>
      <c r="U38" s="41"/>
      <c r="V38" s="76"/>
      <c r="W38" s="41"/>
      <c r="X38" s="76"/>
      <c r="Y38" s="41"/>
      <c r="Z38" s="76"/>
      <c r="AA38" s="41"/>
      <c r="AB38" s="76"/>
      <c r="AC38" s="41"/>
      <c r="AD38" s="76"/>
      <c r="AE38" s="41"/>
      <c r="AF38" s="76"/>
      <c r="AG38" s="41"/>
      <c r="AH38" s="76"/>
      <c r="AI38" s="41"/>
      <c r="AJ38" s="76"/>
      <c r="AK38" s="41"/>
      <c r="AL38" s="76"/>
      <c r="AM38" s="41"/>
      <c r="AN38" s="76"/>
      <c r="AO38" s="41"/>
      <c r="AP38" s="76"/>
      <c r="AQ38" s="41"/>
      <c r="AR38" s="76"/>
      <c r="AS38" s="41"/>
      <c r="AT38" s="76"/>
      <c r="AU38" s="41"/>
      <c r="AV38" s="76"/>
      <c r="AW38" s="46"/>
      <c r="AX38" s="76"/>
      <c r="AY38" s="41"/>
      <c r="AZ38" s="76"/>
      <c r="BA38" s="41"/>
      <c r="BB38" s="76"/>
      <c r="BC38" s="41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41"/>
      <c r="D39" s="76"/>
      <c r="E39" s="41"/>
      <c r="F39" s="76"/>
      <c r="G39" s="41"/>
      <c r="H39" s="19"/>
      <c r="I39" s="13"/>
      <c r="J39" s="19"/>
      <c r="K39" s="41"/>
      <c r="L39" s="76"/>
      <c r="M39" s="41"/>
      <c r="N39" s="76"/>
      <c r="O39" s="41"/>
      <c r="P39" s="76"/>
      <c r="Q39" s="41"/>
      <c r="R39" s="76"/>
      <c r="S39" s="41"/>
      <c r="T39" s="76"/>
      <c r="U39" s="41"/>
      <c r="V39" s="76"/>
      <c r="W39" s="41"/>
      <c r="X39" s="76"/>
      <c r="Y39" s="41"/>
      <c r="Z39" s="76"/>
      <c r="AA39" s="41"/>
      <c r="AB39" s="76"/>
      <c r="AC39" s="41"/>
      <c r="AD39" s="76"/>
      <c r="AE39" s="41"/>
      <c r="AF39" s="76"/>
      <c r="AG39" s="41"/>
      <c r="AH39" s="76"/>
      <c r="AI39" s="41"/>
      <c r="AJ39" s="76"/>
      <c r="AK39" s="41"/>
      <c r="AL39" s="76"/>
      <c r="AM39" s="41"/>
      <c r="AN39" s="76"/>
      <c r="AO39" s="41"/>
      <c r="AP39" s="76"/>
      <c r="AQ39" s="41"/>
      <c r="AR39" s="76"/>
      <c r="AS39" s="41"/>
      <c r="AT39" s="76"/>
      <c r="AU39" s="41"/>
      <c r="AV39" s="76"/>
      <c r="AW39" s="46"/>
      <c r="AX39" s="76"/>
      <c r="AY39" s="41"/>
      <c r="AZ39" s="76"/>
      <c r="BA39" s="41"/>
      <c r="BB39" s="76"/>
      <c r="BC39" s="41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41"/>
      <c r="D40" s="76"/>
      <c r="E40" s="41"/>
      <c r="F40" s="76"/>
      <c r="G40" s="41"/>
      <c r="H40" s="19"/>
      <c r="I40" s="13"/>
      <c r="J40" s="19"/>
      <c r="K40" s="41"/>
      <c r="L40" s="76"/>
      <c r="M40" s="41"/>
      <c r="N40" s="76"/>
      <c r="O40" s="41"/>
      <c r="P40" s="76"/>
      <c r="Q40" s="41"/>
      <c r="R40" s="76"/>
      <c r="S40" s="41"/>
      <c r="T40" s="76"/>
      <c r="U40" s="41"/>
      <c r="V40" s="76"/>
      <c r="W40" s="41"/>
      <c r="X40" s="76"/>
      <c r="Y40" s="41"/>
      <c r="Z40" s="76"/>
      <c r="AA40" s="41"/>
      <c r="AB40" s="76"/>
      <c r="AC40" s="41"/>
      <c r="AD40" s="76"/>
      <c r="AE40" s="41"/>
      <c r="AF40" s="76"/>
      <c r="AG40" s="41"/>
      <c r="AH40" s="76"/>
      <c r="AI40" s="41"/>
      <c r="AJ40" s="76"/>
      <c r="AK40" s="41"/>
      <c r="AL40" s="76"/>
      <c r="AM40" s="41"/>
      <c r="AN40" s="76"/>
      <c r="AO40" s="41"/>
      <c r="AP40" s="76"/>
      <c r="AQ40" s="41"/>
      <c r="AR40" s="76"/>
      <c r="AS40" s="41"/>
      <c r="AT40" s="76"/>
      <c r="AU40" s="41"/>
      <c r="AV40" s="76"/>
      <c r="AW40" s="46"/>
      <c r="AX40" s="76"/>
      <c r="AY40" s="41"/>
      <c r="AZ40" s="76"/>
      <c r="BA40" s="41"/>
      <c r="BB40" s="76"/>
      <c r="BC40" s="41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41"/>
      <c r="D41" s="76"/>
      <c r="E41" s="41"/>
      <c r="F41" s="76"/>
      <c r="G41" s="41"/>
      <c r="H41" s="19"/>
      <c r="I41" s="13"/>
      <c r="J41" s="19"/>
      <c r="K41" s="41"/>
      <c r="L41" s="76"/>
      <c r="M41" s="41"/>
      <c r="N41" s="76"/>
      <c r="O41" s="41"/>
      <c r="P41" s="76"/>
      <c r="Q41" s="41"/>
      <c r="R41" s="76"/>
      <c r="S41" s="41"/>
      <c r="T41" s="76"/>
      <c r="U41" s="41"/>
      <c r="V41" s="76"/>
      <c r="W41" s="41"/>
      <c r="X41" s="76"/>
      <c r="Y41" s="41"/>
      <c r="Z41" s="76"/>
      <c r="AA41" s="41"/>
      <c r="AB41" s="76"/>
      <c r="AC41" s="41"/>
      <c r="AD41" s="76"/>
      <c r="AE41" s="41"/>
      <c r="AF41" s="76"/>
      <c r="AG41" s="41"/>
      <c r="AH41" s="137"/>
      <c r="AI41" s="41"/>
      <c r="AJ41" s="76"/>
      <c r="AK41" s="41"/>
      <c r="AL41" s="76"/>
      <c r="AM41" s="41"/>
      <c r="AN41" s="76"/>
      <c r="AO41" s="41"/>
      <c r="AP41" s="76"/>
      <c r="AQ41" s="41"/>
      <c r="AR41" s="76"/>
      <c r="AS41" s="41"/>
      <c r="AT41" s="76"/>
      <c r="AU41" s="41"/>
      <c r="AV41" s="76"/>
      <c r="AW41" s="46"/>
      <c r="AX41" s="76"/>
      <c r="AY41" s="41"/>
      <c r="AZ41" s="76"/>
      <c r="BA41" s="41"/>
      <c r="BB41" s="76"/>
      <c r="BC41" s="41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41"/>
      <c r="D42" s="76"/>
      <c r="E42" s="41"/>
      <c r="F42" s="76"/>
      <c r="G42" s="41"/>
      <c r="H42" s="19"/>
      <c r="I42" s="13"/>
      <c r="J42" s="19"/>
      <c r="K42" s="41"/>
      <c r="L42" s="76"/>
      <c r="M42" s="41"/>
      <c r="N42" s="76"/>
      <c r="O42" s="41"/>
      <c r="P42" s="76"/>
      <c r="Q42" s="41"/>
      <c r="R42" s="76"/>
      <c r="S42" s="41"/>
      <c r="T42" s="76"/>
      <c r="U42" s="41"/>
      <c r="V42" s="76"/>
      <c r="W42" s="41"/>
      <c r="X42" s="76"/>
      <c r="Y42" s="41"/>
      <c r="Z42" s="76"/>
      <c r="AA42" s="41"/>
      <c r="AB42" s="76"/>
      <c r="AC42" s="41"/>
      <c r="AD42" s="76"/>
      <c r="AE42" s="41"/>
      <c r="AF42" s="76"/>
      <c r="AG42" s="41"/>
      <c r="AH42" s="76"/>
      <c r="AI42" s="41"/>
      <c r="AJ42" s="76"/>
      <c r="AK42" s="41"/>
      <c r="AL42" s="76"/>
      <c r="AM42" s="41"/>
      <c r="AN42" s="76"/>
      <c r="AO42" s="41"/>
      <c r="AP42" s="76"/>
      <c r="AQ42" s="41"/>
      <c r="AR42" s="76"/>
      <c r="AS42" s="41"/>
      <c r="AT42" s="76"/>
      <c r="AU42" s="41"/>
      <c r="AV42" s="76"/>
      <c r="AW42" s="46"/>
      <c r="AX42" s="76"/>
      <c r="AY42" s="41"/>
      <c r="AZ42" s="76"/>
      <c r="BA42" s="41"/>
      <c r="BB42" s="76"/>
      <c r="BC42" s="41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41"/>
      <c r="D43" s="76"/>
      <c r="E43" s="41"/>
      <c r="F43" s="76"/>
      <c r="G43" s="41"/>
      <c r="H43" s="76"/>
      <c r="I43" s="41"/>
      <c r="J43" s="76"/>
      <c r="K43" s="41"/>
      <c r="L43" s="76"/>
      <c r="M43" s="41"/>
      <c r="N43" s="76"/>
      <c r="O43" s="41"/>
      <c r="P43" s="76"/>
      <c r="Q43" s="41"/>
      <c r="R43" s="76"/>
      <c r="S43" s="41"/>
      <c r="T43" s="76"/>
      <c r="U43" s="41"/>
      <c r="V43" s="76"/>
      <c r="W43" s="41"/>
      <c r="X43" s="76"/>
      <c r="Y43" s="41"/>
      <c r="Z43" s="76"/>
      <c r="AA43" s="41"/>
      <c r="AB43" s="76"/>
      <c r="AC43" s="41"/>
      <c r="AD43" s="76"/>
      <c r="AE43" s="41"/>
      <c r="AF43" s="76"/>
      <c r="AG43" s="41"/>
      <c r="AH43" s="76"/>
      <c r="AI43" s="41"/>
      <c r="AJ43" s="76"/>
      <c r="AK43" s="41"/>
      <c r="AL43" s="76"/>
      <c r="AM43" s="41"/>
      <c r="AN43" s="76"/>
      <c r="AO43" s="41"/>
      <c r="AP43" s="76"/>
      <c r="AQ43" s="41"/>
      <c r="AR43" s="76"/>
      <c r="AS43" s="41"/>
      <c r="AT43" s="76"/>
      <c r="AU43" s="41"/>
      <c r="AV43" s="76"/>
      <c r="AW43" s="46"/>
      <c r="AX43" s="76"/>
      <c r="AY43" s="41"/>
      <c r="AZ43" s="76"/>
      <c r="BA43" s="41"/>
      <c r="BB43" s="76"/>
      <c r="BC43" s="41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41"/>
      <c r="D44" s="76"/>
      <c r="E44" s="41"/>
      <c r="F44" s="76"/>
      <c r="G44" s="41"/>
      <c r="H44" s="76"/>
      <c r="I44" s="41"/>
      <c r="J44" s="76"/>
      <c r="K44" s="41"/>
      <c r="L44" s="76"/>
      <c r="M44" s="41"/>
      <c r="N44" s="76"/>
      <c r="O44" s="41"/>
      <c r="P44" s="76"/>
      <c r="Q44" s="41"/>
      <c r="R44" s="76"/>
      <c r="S44" s="41"/>
      <c r="T44" s="76"/>
      <c r="U44" s="41"/>
      <c r="V44" s="76"/>
      <c r="W44" s="41"/>
      <c r="X44" s="76"/>
      <c r="Y44" s="41"/>
      <c r="Z44" s="76"/>
      <c r="AA44" s="41"/>
      <c r="AB44" s="76"/>
      <c r="AC44" s="41"/>
      <c r="AD44" s="76"/>
      <c r="AE44" s="41"/>
      <c r="AF44" s="76"/>
      <c r="AG44" s="41"/>
      <c r="AH44" s="76"/>
      <c r="AI44" s="41"/>
      <c r="AJ44" s="76"/>
      <c r="AK44" s="41"/>
      <c r="AL44" s="76"/>
      <c r="AM44" s="41"/>
      <c r="AN44" s="76"/>
      <c r="AO44" s="41"/>
      <c r="AP44" s="76"/>
      <c r="AQ44" s="41"/>
      <c r="AR44" s="76"/>
      <c r="AS44" s="41"/>
      <c r="AT44" s="76"/>
      <c r="AU44" s="41"/>
      <c r="AV44" s="76"/>
      <c r="AW44" s="46"/>
      <c r="AX44" s="76"/>
      <c r="AY44" s="41"/>
      <c r="AZ44" s="76"/>
      <c r="BA44" s="41"/>
      <c r="BB44" s="76"/>
      <c r="BC44" s="41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41"/>
      <c r="D45" s="76"/>
      <c r="E45" s="41"/>
      <c r="F45" s="76"/>
      <c r="G45" s="41"/>
      <c r="H45" s="76"/>
      <c r="I45" s="41"/>
      <c r="J45" s="76"/>
      <c r="K45" s="41"/>
      <c r="L45" s="76"/>
      <c r="M45" s="41"/>
      <c r="N45" s="76"/>
      <c r="O45" s="41"/>
      <c r="P45" s="76"/>
      <c r="Q45" s="41"/>
      <c r="R45" s="76"/>
      <c r="S45" s="41"/>
      <c r="T45" s="76"/>
      <c r="U45" s="41"/>
      <c r="V45" s="76"/>
      <c r="W45" s="41"/>
      <c r="X45" s="76"/>
      <c r="Y45" s="41"/>
      <c r="Z45" s="76"/>
      <c r="AA45" s="41"/>
      <c r="AB45" s="76"/>
      <c r="AC45" s="41"/>
      <c r="AD45" s="76"/>
      <c r="AE45" s="41"/>
      <c r="AF45" s="76"/>
      <c r="AG45" s="41"/>
      <c r="AH45" s="76"/>
      <c r="AI45" s="41"/>
      <c r="AJ45" s="76"/>
      <c r="AK45" s="41"/>
      <c r="AL45" s="76"/>
      <c r="AM45" s="41"/>
      <c r="AN45" s="76"/>
      <c r="AO45" s="41"/>
      <c r="AP45" s="76"/>
      <c r="AQ45" s="41"/>
      <c r="AR45" s="76"/>
      <c r="AS45" s="41"/>
      <c r="AT45" s="76"/>
      <c r="AU45" s="41"/>
      <c r="AV45" s="76"/>
      <c r="AW45" s="46"/>
      <c r="AX45" s="76"/>
      <c r="AY45" s="41"/>
      <c r="AZ45" s="76"/>
      <c r="BA45" s="41"/>
      <c r="BB45" s="76"/>
      <c r="BC45" s="41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41"/>
      <c r="D46" s="76"/>
      <c r="E46" s="41"/>
      <c r="F46" s="76"/>
      <c r="G46" s="41"/>
      <c r="H46" s="76"/>
      <c r="I46" s="41"/>
      <c r="J46" s="76"/>
      <c r="K46" s="41"/>
      <c r="L46" s="76"/>
      <c r="M46" s="41"/>
      <c r="N46" s="76"/>
      <c r="O46" s="41"/>
      <c r="P46" s="76"/>
      <c r="Q46" s="41"/>
      <c r="R46" s="76"/>
      <c r="S46" s="41"/>
      <c r="T46" s="76"/>
      <c r="U46" s="41"/>
      <c r="V46" s="76"/>
      <c r="W46" s="41"/>
      <c r="X46" s="76"/>
      <c r="Y46" s="41"/>
      <c r="Z46" s="76"/>
      <c r="AA46" s="41"/>
      <c r="AB46" s="76"/>
      <c r="AC46" s="41"/>
      <c r="AD46" s="76"/>
      <c r="AE46" s="41"/>
      <c r="AF46" s="76"/>
      <c r="AG46" s="41"/>
      <c r="AH46" s="76"/>
      <c r="AI46" s="41"/>
      <c r="AJ46" s="76"/>
      <c r="AK46" s="41"/>
      <c r="AL46" s="76"/>
      <c r="AM46" s="41"/>
      <c r="AN46" s="76"/>
      <c r="AO46" s="41"/>
      <c r="AP46" s="76"/>
      <c r="AQ46" s="41"/>
      <c r="AR46" s="76"/>
      <c r="AS46" s="41"/>
      <c r="AT46" s="76"/>
      <c r="AU46" s="41"/>
      <c r="AV46" s="76"/>
      <c r="AW46" s="46"/>
      <c r="AX46" s="76"/>
      <c r="AY46" s="41"/>
      <c r="AZ46" s="76"/>
      <c r="BA46" s="41"/>
      <c r="BB46" s="76"/>
      <c r="BC46" s="41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41"/>
      <c r="D47" s="76"/>
      <c r="E47" s="41"/>
      <c r="F47" s="76"/>
      <c r="G47" s="41"/>
      <c r="H47" s="76"/>
      <c r="I47" s="41"/>
      <c r="J47" s="76"/>
      <c r="K47" s="41"/>
      <c r="L47" s="76"/>
      <c r="M47" s="41"/>
      <c r="N47" s="76"/>
      <c r="O47" s="41"/>
      <c r="P47" s="76"/>
      <c r="Q47" s="41"/>
      <c r="R47" s="76"/>
      <c r="S47" s="41"/>
      <c r="T47" s="76"/>
      <c r="U47" s="41"/>
      <c r="V47" s="76"/>
      <c r="W47" s="41"/>
      <c r="X47" s="76"/>
      <c r="Y47" s="41"/>
      <c r="Z47" s="76"/>
      <c r="AA47" s="41"/>
      <c r="AB47" s="76"/>
      <c r="AC47" s="41"/>
      <c r="AD47" s="76"/>
      <c r="AE47" s="41"/>
      <c r="AF47" s="76"/>
      <c r="AG47" s="41"/>
      <c r="AH47" s="76"/>
      <c r="AI47" s="41"/>
      <c r="AJ47" s="76"/>
      <c r="AK47" s="41"/>
      <c r="AL47" s="76"/>
      <c r="AM47" s="41"/>
      <c r="AN47" s="76"/>
      <c r="AO47" s="41"/>
      <c r="AP47" s="76"/>
      <c r="AQ47" s="41"/>
      <c r="AR47" s="76"/>
      <c r="AS47" s="41"/>
      <c r="AT47" s="76"/>
      <c r="AU47" s="41"/>
      <c r="AV47" s="76"/>
      <c r="AW47" s="46"/>
      <c r="AX47" s="76"/>
      <c r="AY47" s="41"/>
      <c r="AZ47" s="76"/>
      <c r="BA47" s="41"/>
      <c r="BB47" s="76"/>
      <c r="BC47" s="41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41"/>
      <c r="D48" s="76"/>
      <c r="E48" s="41"/>
      <c r="F48" s="76"/>
      <c r="G48" s="41"/>
      <c r="H48" s="76"/>
      <c r="I48" s="41"/>
      <c r="J48" s="76"/>
      <c r="K48" s="41"/>
      <c r="L48" s="76"/>
      <c r="M48" s="41"/>
      <c r="N48" s="76"/>
      <c r="O48" s="41"/>
      <c r="P48" s="76"/>
      <c r="Q48" s="41"/>
      <c r="R48" s="76"/>
      <c r="S48" s="41"/>
      <c r="T48" s="76"/>
      <c r="U48" s="41"/>
      <c r="V48" s="76"/>
      <c r="W48" s="41"/>
      <c r="X48" s="76"/>
      <c r="Y48" s="41"/>
      <c r="Z48" s="76"/>
      <c r="AA48" s="41"/>
      <c r="AB48" s="76"/>
      <c r="AC48" s="41"/>
      <c r="AD48" s="76"/>
      <c r="AE48" s="41"/>
      <c r="AF48" s="76"/>
      <c r="AG48" s="41"/>
      <c r="AH48" s="76"/>
      <c r="AI48" s="41"/>
      <c r="AJ48" s="76"/>
      <c r="AK48" s="41"/>
      <c r="AL48" s="76"/>
      <c r="AM48" s="41"/>
      <c r="AN48" s="76"/>
      <c r="AO48" s="41"/>
      <c r="AP48" s="76"/>
      <c r="AQ48" s="41"/>
      <c r="AR48" s="76"/>
      <c r="AS48" s="41"/>
      <c r="AT48" s="76"/>
      <c r="AU48" s="41"/>
      <c r="AV48" s="76"/>
      <c r="AW48" s="46"/>
      <c r="AX48" s="76"/>
      <c r="AY48" s="41"/>
      <c r="AZ48" s="76"/>
      <c r="BA48" s="41"/>
      <c r="BB48" s="76"/>
      <c r="BC48" s="41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41"/>
      <c r="D49" s="76"/>
      <c r="E49" s="41"/>
      <c r="F49" s="76"/>
      <c r="G49" s="41"/>
      <c r="H49" s="76"/>
      <c r="I49" s="41"/>
      <c r="J49" s="76"/>
      <c r="K49" s="41"/>
      <c r="L49" s="76"/>
      <c r="M49" s="41"/>
      <c r="N49" s="76"/>
      <c r="O49" s="41"/>
      <c r="P49" s="76"/>
      <c r="Q49" s="41"/>
      <c r="R49" s="76"/>
      <c r="S49" s="41"/>
      <c r="T49" s="76"/>
      <c r="U49" s="41"/>
      <c r="V49" s="76"/>
      <c r="W49" s="41"/>
      <c r="X49" s="76"/>
      <c r="Y49" s="41"/>
      <c r="Z49" s="76"/>
      <c r="AA49" s="41"/>
      <c r="AB49" s="76"/>
      <c r="AC49" s="41"/>
      <c r="AD49" s="76"/>
      <c r="AE49" s="41"/>
      <c r="AF49" s="76"/>
      <c r="AG49" s="41"/>
      <c r="AH49" s="76"/>
      <c r="AI49" s="41"/>
      <c r="AJ49" s="76"/>
      <c r="AK49" s="41"/>
      <c r="AL49" s="76"/>
      <c r="AM49" s="41"/>
      <c r="AN49" s="76"/>
      <c r="AO49" s="41"/>
      <c r="AP49" s="76"/>
      <c r="AQ49" s="41"/>
      <c r="AR49" s="76"/>
      <c r="AS49" s="41"/>
      <c r="AT49" s="76"/>
      <c r="AU49" s="41"/>
      <c r="AV49" s="76"/>
      <c r="AW49" s="46"/>
      <c r="AX49" s="76"/>
      <c r="AY49" s="41"/>
      <c r="AZ49" s="76"/>
      <c r="BA49" s="41"/>
      <c r="BB49" s="76"/>
      <c r="BC49" s="41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41"/>
      <c r="D50" s="76"/>
      <c r="E50" s="41"/>
      <c r="F50" s="76"/>
      <c r="G50" s="41"/>
      <c r="H50" s="76"/>
      <c r="I50" s="41"/>
      <c r="J50" s="19"/>
      <c r="K50" s="41"/>
      <c r="L50" s="76"/>
      <c r="M50" s="41"/>
      <c r="N50" s="76"/>
      <c r="O50" s="41"/>
      <c r="P50" s="76"/>
      <c r="Q50" s="41"/>
      <c r="R50" s="76"/>
      <c r="S50" s="41"/>
      <c r="T50" s="76"/>
      <c r="U50" s="41"/>
      <c r="V50" s="76"/>
      <c r="W50" s="41"/>
      <c r="X50" s="76"/>
      <c r="Y50" s="41"/>
      <c r="Z50" s="76"/>
      <c r="AA50" s="41"/>
      <c r="AB50" s="76"/>
      <c r="AC50" s="41"/>
      <c r="AD50" s="76"/>
      <c r="AE50" s="41"/>
      <c r="AF50" s="76"/>
      <c r="AG50" s="41"/>
      <c r="AH50" s="76"/>
      <c r="AI50" s="41"/>
      <c r="AJ50" s="76"/>
      <c r="AK50" s="41"/>
      <c r="AL50" s="76"/>
      <c r="AM50" s="41"/>
      <c r="AN50" s="76"/>
      <c r="AO50" s="41"/>
      <c r="AP50" s="76"/>
      <c r="AQ50" s="41"/>
      <c r="AR50" s="76"/>
      <c r="AS50" s="41"/>
      <c r="AT50" s="76"/>
      <c r="AU50" s="41"/>
      <c r="AV50" s="76"/>
      <c r="AW50" s="46"/>
      <c r="AX50" s="76"/>
      <c r="AY50" s="41"/>
      <c r="AZ50" s="76"/>
      <c r="BA50" s="41"/>
      <c r="BB50" s="76"/>
      <c r="BC50" s="41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41"/>
      <c r="AD51" s="76">
        <f>+AD3+AD4</f>
        <v>0</v>
      </c>
      <c r="AE51" s="41"/>
      <c r="AF51" s="76">
        <f>+AF3+AF4</f>
        <v>0</v>
      </c>
      <c r="AG51" s="41"/>
      <c r="AH51" s="76">
        <f>+AH3+AH4</f>
        <v>0</v>
      </c>
      <c r="AI51" s="41"/>
      <c r="AJ51" s="76">
        <f>+AJ3+AJ4</f>
        <v>0</v>
      </c>
      <c r="AK51" s="41"/>
      <c r="AL51" s="76">
        <f>+AL3+AL4</f>
        <v>0</v>
      </c>
      <c r="AM51" s="41"/>
      <c r="AN51" s="76">
        <f>+AN3+AN4</f>
        <v>0</v>
      </c>
      <c r="AO51" s="41"/>
      <c r="AP51" s="76">
        <f>+AP3+AP4</f>
        <v>0</v>
      </c>
      <c r="AQ51" s="41"/>
      <c r="AR51" s="76">
        <f>+AR3+AR4</f>
        <v>0</v>
      </c>
      <c r="AS51" s="41"/>
      <c r="AT51" s="76">
        <f>+AT3+AT4</f>
        <v>0</v>
      </c>
      <c r="AU51" s="41"/>
      <c r="AV51" s="76">
        <f>+AV3+AV4</f>
        <v>0</v>
      </c>
      <c r="AW51" s="46"/>
      <c r="AX51" s="76">
        <f>+AX3+AX4</f>
        <v>0</v>
      </c>
      <c r="AY51" s="41"/>
      <c r="AZ51" s="76">
        <f>+AZ3+AZ4</f>
        <v>0</v>
      </c>
      <c r="BA51" s="41"/>
      <c r="BB51" s="76">
        <f>+BB3+BB4</f>
        <v>0</v>
      </c>
      <c r="BC51" s="41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3"/>
      <c r="D59" s="19"/>
      <c r="E59" s="13"/>
      <c r="F59" s="19"/>
      <c r="G59" s="13"/>
      <c r="H59" s="19"/>
      <c r="I59" s="13"/>
      <c r="J59" s="19"/>
      <c r="K59" s="13"/>
      <c r="L59" s="19"/>
      <c r="M59" s="13"/>
      <c r="N59" s="19"/>
      <c r="O59" s="13"/>
      <c r="P59" s="19"/>
      <c r="Q59" s="13"/>
      <c r="R59" s="19"/>
      <c r="S59" s="13"/>
      <c r="T59" s="19"/>
      <c r="U59" s="13"/>
      <c r="V59" s="19"/>
      <c r="W59" s="13"/>
      <c r="X59" s="19"/>
      <c r="Y59" s="13"/>
      <c r="Z59" s="19"/>
      <c r="AA59" s="13"/>
      <c r="AB59" s="19"/>
      <c r="AC59" s="13"/>
      <c r="AD59" s="19"/>
      <c r="AE59" s="13"/>
      <c r="AF59" s="19"/>
      <c r="AG59" s="13"/>
      <c r="AH59" s="14"/>
      <c r="AI59" s="13"/>
      <c r="AJ59" s="19"/>
      <c r="AK59" s="13"/>
      <c r="AL59" s="19"/>
      <c r="AM59" s="13"/>
      <c r="AN59" s="19"/>
      <c r="AO59" s="13"/>
      <c r="AP59" s="19"/>
      <c r="AQ59" s="13"/>
      <c r="AR59" s="19"/>
      <c r="AS59" s="13"/>
      <c r="AT59" s="19"/>
      <c r="AU59" s="13"/>
      <c r="AV59" s="19"/>
      <c r="AW59" s="53"/>
      <c r="AX59" s="19"/>
      <c r="AY59" s="13"/>
      <c r="AZ59" s="19"/>
      <c r="BA59" s="13"/>
      <c r="BB59" s="19"/>
      <c r="BC59" s="13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3"/>
      <c r="D60" s="19"/>
      <c r="E60" s="13"/>
      <c r="F60" s="19"/>
      <c r="G60" s="13"/>
      <c r="H60" s="19"/>
      <c r="I60" s="7"/>
      <c r="J60" s="14"/>
      <c r="K60" s="8"/>
      <c r="L60" s="19"/>
      <c r="M60" s="13"/>
      <c r="N60" s="19"/>
      <c r="O60" s="13"/>
      <c r="P60" s="19"/>
      <c r="Q60" s="41"/>
      <c r="R60" s="19"/>
      <c r="S60" s="13"/>
      <c r="T60" s="19"/>
      <c r="U60" s="13"/>
      <c r="V60" s="19"/>
      <c r="W60" s="13"/>
      <c r="X60" s="9"/>
      <c r="Y60" s="114"/>
      <c r="Z60" s="19"/>
      <c r="AA60" s="13"/>
      <c r="AB60" s="19"/>
      <c r="AC60" s="13"/>
      <c r="AD60" s="19"/>
      <c r="AE60" s="13"/>
      <c r="AF60" s="14"/>
      <c r="AG60" s="13"/>
      <c r="AH60" s="14"/>
      <c r="AI60" s="13"/>
      <c r="AJ60" s="116"/>
      <c r="AK60" s="56"/>
      <c r="AL60" s="14"/>
      <c r="AM60" s="13"/>
      <c r="AN60" s="19"/>
      <c r="AO60" s="13"/>
      <c r="AP60" s="19"/>
      <c r="AQ60" s="13"/>
      <c r="AR60" s="19"/>
      <c r="AS60" s="13"/>
      <c r="AT60" s="19"/>
      <c r="AU60" s="13"/>
      <c r="AV60" s="19"/>
      <c r="AW60" s="53"/>
      <c r="AX60" s="19"/>
      <c r="AY60" s="13"/>
      <c r="AZ60" s="19"/>
      <c r="BA60" s="13"/>
      <c r="BB60" s="9"/>
      <c r="BC60" s="114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3"/>
      <c r="D61" s="19"/>
      <c r="E61" s="13"/>
      <c r="F61" s="19"/>
      <c r="G61" s="13"/>
      <c r="H61" s="19"/>
      <c r="I61" s="13"/>
      <c r="J61" s="14"/>
      <c r="K61" s="8"/>
      <c r="L61" s="9"/>
      <c r="M61" s="7"/>
      <c r="N61" s="19"/>
      <c r="O61" s="13"/>
      <c r="P61" s="9"/>
      <c r="Q61" s="7"/>
      <c r="R61" s="98"/>
      <c r="S61" s="114"/>
      <c r="T61" s="19"/>
      <c r="U61" s="13"/>
      <c r="V61" s="115"/>
      <c r="W61" s="114"/>
      <c r="X61" s="19"/>
      <c r="Y61" s="13"/>
      <c r="Z61" s="19"/>
      <c r="AA61" s="13"/>
      <c r="AB61" s="19"/>
      <c r="AC61" s="13"/>
      <c r="AD61" s="9"/>
      <c r="AE61" s="114"/>
      <c r="AF61" s="6"/>
      <c r="AG61" s="70"/>
      <c r="AH61" s="14"/>
      <c r="AI61" s="13"/>
      <c r="AJ61" s="19"/>
      <c r="AK61" s="13"/>
      <c r="AL61" s="14"/>
      <c r="AM61" s="7"/>
      <c r="AN61" s="19"/>
      <c r="AO61" s="13"/>
      <c r="AP61" s="19"/>
      <c r="AQ61" s="13"/>
      <c r="AR61" s="19"/>
      <c r="AS61" s="13"/>
      <c r="AT61" s="115"/>
      <c r="AU61" s="114"/>
      <c r="AV61" s="76"/>
      <c r="AW61" s="46"/>
      <c r="AX61" s="98"/>
      <c r="AY61" s="114"/>
      <c r="AZ61" s="19"/>
      <c r="BA61" s="13"/>
      <c r="BB61" s="19"/>
      <c r="BC61" s="41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3"/>
      <c r="D62" s="9"/>
      <c r="E62" s="7"/>
      <c r="F62" s="19"/>
      <c r="G62" s="13"/>
      <c r="H62" s="19"/>
      <c r="I62" s="13"/>
      <c r="J62" s="14"/>
      <c r="K62" s="8"/>
      <c r="L62" s="19"/>
      <c r="M62" s="13"/>
      <c r="N62" s="19"/>
      <c r="O62" s="13"/>
      <c r="P62" s="19"/>
      <c r="Q62" s="13"/>
      <c r="R62" s="19"/>
      <c r="S62" s="41"/>
      <c r="T62" s="19"/>
      <c r="U62" s="41"/>
      <c r="V62" s="19"/>
      <c r="W62" s="13"/>
      <c r="X62" s="19"/>
      <c r="Y62" s="13"/>
      <c r="Z62" s="19"/>
      <c r="AA62" s="13"/>
      <c r="AC62" s="70"/>
      <c r="AD62" s="19"/>
      <c r="AE62" s="41"/>
      <c r="AF62" s="14"/>
      <c r="AG62" s="41"/>
      <c r="AH62" s="14"/>
      <c r="AI62" s="7"/>
      <c r="AJ62" s="19"/>
      <c r="AK62" s="13"/>
      <c r="AL62" s="14"/>
      <c r="AM62" s="13"/>
      <c r="AN62" s="19"/>
      <c r="AO62" s="13"/>
      <c r="AP62" s="9"/>
      <c r="AQ62" s="7"/>
      <c r="AR62" s="19"/>
      <c r="AS62" s="13"/>
      <c r="AT62" s="19"/>
      <c r="AU62" s="13"/>
      <c r="AV62" s="19"/>
      <c r="AW62" s="53"/>
      <c r="AX62" s="19"/>
      <c r="AY62" s="13"/>
      <c r="AZ62" s="98"/>
      <c r="BA62" s="7"/>
      <c r="BB62" s="19"/>
      <c r="BC62" s="13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3"/>
      <c r="D63" s="113"/>
      <c r="E63" s="13"/>
      <c r="F63" s="19"/>
      <c r="G63" s="13"/>
      <c r="H63" s="19"/>
      <c r="I63" s="13"/>
      <c r="J63" s="19"/>
      <c r="K63" s="13"/>
      <c r="L63" s="19"/>
      <c r="M63" s="13"/>
      <c r="N63" s="19"/>
      <c r="O63" s="13"/>
      <c r="P63" s="19"/>
      <c r="Q63" s="13"/>
      <c r="R63" s="19"/>
      <c r="S63" s="41"/>
      <c r="T63" s="19"/>
      <c r="U63" s="13"/>
      <c r="V63" s="19"/>
      <c r="W63" s="13"/>
      <c r="X63" s="19"/>
      <c r="Y63" s="13"/>
      <c r="Z63" s="19"/>
      <c r="AA63" s="13"/>
      <c r="AB63" s="19"/>
      <c r="AC63" s="13"/>
      <c r="AD63" s="19"/>
      <c r="AE63" s="41"/>
      <c r="AF63" s="14"/>
      <c r="AG63" s="13"/>
      <c r="AH63" s="14"/>
      <c r="AI63" s="41"/>
      <c r="AJ63" s="19"/>
      <c r="AK63" s="13"/>
      <c r="AL63" s="14"/>
      <c r="AM63" s="13"/>
      <c r="AN63" s="19"/>
      <c r="AO63" s="41"/>
      <c r="AP63" s="19"/>
      <c r="AQ63" s="41"/>
      <c r="AR63" s="19"/>
      <c r="AS63" s="13"/>
      <c r="AT63" s="76"/>
      <c r="AU63" s="41"/>
      <c r="AV63" s="19"/>
      <c r="AW63" s="53"/>
      <c r="AX63" s="9"/>
      <c r="AY63" s="7"/>
      <c r="AZ63" s="19"/>
      <c r="BA63" s="41"/>
      <c r="BB63" s="19"/>
      <c r="BC63" s="13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3"/>
      <c r="D64" s="19"/>
      <c r="E64" s="13"/>
      <c r="F64" s="19"/>
      <c r="G64" s="13"/>
      <c r="H64" s="19"/>
      <c r="I64" s="13"/>
      <c r="J64" s="19"/>
      <c r="K64" s="13"/>
      <c r="L64" s="19"/>
      <c r="M64" s="13"/>
      <c r="N64" s="19"/>
      <c r="O64" s="13"/>
      <c r="P64" s="98"/>
      <c r="Q64" s="7"/>
      <c r="R64" s="19"/>
      <c r="S64" s="13"/>
      <c r="T64" s="19"/>
      <c r="U64" s="13"/>
      <c r="V64" s="19"/>
      <c r="W64" s="13"/>
      <c r="X64" s="19"/>
      <c r="Y64" s="41"/>
      <c r="Z64" s="76"/>
      <c r="AA64" s="41"/>
      <c r="AB64" s="19"/>
      <c r="AC64" s="13"/>
      <c r="AD64" s="19"/>
      <c r="AE64" s="41"/>
      <c r="AF64" s="14"/>
      <c r="AG64" s="13"/>
      <c r="AH64" s="14"/>
      <c r="AI64" s="13"/>
      <c r="AJ64" s="19"/>
      <c r="AK64" s="13"/>
      <c r="AL64" s="14"/>
      <c r="AM64" s="13"/>
      <c r="AN64" s="19"/>
      <c r="AO64" s="13"/>
      <c r="AP64" s="19"/>
      <c r="AQ64" s="13"/>
      <c r="AR64" s="19"/>
      <c r="AS64" s="13"/>
      <c r="AT64" s="19"/>
      <c r="AU64" s="13"/>
      <c r="AV64" s="15"/>
      <c r="AW64" s="53"/>
      <c r="AX64" s="19"/>
      <c r="AY64" s="41"/>
      <c r="AZ64" s="19"/>
      <c r="BA64" s="41"/>
      <c r="BB64" s="19"/>
      <c r="BC64" s="13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3"/>
      <c r="D65" s="19"/>
      <c r="E65" s="13"/>
      <c r="F65" s="19"/>
      <c r="G65" s="13"/>
      <c r="H65" s="9"/>
      <c r="I65" s="7"/>
      <c r="J65" s="19"/>
      <c r="K65" s="13"/>
      <c r="L65" s="98"/>
      <c r="M65" s="7"/>
      <c r="N65" s="19"/>
      <c r="O65" s="13"/>
      <c r="P65" s="19"/>
      <c r="Q65" s="13"/>
      <c r="R65" s="19"/>
      <c r="S65" s="13"/>
      <c r="T65" s="19"/>
      <c r="U65" s="13"/>
      <c r="V65" s="76"/>
      <c r="W65" s="41"/>
      <c r="X65" s="19"/>
      <c r="Y65" s="41"/>
      <c r="Z65" s="76"/>
      <c r="AA65" s="41"/>
      <c r="AB65" s="19"/>
      <c r="AC65" s="13"/>
      <c r="AD65" s="9"/>
      <c r="AE65" s="7"/>
      <c r="AF65" s="14"/>
      <c r="AG65" s="13"/>
      <c r="AH65" s="14"/>
      <c r="AI65" s="43"/>
      <c r="AJ65" s="19"/>
      <c r="AK65" s="13"/>
      <c r="AL65" s="14"/>
      <c r="AM65" s="13"/>
      <c r="AN65" s="19"/>
      <c r="AO65" s="13"/>
      <c r="AP65" s="19"/>
      <c r="AQ65" s="13"/>
      <c r="AR65" s="19"/>
      <c r="AS65" s="13"/>
      <c r="AT65" s="19"/>
      <c r="AU65" s="13"/>
      <c r="AV65" s="19"/>
      <c r="AW65" s="53"/>
      <c r="AX65" s="19"/>
      <c r="AY65" s="41"/>
      <c r="AZ65" s="19"/>
      <c r="BA65" s="41"/>
      <c r="BB65" s="19"/>
      <c r="BC65" s="41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3"/>
      <c r="D66" s="19"/>
      <c r="E66" s="13"/>
      <c r="F66" s="9"/>
      <c r="G66" s="7"/>
      <c r="H66" s="19"/>
      <c r="I66" s="13"/>
      <c r="J66" s="14"/>
      <c r="K66" s="8"/>
      <c r="L66" s="19"/>
      <c r="M66" s="13"/>
      <c r="N66" s="19"/>
      <c r="O66" s="13"/>
      <c r="P66" s="14"/>
      <c r="Q66" s="13"/>
      <c r="R66" s="15"/>
      <c r="S66" s="13"/>
      <c r="T66" s="19"/>
      <c r="U66" s="13"/>
      <c r="V66" s="19"/>
      <c r="W66" s="13"/>
      <c r="X66" s="19"/>
      <c r="Y66" s="13"/>
      <c r="Z66" s="19"/>
      <c r="AA66" s="13"/>
      <c r="AB66" s="19"/>
      <c r="AC66" s="13"/>
      <c r="AD66" s="19"/>
      <c r="AE66" s="41"/>
      <c r="AF66" s="14"/>
      <c r="AG66" s="13"/>
      <c r="AH66" s="14"/>
      <c r="AI66" s="13"/>
      <c r="AJ66" s="4"/>
      <c r="AK66" s="70"/>
      <c r="AL66" s="14"/>
      <c r="AM66" s="13"/>
      <c r="AN66" s="9"/>
      <c r="AO66" s="7"/>
      <c r="AP66" s="19"/>
      <c r="AQ66" s="13"/>
      <c r="AR66" s="19"/>
      <c r="AS66" s="13"/>
      <c r="AT66" s="19"/>
      <c r="AU66" s="13"/>
      <c r="AV66" s="19"/>
      <c r="AW66" s="53"/>
      <c r="AX66" s="19"/>
      <c r="AY66" s="13"/>
      <c r="AZ66" s="19"/>
      <c r="BA66" s="13"/>
      <c r="BB66" s="19"/>
      <c r="BC66" s="13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3"/>
      <c r="D67" s="9"/>
      <c r="E67" s="7"/>
      <c r="F67" s="19"/>
      <c r="G67" s="13"/>
      <c r="H67" s="19"/>
      <c r="I67" s="13"/>
      <c r="J67" s="19"/>
      <c r="K67" s="13"/>
      <c r="L67" s="19"/>
      <c r="M67" s="13"/>
      <c r="N67" s="19"/>
      <c r="O67" s="13"/>
      <c r="P67" s="14"/>
      <c r="Q67" s="13"/>
      <c r="R67" s="9"/>
      <c r="S67" s="7"/>
      <c r="T67" s="9"/>
      <c r="U67" s="7"/>
      <c r="V67" s="19"/>
      <c r="W67" s="13"/>
      <c r="X67" s="19"/>
      <c r="Y67" s="13"/>
      <c r="Z67" s="19"/>
      <c r="AA67" s="13"/>
      <c r="AB67" s="19"/>
      <c r="AC67" s="13"/>
      <c r="AD67" s="19"/>
      <c r="AE67" s="13"/>
      <c r="AF67" s="14"/>
      <c r="AG67" s="7"/>
      <c r="AH67" s="19"/>
      <c r="AI67" s="13"/>
      <c r="AJ67" s="19"/>
      <c r="AK67" s="13"/>
      <c r="AL67" s="14"/>
      <c r="AM67" s="7"/>
      <c r="AN67" s="19"/>
      <c r="AO67" s="41"/>
      <c r="AP67" s="19"/>
      <c r="AQ67" s="13"/>
      <c r="AR67" s="98"/>
      <c r="AS67" s="13"/>
      <c r="AT67" s="19"/>
      <c r="AU67" s="13"/>
      <c r="AV67" s="9"/>
      <c r="AW67" s="100"/>
      <c r="AX67" s="14"/>
      <c r="AY67" s="13"/>
      <c r="AZ67" s="19"/>
      <c r="BA67" s="13"/>
      <c r="BB67" s="19"/>
      <c r="BC67" s="13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3"/>
      <c r="D68" s="14"/>
      <c r="E68" s="13"/>
      <c r="F68" s="19"/>
      <c r="G68" s="13"/>
      <c r="H68" s="19"/>
      <c r="I68" s="13"/>
      <c r="J68" s="19"/>
      <c r="K68" s="7"/>
      <c r="L68" s="19"/>
      <c r="M68" s="13"/>
      <c r="N68" s="19"/>
      <c r="O68" s="13"/>
      <c r="P68" s="14"/>
      <c r="Q68" s="13"/>
      <c r="R68" s="19"/>
      <c r="S68" s="41"/>
      <c r="T68" s="19"/>
      <c r="U68" s="41"/>
      <c r="V68" s="19"/>
      <c r="W68" s="13"/>
      <c r="X68" s="19"/>
      <c r="Y68" s="13"/>
      <c r="Z68" s="19"/>
      <c r="AA68" s="13"/>
      <c r="AB68" s="19"/>
      <c r="AC68" s="13"/>
      <c r="AD68" s="19"/>
      <c r="AE68" s="13"/>
      <c r="AF68" s="14"/>
      <c r="AG68" s="41"/>
      <c r="AH68" s="19"/>
      <c r="AI68" s="13"/>
      <c r="AJ68" s="98"/>
      <c r="AK68" s="13"/>
      <c r="AL68" s="14"/>
      <c r="AM68" s="43"/>
      <c r="AN68" s="19"/>
      <c r="AO68" s="13"/>
      <c r="AP68" s="19"/>
      <c r="AQ68" s="13"/>
      <c r="AR68" s="19"/>
      <c r="AS68" s="7"/>
      <c r="AT68" s="19"/>
      <c r="AU68" s="41"/>
      <c r="AV68" s="19"/>
      <c r="AW68" s="53"/>
      <c r="AX68" s="19"/>
      <c r="AY68" s="13"/>
      <c r="AZ68" s="19"/>
      <c r="BA68" s="13"/>
      <c r="BB68" s="19"/>
      <c r="BC68" s="13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3"/>
      <c r="D69" s="19"/>
      <c r="E69" s="13"/>
      <c r="F69" s="19"/>
      <c r="G69" s="13"/>
      <c r="H69" s="19"/>
      <c r="I69" s="13"/>
      <c r="J69" s="19"/>
      <c r="K69" s="13"/>
      <c r="L69" s="19"/>
      <c r="M69" s="13"/>
      <c r="N69" s="19"/>
      <c r="O69" s="13"/>
      <c r="P69" s="19"/>
      <c r="Q69" s="13"/>
      <c r="R69" s="19"/>
      <c r="S69" s="41"/>
      <c r="T69" s="19"/>
      <c r="U69" s="13"/>
      <c r="V69" s="19"/>
      <c r="W69" s="13"/>
      <c r="X69" s="19"/>
      <c r="Y69" s="13"/>
      <c r="Z69" s="19"/>
      <c r="AA69" s="13"/>
      <c r="AB69" s="19"/>
      <c r="AC69" s="13"/>
      <c r="AD69" s="19"/>
      <c r="AE69" s="13"/>
      <c r="AF69" s="14"/>
      <c r="AG69" s="13"/>
      <c r="AH69" s="19"/>
      <c r="AI69" s="13"/>
      <c r="AJ69" s="19"/>
      <c r="AK69" s="13"/>
      <c r="AL69" s="19"/>
      <c r="AM69" s="13"/>
      <c r="AN69" s="19"/>
      <c r="AO69" s="13"/>
      <c r="AP69" s="19"/>
      <c r="AQ69" s="13"/>
      <c r="AR69" s="19"/>
      <c r="AS69" s="41"/>
      <c r="AT69" s="19"/>
      <c r="AU69" s="13"/>
      <c r="AV69" s="19"/>
      <c r="AW69" s="53"/>
      <c r="AX69" s="14"/>
      <c r="AY69" s="13"/>
      <c r="AZ69" s="14"/>
      <c r="BA69" s="13"/>
      <c r="BB69" s="19"/>
      <c r="BC69" s="13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3"/>
      <c r="D70" s="19"/>
      <c r="E70" s="13"/>
      <c r="F70" s="19"/>
      <c r="G70" s="13"/>
      <c r="H70" s="19"/>
      <c r="I70" s="13"/>
      <c r="J70" s="19"/>
      <c r="K70" s="13"/>
      <c r="L70" s="19"/>
      <c r="M70" s="13"/>
      <c r="N70" s="14"/>
      <c r="O70" s="13"/>
      <c r="P70" s="19"/>
      <c r="Q70" s="13"/>
      <c r="R70" s="19"/>
      <c r="S70" s="13"/>
      <c r="T70" s="19"/>
      <c r="U70" s="13"/>
      <c r="V70" s="19"/>
      <c r="W70" s="13"/>
      <c r="X70" s="19"/>
      <c r="Y70" s="13"/>
      <c r="Z70" s="19"/>
      <c r="AA70" s="13"/>
      <c r="AB70" s="19"/>
      <c r="AC70" s="13"/>
      <c r="AD70" s="19"/>
      <c r="AE70" s="13"/>
      <c r="AF70" s="14"/>
      <c r="AG70" s="43"/>
      <c r="AH70" s="19"/>
      <c r="AI70" s="13"/>
      <c r="AJ70" s="19"/>
      <c r="AK70" s="13"/>
      <c r="AL70" s="14"/>
      <c r="AM70" s="13"/>
      <c r="AN70" s="19"/>
      <c r="AO70" s="13"/>
      <c r="AP70" s="19"/>
      <c r="AQ70" s="13"/>
      <c r="AR70" s="19"/>
      <c r="AS70" s="13"/>
      <c r="AT70" s="76"/>
      <c r="AU70" s="41"/>
      <c r="AV70" s="19"/>
      <c r="AW70" s="53"/>
      <c r="AX70" s="19"/>
      <c r="AY70" s="13"/>
      <c r="AZ70" s="19"/>
      <c r="BA70" s="13"/>
      <c r="BB70" s="19"/>
      <c r="BC70" s="13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3"/>
      <c r="D71" s="19"/>
      <c r="E71" s="13"/>
      <c r="F71" s="19"/>
      <c r="G71" s="13"/>
      <c r="H71" s="19"/>
      <c r="I71" s="13"/>
      <c r="J71" s="19"/>
      <c r="K71" s="13"/>
      <c r="L71" s="14"/>
      <c r="M71" s="13"/>
      <c r="N71" s="14"/>
      <c r="O71" s="13"/>
      <c r="P71" s="19"/>
      <c r="Q71" s="13"/>
      <c r="R71" s="19"/>
      <c r="S71" s="13"/>
      <c r="T71" s="19"/>
      <c r="U71" s="13"/>
      <c r="V71" s="19"/>
      <c r="W71" s="13"/>
      <c r="X71" s="19"/>
      <c r="Y71" s="13"/>
      <c r="Z71" s="19"/>
      <c r="AA71" s="13"/>
      <c r="AB71" s="19"/>
      <c r="AC71" s="13"/>
      <c r="AD71" s="19"/>
      <c r="AE71" s="13"/>
      <c r="AF71" s="14"/>
      <c r="AG71" s="13"/>
      <c r="AH71" s="19"/>
      <c r="AI71" s="13"/>
      <c r="AJ71" s="19"/>
      <c r="AK71" s="13"/>
      <c r="AL71" s="14"/>
      <c r="AM71" s="13"/>
      <c r="AN71" s="19"/>
      <c r="AO71" s="13"/>
      <c r="AP71" s="14"/>
      <c r="AQ71" s="13"/>
      <c r="AR71" s="14"/>
      <c r="AS71" s="13"/>
      <c r="AT71" s="19"/>
      <c r="AU71" s="13"/>
      <c r="AV71" s="19"/>
      <c r="AW71" s="53"/>
      <c r="AX71" s="19"/>
      <c r="AY71" s="13"/>
      <c r="AZ71" s="19"/>
      <c r="BA71" s="13"/>
      <c r="BB71" s="19"/>
      <c r="BC71" s="13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3"/>
      <c r="D72" s="19"/>
      <c r="E72" s="13"/>
      <c r="F72" s="19"/>
      <c r="G72" s="13"/>
      <c r="H72" s="19"/>
      <c r="I72" s="13"/>
      <c r="J72" s="19"/>
      <c r="K72" s="13"/>
      <c r="L72" s="19"/>
      <c r="M72" s="13"/>
      <c r="N72" s="14"/>
      <c r="O72" s="13"/>
      <c r="P72" s="19"/>
      <c r="Q72" s="13"/>
      <c r="R72" s="19"/>
      <c r="S72" s="13"/>
      <c r="T72" s="19"/>
      <c r="U72" s="13"/>
      <c r="V72" s="19"/>
      <c r="W72" s="13"/>
      <c r="X72" s="19"/>
      <c r="Y72" s="13"/>
      <c r="Z72" s="19"/>
      <c r="AA72" s="13"/>
      <c r="AB72" s="19"/>
      <c r="AC72" s="13"/>
      <c r="AD72" s="19"/>
      <c r="AE72" s="13"/>
      <c r="AF72" s="19"/>
      <c r="AG72" s="13"/>
      <c r="AH72" s="19"/>
      <c r="AI72" s="13"/>
      <c r="AJ72" s="14"/>
      <c r="AK72" s="8"/>
      <c r="AL72" s="19"/>
      <c r="AM72" s="13"/>
      <c r="AN72" s="19"/>
      <c r="AO72" s="13"/>
      <c r="AP72" s="19"/>
      <c r="AQ72" s="13"/>
      <c r="AR72" s="19"/>
      <c r="AS72" s="13"/>
      <c r="AT72" s="19"/>
      <c r="AU72" s="13"/>
      <c r="AV72" s="19"/>
      <c r="AW72" s="53"/>
      <c r="AX72" s="98"/>
      <c r="AY72" s="7"/>
      <c r="AZ72" s="19"/>
      <c r="BA72" s="13"/>
      <c r="BB72" s="19"/>
      <c r="BC72" s="13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3"/>
      <c r="D73" s="19"/>
      <c r="E73" s="13"/>
      <c r="F73" s="19"/>
      <c r="G73" s="13"/>
      <c r="H73" s="19"/>
      <c r="I73" s="13"/>
      <c r="J73" s="19"/>
      <c r="K73" s="13"/>
      <c r="L73" s="19"/>
      <c r="M73" s="13"/>
      <c r="N73" s="19"/>
      <c r="O73" s="13"/>
      <c r="P73" s="19"/>
      <c r="Q73" s="13"/>
      <c r="R73" s="19"/>
      <c r="S73" s="13"/>
      <c r="T73" s="19"/>
      <c r="U73" s="13"/>
      <c r="V73" s="19"/>
      <c r="W73" s="13"/>
      <c r="X73" s="19"/>
      <c r="Y73" s="13"/>
      <c r="Z73" s="19"/>
      <c r="AA73" s="13"/>
      <c r="AB73" s="19"/>
      <c r="AC73" s="13"/>
      <c r="AD73" s="19"/>
      <c r="AE73" s="13"/>
      <c r="AF73" s="19"/>
      <c r="AG73" s="13"/>
      <c r="AH73" s="19"/>
      <c r="AI73" s="13"/>
      <c r="AJ73" s="19"/>
      <c r="AK73" s="13"/>
      <c r="AL73" s="14"/>
      <c r="AM73" s="13"/>
      <c r="AN73" s="19"/>
      <c r="AO73" s="13"/>
      <c r="AP73" s="19"/>
      <c r="AQ73" s="13"/>
      <c r="AR73" s="19"/>
      <c r="AS73" s="13"/>
      <c r="AT73" s="19"/>
      <c r="AU73" s="13"/>
      <c r="AV73" s="19"/>
      <c r="AW73" s="53"/>
      <c r="AX73" s="19"/>
      <c r="AY73" s="13"/>
      <c r="AZ73" s="19"/>
      <c r="BA73" s="13"/>
      <c r="BB73" s="19"/>
      <c r="BC73" s="13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3"/>
      <c r="D74" s="19"/>
      <c r="E74" s="13"/>
      <c r="F74" s="19"/>
      <c r="G74" s="13"/>
      <c r="H74" s="19"/>
      <c r="I74" s="13"/>
      <c r="J74" s="19"/>
      <c r="K74" s="13"/>
      <c r="L74" s="19"/>
      <c r="M74" s="13"/>
      <c r="N74" s="19"/>
      <c r="O74" s="13"/>
      <c r="P74" s="19"/>
      <c r="Q74" s="13"/>
      <c r="R74" s="19"/>
      <c r="S74" s="13"/>
      <c r="T74" s="19"/>
      <c r="U74" s="13"/>
      <c r="V74" s="19"/>
      <c r="W74" s="13"/>
      <c r="X74" s="19"/>
      <c r="Y74" s="13"/>
      <c r="Z74" s="19"/>
      <c r="AA74" s="13"/>
      <c r="AB74" s="19"/>
      <c r="AC74" s="13"/>
      <c r="AD74" s="4"/>
      <c r="AE74" s="70"/>
      <c r="AF74" s="19"/>
      <c r="AG74" s="13"/>
      <c r="AH74" s="19"/>
      <c r="AI74" s="13"/>
      <c r="AJ74" s="19"/>
      <c r="AK74" s="13"/>
      <c r="AL74" s="14"/>
      <c r="AM74" s="13"/>
      <c r="AN74" s="19"/>
      <c r="AO74" s="13"/>
      <c r="AP74" s="19"/>
      <c r="AQ74" s="13"/>
      <c r="AR74" s="19"/>
      <c r="AS74" s="13"/>
      <c r="AT74" s="19"/>
      <c r="AU74" s="13"/>
      <c r="AV74" s="19"/>
      <c r="AW74" s="53"/>
      <c r="AX74" s="19"/>
      <c r="AY74" s="13"/>
      <c r="AZ74" s="19"/>
      <c r="BA74" s="13"/>
      <c r="BB74" s="19"/>
      <c r="BC74" s="13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3"/>
      <c r="D75" s="19"/>
      <c r="E75" s="13"/>
      <c r="F75" s="19"/>
      <c r="G75" s="13"/>
      <c r="H75" s="19"/>
      <c r="I75" s="13"/>
      <c r="J75" s="19"/>
      <c r="K75" s="13"/>
      <c r="L75" s="19"/>
      <c r="M75" s="13"/>
      <c r="N75" s="19"/>
      <c r="O75" s="13"/>
      <c r="P75" s="19"/>
      <c r="Q75" s="13"/>
      <c r="R75" s="19"/>
      <c r="S75" s="13"/>
      <c r="T75" s="19"/>
      <c r="U75" s="13"/>
      <c r="V75" s="111"/>
      <c r="W75" s="13"/>
      <c r="X75" s="111"/>
      <c r="Y75" s="13"/>
      <c r="Z75" s="19"/>
      <c r="AA75" s="13"/>
      <c r="AB75" s="19"/>
      <c r="AC75" s="13"/>
      <c r="AD75" s="19"/>
      <c r="AE75" s="13"/>
      <c r="AF75" s="19"/>
      <c r="AG75" s="13"/>
      <c r="AH75" s="19"/>
      <c r="AI75" s="13"/>
      <c r="AJ75" s="19"/>
      <c r="AK75" s="13"/>
      <c r="AL75" s="14"/>
      <c r="AM75" s="13"/>
      <c r="AN75" s="19"/>
      <c r="AO75" s="13"/>
      <c r="AP75" s="19"/>
      <c r="AQ75" s="13"/>
      <c r="AR75" s="19"/>
      <c r="AS75" s="13"/>
      <c r="AT75" s="14"/>
      <c r="AU75" s="13"/>
      <c r="AV75" s="14"/>
      <c r="AW75" s="53"/>
      <c r="AX75" s="19"/>
      <c r="AY75" s="13"/>
      <c r="AZ75" s="19"/>
      <c r="BA75" s="13"/>
      <c r="BB75" s="19"/>
      <c r="BC75" s="13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3"/>
      <c r="D76" s="19"/>
      <c r="E76" s="13"/>
      <c r="F76" s="19"/>
      <c r="G76" s="13"/>
      <c r="H76" s="19"/>
      <c r="I76" s="13"/>
      <c r="J76" s="19"/>
      <c r="K76" s="13"/>
      <c r="L76" s="19"/>
      <c r="M76" s="13"/>
      <c r="N76" s="19"/>
      <c r="O76" s="13"/>
      <c r="P76" s="19"/>
      <c r="Q76" s="13"/>
      <c r="R76" s="19"/>
      <c r="S76" s="13"/>
      <c r="T76" s="19"/>
      <c r="U76" s="13"/>
      <c r="V76" s="111"/>
      <c r="W76" s="13"/>
      <c r="X76" s="111"/>
      <c r="Y76" s="13"/>
      <c r="Z76" s="19"/>
      <c r="AA76" s="13"/>
      <c r="AB76" s="19"/>
      <c r="AC76" s="13"/>
      <c r="AD76" s="19"/>
      <c r="AE76" s="13"/>
      <c r="AF76" s="19"/>
      <c r="AG76" s="13"/>
      <c r="AH76" s="19"/>
      <c r="AI76" s="13"/>
      <c r="AJ76" s="19"/>
      <c r="AK76" s="13"/>
      <c r="AL76" s="14"/>
      <c r="AM76" s="13"/>
      <c r="AN76" s="14"/>
      <c r="AO76" s="13"/>
      <c r="AP76" s="19"/>
      <c r="AQ76" s="13"/>
      <c r="AR76" s="19"/>
      <c r="AS76" s="13"/>
      <c r="AT76" s="19"/>
      <c r="AU76" s="13"/>
      <c r="AV76" s="14"/>
      <c r="AW76" s="53"/>
      <c r="AX76" s="19"/>
      <c r="AY76" s="13"/>
      <c r="AZ76" s="19"/>
      <c r="BA76" s="13"/>
      <c r="BB76" s="19"/>
      <c r="BC76" s="13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3"/>
      <c r="D77" s="19"/>
      <c r="E77" s="13"/>
      <c r="F77" s="19"/>
      <c r="G77" s="13"/>
      <c r="H77" s="19"/>
      <c r="I77" s="13"/>
      <c r="J77" s="19"/>
      <c r="K77" s="13"/>
      <c r="L77" s="19"/>
      <c r="M77" s="13"/>
      <c r="N77" s="19"/>
      <c r="O77" s="13"/>
      <c r="P77" s="19"/>
      <c r="Q77" s="13"/>
      <c r="R77" s="19"/>
      <c r="S77" s="13"/>
      <c r="T77" s="19"/>
      <c r="U77" s="13"/>
      <c r="V77" s="19"/>
      <c r="W77" s="13"/>
      <c r="X77" s="19"/>
      <c r="Y77" s="13"/>
      <c r="Z77" s="19"/>
      <c r="AA77" s="13"/>
      <c r="AB77" s="19"/>
      <c r="AC77" s="13"/>
      <c r="AD77" s="19"/>
      <c r="AE77" s="13"/>
      <c r="AF77" s="19"/>
      <c r="AG77" s="13"/>
      <c r="AH77" s="19"/>
      <c r="AI77" s="13"/>
      <c r="AJ77" s="19"/>
      <c r="AK77" s="13"/>
      <c r="AL77" s="14"/>
      <c r="AM77" s="13"/>
      <c r="AN77" s="19"/>
      <c r="AO77" s="13"/>
      <c r="AP77" s="19"/>
      <c r="AQ77" s="13"/>
      <c r="AR77" s="19"/>
      <c r="AS77" s="13"/>
      <c r="AT77" s="19"/>
      <c r="AU77" s="13"/>
      <c r="AV77" s="14"/>
      <c r="AW77" s="53"/>
      <c r="AX77" s="19"/>
      <c r="AY77" s="13"/>
      <c r="AZ77" s="19"/>
      <c r="BA77" s="13"/>
      <c r="BB77" s="19"/>
      <c r="BC77" s="13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3"/>
      <c r="D78" s="19"/>
      <c r="E78" s="13"/>
      <c r="F78" s="19"/>
      <c r="G78" s="13"/>
      <c r="H78" s="19"/>
      <c r="I78" s="13"/>
      <c r="J78" s="19"/>
      <c r="K78" s="13"/>
      <c r="L78" s="19"/>
      <c r="M78" s="13"/>
      <c r="N78" s="14"/>
      <c r="O78" s="13"/>
      <c r="P78" s="19"/>
      <c r="Q78" s="13"/>
      <c r="R78" s="19"/>
      <c r="S78" s="13"/>
      <c r="T78" s="19"/>
      <c r="U78" s="13"/>
      <c r="V78" s="19"/>
      <c r="W78" s="13"/>
      <c r="X78" s="19"/>
      <c r="Y78" s="13"/>
      <c r="Z78" s="19"/>
      <c r="AA78" s="13"/>
      <c r="AB78" s="19"/>
      <c r="AC78" s="13"/>
      <c r="AD78" s="19"/>
      <c r="AE78" s="13"/>
      <c r="AF78" s="19"/>
      <c r="AG78" s="13"/>
      <c r="AH78" s="19"/>
      <c r="AI78" s="13"/>
      <c r="AJ78" s="19"/>
      <c r="AK78" s="13"/>
      <c r="AL78" s="14"/>
      <c r="AM78" s="13"/>
      <c r="AN78" s="19"/>
      <c r="AO78" s="13"/>
      <c r="AP78" s="19"/>
      <c r="AQ78" s="13"/>
      <c r="AR78" s="19"/>
      <c r="AS78" s="13"/>
      <c r="AT78" s="19"/>
      <c r="AU78" s="13"/>
      <c r="AV78" s="19"/>
      <c r="AW78" s="53"/>
      <c r="AX78" s="15"/>
      <c r="AY78" s="13"/>
      <c r="AZ78" s="111"/>
      <c r="BA78" s="13"/>
      <c r="BB78" s="19"/>
      <c r="BC78" s="13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3"/>
      <c r="D79" s="19"/>
      <c r="E79" s="13"/>
      <c r="F79" s="19"/>
      <c r="G79" s="13"/>
      <c r="H79" s="19"/>
      <c r="I79" s="13"/>
      <c r="J79" s="19"/>
      <c r="K79" s="13"/>
      <c r="L79" s="19"/>
      <c r="M79" s="13"/>
      <c r="N79" s="19"/>
      <c r="O79" s="13"/>
      <c r="P79" s="19"/>
      <c r="Q79" s="13"/>
      <c r="R79" s="19"/>
      <c r="S79" s="13"/>
      <c r="T79" s="19"/>
      <c r="U79" s="13"/>
      <c r="V79" s="19"/>
      <c r="W79" s="13"/>
      <c r="X79" s="19"/>
      <c r="Y79" s="13"/>
      <c r="Z79" s="19"/>
      <c r="AA79" s="13"/>
      <c r="AB79" s="19"/>
      <c r="AC79" s="13"/>
      <c r="AD79" s="19"/>
      <c r="AE79" s="13"/>
      <c r="AF79" s="19"/>
      <c r="AG79" s="13"/>
      <c r="AH79" s="19"/>
      <c r="AI79" s="13"/>
      <c r="AJ79" s="19"/>
      <c r="AK79" s="13"/>
      <c r="AL79" s="14"/>
      <c r="AM79" s="13"/>
      <c r="AN79" s="19"/>
      <c r="AO79" s="13"/>
      <c r="AP79" s="19"/>
      <c r="AQ79" s="13"/>
      <c r="AR79" s="19"/>
      <c r="AS79" s="13"/>
      <c r="AT79" s="19"/>
      <c r="AU79" s="13"/>
      <c r="AV79" s="111"/>
      <c r="AW79" s="53"/>
      <c r="AX79" s="19"/>
      <c r="AY79" s="13"/>
      <c r="AZ79" s="19"/>
      <c r="BA79" s="13"/>
      <c r="BB79" s="19"/>
      <c r="BC79" s="13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3"/>
      <c r="D80" s="19"/>
      <c r="E80" s="13"/>
      <c r="F80" s="14"/>
      <c r="G80" s="13"/>
      <c r="H80" s="19"/>
      <c r="I80" s="13"/>
      <c r="J80" s="19"/>
      <c r="K80" s="13"/>
      <c r="L80" s="19"/>
      <c r="M80" s="13"/>
      <c r="N80" s="19"/>
      <c r="O80" s="13"/>
      <c r="P80" s="19"/>
      <c r="Q80" s="13"/>
      <c r="R80" s="19"/>
      <c r="S80" s="13"/>
      <c r="T80" s="19"/>
      <c r="U80" s="13"/>
      <c r="V80" s="19"/>
      <c r="W80" s="13"/>
      <c r="X80" s="19"/>
      <c r="Y80" s="13"/>
      <c r="Z80" s="19"/>
      <c r="AA80" s="13"/>
      <c r="AB80" s="19"/>
      <c r="AC80" s="13"/>
      <c r="AD80" s="19"/>
      <c r="AE80" s="13"/>
      <c r="AF80" s="19"/>
      <c r="AG80" s="13"/>
      <c r="AH80" s="19"/>
      <c r="AI80" s="13"/>
      <c r="AJ80" s="15"/>
      <c r="AK80" s="13"/>
      <c r="AL80" s="14"/>
      <c r="AM80" s="13"/>
      <c r="AN80" s="19"/>
      <c r="AO80" s="13"/>
      <c r="AP80" s="19"/>
      <c r="AQ80" s="13"/>
      <c r="AR80" s="19"/>
      <c r="AS80" s="13"/>
      <c r="AT80" s="19"/>
      <c r="AU80" s="13"/>
      <c r="AV80" s="19"/>
      <c r="AW80" s="53"/>
      <c r="AX80" s="111"/>
      <c r="AY80" s="13"/>
      <c r="AZ80" s="111"/>
      <c r="BA80" s="13"/>
      <c r="BB80" s="19"/>
      <c r="BC80" s="13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3"/>
      <c r="D81" s="19"/>
      <c r="E81" s="13"/>
      <c r="F81" s="19"/>
      <c r="G81" s="13"/>
      <c r="H81" s="19"/>
      <c r="I81" s="13"/>
      <c r="J81" s="19"/>
      <c r="K81" s="13"/>
      <c r="L81" s="19"/>
      <c r="M81" s="13"/>
      <c r="N81" s="19"/>
      <c r="O81" s="13"/>
      <c r="P81" s="19"/>
      <c r="Q81" s="13"/>
      <c r="R81" s="19"/>
      <c r="S81" s="13"/>
      <c r="T81" s="19"/>
      <c r="U81" s="13"/>
      <c r="V81" s="19"/>
      <c r="W81" s="13"/>
      <c r="X81" s="19"/>
      <c r="Y81" s="13"/>
      <c r="Z81" s="19"/>
      <c r="AA81" s="13"/>
      <c r="AB81" s="19"/>
      <c r="AC81" s="13"/>
      <c r="AD81" s="19"/>
      <c r="AE81" s="13"/>
      <c r="AF81" s="19"/>
      <c r="AG81" s="13"/>
      <c r="AH81" s="19"/>
      <c r="AI81" s="13"/>
      <c r="AJ81" s="19"/>
      <c r="AK81" s="13"/>
      <c r="AL81" s="14"/>
      <c r="AM81" s="13"/>
      <c r="AN81" s="19"/>
      <c r="AO81" s="13"/>
      <c r="AP81" s="19"/>
      <c r="AQ81" s="13"/>
      <c r="AR81" s="19"/>
      <c r="AS81" s="13"/>
      <c r="AT81" s="19"/>
      <c r="AU81" s="13"/>
      <c r="AV81" s="19"/>
      <c r="AW81" s="53"/>
      <c r="AX81" s="19"/>
      <c r="AY81" s="13"/>
      <c r="AZ81" s="19"/>
      <c r="BA81" s="13"/>
      <c r="BB81" s="19"/>
      <c r="BC81" s="13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9"/>
      <c r="D82" s="98"/>
      <c r="E82" s="99"/>
      <c r="F82" s="98"/>
      <c r="G82" s="99"/>
      <c r="H82" s="98"/>
      <c r="I82" s="99"/>
      <c r="J82" s="98"/>
      <c r="K82" s="99"/>
      <c r="L82" s="98"/>
      <c r="M82" s="99"/>
      <c r="N82" s="98"/>
      <c r="O82" s="99"/>
      <c r="P82" s="98"/>
      <c r="Q82" s="99"/>
      <c r="R82" s="98"/>
      <c r="S82" s="99"/>
      <c r="T82" s="98"/>
      <c r="U82" s="99"/>
      <c r="V82" s="98"/>
      <c r="W82" s="99"/>
      <c r="X82" s="98"/>
      <c r="Y82" s="99"/>
      <c r="Z82" s="98"/>
      <c r="AA82" s="99"/>
      <c r="AB82" s="98"/>
      <c r="AC82" s="99"/>
      <c r="AD82" s="98"/>
      <c r="AE82" s="99"/>
      <c r="AF82" s="98"/>
      <c r="AG82" s="99"/>
      <c r="AH82" s="98"/>
      <c r="AI82" s="99"/>
      <c r="AJ82" s="98"/>
      <c r="AK82" s="99"/>
      <c r="AL82" s="14"/>
      <c r="AM82" s="99"/>
      <c r="AN82" s="98"/>
      <c r="AO82" s="99"/>
      <c r="AP82" s="98"/>
      <c r="AQ82" s="99"/>
      <c r="AR82" s="98"/>
      <c r="AS82" s="99"/>
      <c r="AT82" s="98"/>
      <c r="AU82" s="99"/>
      <c r="AV82" s="98"/>
      <c r="AW82" s="100"/>
      <c r="AX82" s="98"/>
      <c r="AY82" s="99"/>
      <c r="AZ82" s="98"/>
      <c r="BA82" s="99"/>
      <c r="BB82" s="98"/>
      <c r="BC82" s="99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3"/>
      <c r="D83" s="19"/>
      <c r="E83" s="13"/>
      <c r="F83" s="19"/>
      <c r="G83" s="13"/>
      <c r="H83" s="19"/>
      <c r="I83" s="13"/>
      <c r="J83" s="19"/>
      <c r="K83" s="13"/>
      <c r="L83" s="19"/>
      <c r="M83" s="13"/>
      <c r="N83" s="19"/>
      <c r="O83" s="13"/>
      <c r="P83" s="19"/>
      <c r="Q83" s="13"/>
      <c r="R83" s="19"/>
      <c r="S83" s="13"/>
      <c r="T83" s="19"/>
      <c r="U83" s="13"/>
      <c r="V83" s="19"/>
      <c r="W83" s="13"/>
      <c r="X83" s="19"/>
      <c r="Y83" s="13"/>
      <c r="Z83" s="19"/>
      <c r="AA83" s="13"/>
      <c r="AB83" s="19"/>
      <c r="AC83" s="13"/>
      <c r="AD83" s="19"/>
      <c r="AE83" s="13"/>
      <c r="AF83" s="19"/>
      <c r="AG83" s="13"/>
      <c r="AH83" s="19"/>
      <c r="AI83" s="13"/>
      <c r="AJ83" s="19"/>
      <c r="AK83" s="13"/>
      <c r="AL83" s="19"/>
      <c r="AM83" s="13"/>
      <c r="AN83" s="19"/>
      <c r="AO83" s="13"/>
      <c r="AP83" s="98"/>
      <c r="AQ83" s="99"/>
      <c r="AR83" s="19"/>
      <c r="AS83" s="13"/>
      <c r="AT83" s="19"/>
      <c r="AU83" s="13"/>
      <c r="AV83" s="19"/>
      <c r="AW83" s="53"/>
      <c r="AX83" s="19"/>
      <c r="AY83" s="13"/>
      <c r="AZ83" s="19"/>
      <c r="BA83" s="13"/>
      <c r="BB83" s="19"/>
      <c r="BC83" s="13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3"/>
      <c r="D84" s="19"/>
      <c r="E84" s="13"/>
      <c r="F84" s="19"/>
      <c r="G84" s="13"/>
      <c r="H84" s="19"/>
      <c r="I84" s="13"/>
      <c r="J84" s="19"/>
      <c r="K84" s="13"/>
      <c r="L84" s="19"/>
      <c r="M84" s="13"/>
      <c r="N84" s="19"/>
      <c r="O84" s="13"/>
      <c r="P84" s="19"/>
      <c r="Q84" s="13"/>
      <c r="R84" s="19"/>
      <c r="S84" s="13"/>
      <c r="T84" s="19"/>
      <c r="U84" s="13"/>
      <c r="V84" s="19"/>
      <c r="W84" s="13"/>
      <c r="X84" s="19"/>
      <c r="Y84" s="13"/>
      <c r="Z84" s="19"/>
      <c r="AA84" s="13"/>
      <c r="AB84" s="19"/>
      <c r="AC84" s="13"/>
      <c r="AD84" s="19"/>
      <c r="AE84" s="13"/>
      <c r="AG84" s="70"/>
      <c r="AH84" s="19"/>
      <c r="AI84" s="13"/>
      <c r="AJ84" s="19"/>
      <c r="AK84" s="13"/>
      <c r="AL84" s="19">
        <f>SUM(AL75:AL83)</f>
        <v>0</v>
      </c>
      <c r="AM84" s="13"/>
      <c r="AN84" s="19"/>
      <c r="AO84" s="13"/>
      <c r="AP84" s="19"/>
      <c r="AQ84" s="13"/>
      <c r="AR84" s="19"/>
      <c r="AS84" s="13"/>
      <c r="AT84" s="19"/>
      <c r="AU84" s="13"/>
      <c r="AV84" s="19"/>
      <c r="AW84" s="53"/>
      <c r="AX84" s="19"/>
      <c r="AY84" s="13"/>
      <c r="AZ84" s="19"/>
      <c r="BA84" s="13"/>
      <c r="BB84" s="19"/>
      <c r="BC84" s="13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3"/>
      <c r="D85" s="19"/>
      <c r="E85" s="13"/>
      <c r="F85" s="19"/>
      <c r="G85" s="13"/>
      <c r="H85" s="19"/>
      <c r="I85" s="13"/>
      <c r="J85" s="19"/>
      <c r="K85" s="13"/>
      <c r="L85" s="19"/>
      <c r="M85" s="13"/>
      <c r="N85" s="19"/>
      <c r="O85" s="13"/>
      <c r="P85" s="19"/>
      <c r="Q85" s="13"/>
      <c r="R85" s="19"/>
      <c r="S85" s="13"/>
      <c r="T85" s="19"/>
      <c r="U85" s="13"/>
      <c r="V85" s="19"/>
      <c r="W85" s="13"/>
      <c r="X85" s="19"/>
      <c r="Y85" s="13"/>
      <c r="Z85" s="19"/>
      <c r="AA85" s="13"/>
      <c r="AB85" s="19"/>
      <c r="AC85" s="13"/>
      <c r="AD85" s="19"/>
      <c r="AE85" s="13"/>
      <c r="AG85" s="70"/>
      <c r="AH85" s="19"/>
      <c r="AI85" s="13"/>
      <c r="AJ85" s="19"/>
      <c r="AK85" s="13"/>
      <c r="AL85" s="19"/>
      <c r="AM85" s="13"/>
      <c r="AN85" s="19"/>
      <c r="AO85" s="13"/>
      <c r="AP85" s="19"/>
      <c r="AQ85" s="13"/>
      <c r="AR85" s="19"/>
      <c r="AS85" s="13"/>
      <c r="AT85" s="19"/>
      <c r="AU85" s="13"/>
      <c r="AV85" s="19"/>
      <c r="AW85" s="53"/>
      <c r="AX85" s="19"/>
      <c r="AY85" s="13"/>
      <c r="AZ85" s="19"/>
      <c r="BA85" s="13"/>
      <c r="BB85" s="19"/>
      <c r="BC85" s="13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3"/>
      <c r="D86" s="19"/>
      <c r="E86" s="13"/>
      <c r="F86" s="19"/>
      <c r="G86" s="13"/>
      <c r="H86" s="19"/>
      <c r="I86" s="13"/>
      <c r="J86" s="19"/>
      <c r="K86" s="13"/>
      <c r="L86" s="19"/>
      <c r="M86" s="13"/>
      <c r="N86" s="19"/>
      <c r="O86" s="13"/>
      <c r="P86" s="19"/>
      <c r="Q86" s="13"/>
      <c r="R86" s="19"/>
      <c r="S86" s="13"/>
      <c r="T86" s="19"/>
      <c r="U86" s="13"/>
      <c r="V86" s="19"/>
      <c r="W86" s="13"/>
      <c r="X86" s="19"/>
      <c r="Y86" s="13"/>
      <c r="Z86" s="19"/>
      <c r="AA86" s="13"/>
      <c r="AB86" s="19"/>
      <c r="AC86" s="13"/>
      <c r="AD86" s="19"/>
      <c r="AE86" s="13"/>
      <c r="AG86" s="70"/>
      <c r="AH86" s="19"/>
      <c r="AI86" s="13"/>
      <c r="AJ86" s="19"/>
      <c r="AK86" s="13"/>
      <c r="AL86" s="19"/>
      <c r="AM86" s="13"/>
      <c r="AN86" s="19"/>
      <c r="AO86" s="13"/>
      <c r="AP86" s="19"/>
      <c r="AQ86" s="13"/>
      <c r="AR86" s="19"/>
      <c r="AS86" s="13"/>
      <c r="AT86" s="19"/>
      <c r="AU86" s="13"/>
      <c r="AV86" s="19"/>
      <c r="AW86" s="53"/>
      <c r="AX86" s="19"/>
      <c r="AY86" s="13"/>
      <c r="AZ86" s="19"/>
      <c r="BA86" s="13"/>
      <c r="BB86" s="19"/>
      <c r="BC86" s="13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7"/>
      <c r="D87" s="9"/>
      <c r="E87" s="7"/>
      <c r="F87" s="9"/>
      <c r="G87" s="7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  <c r="V87" s="9"/>
      <c r="W87" s="7"/>
      <c r="X87" s="9"/>
      <c r="Y87" s="7"/>
      <c r="Z87" s="9"/>
      <c r="AA87" s="7"/>
      <c r="AB87" s="9"/>
      <c r="AC87" s="7"/>
      <c r="AD87" s="9"/>
      <c r="AE87" s="7"/>
      <c r="AG87" s="70"/>
      <c r="AH87" s="9"/>
      <c r="AI87" s="7"/>
      <c r="AJ87" s="9"/>
      <c r="AK87" s="7"/>
      <c r="AL87" s="9"/>
      <c r="AM87" s="7"/>
      <c r="AN87" s="9"/>
      <c r="AO87" s="7"/>
      <c r="AP87" s="9"/>
      <c r="AQ87" s="7"/>
      <c r="AR87" s="9"/>
      <c r="AS87" s="7"/>
      <c r="AT87" s="9"/>
      <c r="AU87" s="7"/>
      <c r="AV87" s="9"/>
      <c r="AW87" s="100"/>
      <c r="AX87" s="9"/>
      <c r="AY87" s="7"/>
      <c r="AZ87" s="9"/>
      <c r="BA87" s="7"/>
      <c r="BB87" s="9"/>
      <c r="BC87" s="7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7"/>
      <c r="D88" s="9"/>
      <c r="E88" s="7"/>
      <c r="F88" s="9"/>
      <c r="G88" s="7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  <c r="V88" s="9"/>
      <c r="W88" s="7"/>
      <c r="X88" s="9"/>
      <c r="Y88" s="7"/>
      <c r="Z88" s="9"/>
      <c r="AA88" s="7"/>
      <c r="AB88" s="98"/>
      <c r="AC88" s="7"/>
      <c r="AD88" s="9"/>
      <c r="AE88" s="7"/>
      <c r="AF88" s="4"/>
      <c r="AG88" s="70"/>
      <c r="AH88" s="9"/>
      <c r="AI88" s="7"/>
      <c r="AJ88" s="9"/>
      <c r="AK88" s="7"/>
      <c r="AL88" s="9"/>
      <c r="AM88" s="7"/>
      <c r="AN88" s="9"/>
      <c r="AO88" s="7"/>
      <c r="AP88" s="98"/>
      <c r="AQ88" s="7"/>
      <c r="AR88" s="9"/>
      <c r="AS88" s="7"/>
      <c r="AT88" s="9"/>
      <c r="AU88" s="7"/>
      <c r="AV88" s="9"/>
      <c r="AW88" s="100"/>
      <c r="AX88" s="9"/>
      <c r="AY88" s="7"/>
      <c r="AZ88" s="9"/>
      <c r="BA88" s="7"/>
      <c r="BB88" s="9"/>
      <c r="BC88" s="7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7"/>
      <c r="D89" s="9"/>
      <c r="E89" s="7"/>
      <c r="F89" s="9"/>
      <c r="G89" s="7"/>
      <c r="H89" s="9"/>
      <c r="I89" s="7"/>
      <c r="J89" s="9"/>
      <c r="K89" s="7"/>
      <c r="L89" s="9"/>
      <c r="M89" s="7"/>
      <c r="N89" s="9"/>
      <c r="O89" s="7"/>
      <c r="P89" s="9"/>
      <c r="Q89" s="7"/>
      <c r="R89" s="9"/>
      <c r="S89" s="7"/>
      <c r="T89" s="9"/>
      <c r="U89" s="7"/>
      <c r="V89" s="9"/>
      <c r="W89" s="7"/>
      <c r="X89" s="9"/>
      <c r="Y89" s="7"/>
      <c r="Z89" s="9"/>
      <c r="AA89" s="7"/>
      <c r="AB89" s="9"/>
      <c r="AC89" s="7"/>
      <c r="AD89" s="9"/>
      <c r="AE89" s="7"/>
      <c r="AF89" s="9"/>
      <c r="AG89" s="7"/>
      <c r="AH89" s="9"/>
      <c r="AI89" s="7"/>
      <c r="AJ89" s="9"/>
      <c r="AK89" s="7"/>
      <c r="AL89" s="9"/>
      <c r="AM89" s="7"/>
      <c r="AN89" s="9"/>
      <c r="AO89" s="7"/>
      <c r="AP89" s="9"/>
      <c r="AQ89" s="99"/>
      <c r="AR89" s="9"/>
      <c r="AS89" s="7"/>
      <c r="AT89" s="9"/>
      <c r="AU89" s="7"/>
      <c r="AV89" s="9"/>
      <c r="AW89" s="100"/>
      <c r="AX89" s="9"/>
      <c r="AY89" s="7"/>
      <c r="AZ89" s="9"/>
      <c r="BA89" s="7"/>
      <c r="BB89" s="9"/>
      <c r="BC89" s="7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7"/>
      <c r="D90" s="9"/>
      <c r="E90" s="7"/>
      <c r="F90" s="9"/>
      <c r="G90" s="7"/>
      <c r="H90" s="9"/>
      <c r="I90" s="7"/>
      <c r="J90" s="9"/>
      <c r="K90" s="7"/>
      <c r="L90" s="9"/>
      <c r="M90" s="7"/>
      <c r="N90" s="9"/>
      <c r="O90" s="7"/>
      <c r="P90" s="9"/>
      <c r="Q90" s="7"/>
      <c r="R90" s="9"/>
      <c r="S90" s="7"/>
      <c r="T90" s="9"/>
      <c r="U90" s="7"/>
      <c r="V90" s="9"/>
      <c r="W90" s="7"/>
      <c r="X90" s="9"/>
      <c r="Y90" s="7"/>
      <c r="Z90" s="9"/>
      <c r="AA90" s="7"/>
      <c r="AB90" s="9"/>
      <c r="AC90" s="7"/>
      <c r="AD90" s="9"/>
      <c r="AE90" s="7"/>
      <c r="AF90" s="9"/>
      <c r="AG90" s="7"/>
      <c r="AH90" s="9"/>
      <c r="AI90" s="7"/>
      <c r="AJ90" s="9"/>
      <c r="AK90" s="7"/>
      <c r="AL90" s="9"/>
      <c r="AM90" s="7"/>
      <c r="AN90" s="9"/>
      <c r="AO90" s="7"/>
      <c r="AP90" s="9"/>
      <c r="AQ90" s="7"/>
      <c r="AR90" s="9"/>
      <c r="AS90" s="7"/>
      <c r="AT90" s="9"/>
      <c r="AU90" s="7"/>
      <c r="AV90" s="9"/>
      <c r="AW90" s="100"/>
      <c r="AX90" s="9"/>
      <c r="AY90" s="7"/>
      <c r="AZ90" s="9"/>
      <c r="BA90" s="7"/>
      <c r="BB90" s="9"/>
      <c r="BC90" s="7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6"/>
      <c r="D91" s="105"/>
      <c r="E91" s="106"/>
      <c r="F91" s="105"/>
      <c r="G91" s="106"/>
      <c r="H91" s="105"/>
      <c r="I91" s="106"/>
      <c r="J91" s="105"/>
      <c r="K91" s="106"/>
      <c r="L91" s="105"/>
      <c r="M91" s="106"/>
      <c r="N91" s="105"/>
      <c r="O91" s="106"/>
      <c r="P91" s="105"/>
      <c r="Q91" s="106"/>
      <c r="R91" s="105"/>
      <c r="S91" s="106"/>
      <c r="T91" s="105"/>
      <c r="U91" s="106"/>
      <c r="V91" s="105"/>
      <c r="W91" s="106"/>
      <c r="X91" s="105"/>
      <c r="Y91" s="106"/>
      <c r="Z91" s="105"/>
      <c r="AA91" s="106"/>
      <c r="AB91" s="105"/>
      <c r="AC91" s="106"/>
      <c r="AD91" s="105"/>
      <c r="AE91" s="106"/>
      <c r="AF91" s="105"/>
      <c r="AG91" s="106"/>
      <c r="AH91" s="105"/>
      <c r="AI91" s="106"/>
      <c r="AJ91" s="105"/>
      <c r="AK91" s="106"/>
      <c r="AL91" s="105"/>
      <c r="AM91" s="106"/>
      <c r="AN91" s="105"/>
      <c r="AO91" s="106"/>
      <c r="AP91" s="105"/>
      <c r="AQ91" s="106"/>
      <c r="AR91" s="105"/>
      <c r="AS91" s="106"/>
      <c r="AT91" s="105"/>
      <c r="AU91" s="106"/>
      <c r="AW91" s="108"/>
      <c r="AX91" s="105"/>
      <c r="AY91" s="106"/>
      <c r="AZ91" s="105"/>
      <c r="BA91" s="106"/>
      <c r="BB91" s="105"/>
      <c r="BC91" s="106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3"/>
      <c r="D92" s="98"/>
      <c r="E92" s="99"/>
      <c r="F92" s="19"/>
      <c r="G92" s="13"/>
      <c r="H92" s="19"/>
      <c r="I92" s="13"/>
      <c r="J92" s="19"/>
      <c r="K92" s="13"/>
      <c r="L92" s="19"/>
      <c r="M92" s="13"/>
      <c r="N92" s="19"/>
      <c r="O92" s="13"/>
      <c r="P92" s="19"/>
      <c r="Q92" s="13"/>
      <c r="R92" s="19"/>
      <c r="S92" s="13"/>
      <c r="T92" s="19"/>
      <c r="U92" s="13"/>
      <c r="V92" s="19"/>
      <c r="W92" s="13"/>
      <c r="X92" s="19"/>
      <c r="Y92" s="13"/>
      <c r="Z92" s="115"/>
      <c r="AA92" s="114"/>
      <c r="AB92" s="19"/>
      <c r="AC92" s="13"/>
      <c r="AD92" s="19"/>
      <c r="AE92" s="13"/>
      <c r="AF92" s="19"/>
      <c r="AG92" s="13"/>
      <c r="AH92" s="19"/>
      <c r="AI92" s="13"/>
      <c r="AJ92" s="19"/>
      <c r="AK92" s="13"/>
      <c r="AL92" s="19"/>
      <c r="AM92" s="13"/>
      <c r="AN92" s="19"/>
      <c r="AO92" s="13"/>
      <c r="AP92" s="19"/>
      <c r="AQ92" s="13"/>
      <c r="AR92" s="19"/>
      <c r="AS92" s="13"/>
      <c r="AT92" s="19"/>
      <c r="AU92" s="13"/>
      <c r="AV92" s="19"/>
      <c r="AW92" s="53"/>
      <c r="AX92" s="19"/>
      <c r="AY92" s="13"/>
      <c r="AZ92" s="19"/>
      <c r="BA92" s="13"/>
      <c r="BB92" s="19"/>
      <c r="BC92" s="13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3"/>
      <c r="D93" s="113"/>
      <c r="E93" s="13"/>
      <c r="F93" s="19"/>
      <c r="G93" s="13"/>
      <c r="H93" s="19"/>
      <c r="I93" s="13"/>
      <c r="J93" s="19"/>
      <c r="K93" s="13"/>
      <c r="L93" s="19"/>
      <c r="M93" s="13"/>
      <c r="N93" s="19"/>
      <c r="O93" s="13"/>
      <c r="P93" s="19"/>
      <c r="Q93" s="13"/>
      <c r="R93" s="19"/>
      <c r="S93" s="13"/>
      <c r="T93" s="9"/>
      <c r="U93" s="114"/>
      <c r="V93" s="19"/>
      <c r="W93" s="13"/>
      <c r="X93" s="19"/>
      <c r="Y93" s="13"/>
      <c r="Z93" s="19"/>
      <c r="AA93" s="13"/>
      <c r="AB93" s="19"/>
      <c r="AC93" s="13"/>
      <c r="AD93" s="19"/>
      <c r="AE93" s="13"/>
      <c r="AF93" s="14"/>
      <c r="AG93" s="13"/>
      <c r="AH93" s="19"/>
      <c r="AI93" s="13"/>
      <c r="AJ93" s="19"/>
      <c r="AK93" s="13"/>
      <c r="AL93" s="19"/>
      <c r="AM93" s="13"/>
      <c r="AN93" s="19"/>
      <c r="AO93" s="13"/>
      <c r="AP93" s="19"/>
      <c r="AQ93" s="13"/>
      <c r="AR93" s="19"/>
      <c r="AS93" s="13"/>
      <c r="AT93" s="19"/>
      <c r="AU93" s="13"/>
      <c r="AV93" s="9"/>
      <c r="AW93" s="53"/>
      <c r="AX93" s="19"/>
      <c r="AY93" s="13"/>
      <c r="AZ93" s="19"/>
      <c r="BA93" s="13"/>
      <c r="BB93" s="9"/>
      <c r="BC93" s="7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3"/>
      <c r="D94" s="113"/>
      <c r="E94" s="13"/>
      <c r="F94" s="19"/>
      <c r="G94" s="13"/>
      <c r="H94" s="19"/>
      <c r="I94" s="13"/>
      <c r="J94" s="19"/>
      <c r="K94" s="13"/>
      <c r="L94" s="19"/>
      <c r="M94" s="13"/>
      <c r="N94" s="19"/>
      <c r="O94" s="13"/>
      <c r="P94" s="19"/>
      <c r="Q94" s="13"/>
      <c r="R94" s="19"/>
      <c r="S94" s="13"/>
      <c r="T94" s="19"/>
      <c r="U94" s="13"/>
      <c r="V94" s="19"/>
      <c r="W94" s="13"/>
      <c r="X94" s="19"/>
      <c r="Y94" s="13"/>
      <c r="Z94" s="19"/>
      <c r="AA94" s="13"/>
      <c r="AB94" s="19"/>
      <c r="AC94" s="13"/>
      <c r="AD94" s="19"/>
      <c r="AE94" s="13"/>
      <c r="AF94" s="19"/>
      <c r="AG94" s="13"/>
      <c r="AH94" s="19"/>
      <c r="AI94" s="13"/>
      <c r="AJ94" s="19"/>
      <c r="AK94" s="13"/>
      <c r="AL94" s="19"/>
      <c r="AM94" s="13"/>
      <c r="AN94" s="19"/>
      <c r="AO94" s="13"/>
      <c r="AP94" s="19"/>
      <c r="AQ94" s="13"/>
      <c r="AR94" s="111"/>
      <c r="AS94" s="70"/>
      <c r="AT94" s="19"/>
      <c r="AU94" s="13"/>
      <c r="AV94" s="19"/>
      <c r="AW94" s="53"/>
      <c r="AX94" s="19"/>
      <c r="AY94" s="13"/>
      <c r="AZ94" s="19"/>
      <c r="BA94" s="13"/>
      <c r="BB94" s="98"/>
      <c r="BC94" s="7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3"/>
      <c r="D95" s="113"/>
      <c r="E95" s="13"/>
      <c r="F95" s="19"/>
      <c r="G95" s="13"/>
      <c r="H95" s="19"/>
      <c r="I95" s="13"/>
      <c r="J95" s="19"/>
      <c r="K95" s="13"/>
      <c r="L95" s="19"/>
      <c r="M95" s="13"/>
      <c r="N95" s="19"/>
      <c r="O95" s="13"/>
      <c r="P95" s="19"/>
      <c r="Q95" s="13"/>
      <c r="R95" s="19"/>
      <c r="S95" s="13"/>
      <c r="T95" s="19"/>
      <c r="U95" s="13"/>
      <c r="V95" s="19"/>
      <c r="W95" s="13"/>
      <c r="X95" s="19"/>
      <c r="Y95" s="13"/>
      <c r="Z95" s="19"/>
      <c r="AA95" s="13"/>
      <c r="AB95" s="19"/>
      <c r="AC95" s="13"/>
      <c r="AD95" s="19"/>
      <c r="AE95" s="13"/>
      <c r="AF95" s="19"/>
      <c r="AG95" s="13"/>
      <c r="AH95" s="19"/>
      <c r="AI95" s="13"/>
      <c r="AJ95" s="19"/>
      <c r="AK95" s="13"/>
      <c r="AL95" s="19"/>
      <c r="AM95" s="13"/>
      <c r="AN95" s="19"/>
      <c r="AO95" s="13"/>
      <c r="AP95" s="19"/>
      <c r="AQ95" s="13"/>
      <c r="AR95" s="19"/>
      <c r="AS95" s="13"/>
      <c r="AT95" s="19"/>
      <c r="AU95" s="13"/>
      <c r="AV95" s="19"/>
      <c r="AW95" s="53"/>
      <c r="AX95" s="15"/>
      <c r="AY95" s="13"/>
      <c r="AZ95" s="19"/>
      <c r="BA95" s="13"/>
      <c r="BB95" s="19"/>
      <c r="BC95" s="13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3"/>
      <c r="D96" s="19"/>
      <c r="E96" s="13"/>
      <c r="F96" s="19"/>
      <c r="G96" s="13"/>
      <c r="H96" s="19"/>
      <c r="I96" s="13"/>
      <c r="J96" s="19"/>
      <c r="K96" s="13"/>
      <c r="L96" s="19"/>
      <c r="M96" s="13"/>
      <c r="N96" s="19"/>
      <c r="O96" s="13"/>
      <c r="P96" s="19"/>
      <c r="Q96" s="13"/>
      <c r="R96" s="19"/>
      <c r="S96" s="13"/>
      <c r="T96" s="19"/>
      <c r="U96" s="13"/>
      <c r="V96" s="19"/>
      <c r="W96" s="13"/>
      <c r="X96" s="19"/>
      <c r="Y96" s="13"/>
      <c r="Z96" s="19"/>
      <c r="AA96" s="13"/>
      <c r="AB96" s="19"/>
      <c r="AC96" s="13"/>
      <c r="AD96" s="19"/>
      <c r="AE96" s="13"/>
      <c r="AF96" s="19"/>
      <c r="AG96" s="7"/>
      <c r="AH96" s="19"/>
      <c r="AI96" s="13"/>
      <c r="AJ96" s="111"/>
      <c r="AK96" s="70"/>
      <c r="AL96" s="19"/>
      <c r="AM96" s="13"/>
      <c r="AN96" s="19"/>
      <c r="AO96" s="13"/>
      <c r="AP96" s="19"/>
      <c r="AQ96" s="13"/>
      <c r="AR96" s="19"/>
      <c r="AS96" s="13"/>
      <c r="AT96" s="111"/>
      <c r="AU96" s="13"/>
      <c r="AV96" s="19"/>
      <c r="AW96" s="53"/>
      <c r="AX96" s="19"/>
      <c r="AY96" s="13"/>
      <c r="AZ96" s="15"/>
      <c r="BA96" s="13"/>
      <c r="BB96" s="19"/>
      <c r="BC96" s="41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3"/>
      <c r="D97" s="19"/>
      <c r="E97" s="13"/>
      <c r="F97" s="19"/>
      <c r="G97" s="13"/>
      <c r="H97" s="19"/>
      <c r="I97" s="13"/>
      <c r="J97" s="19"/>
      <c r="K97" s="13"/>
      <c r="L97" s="19"/>
      <c r="M97" s="13"/>
      <c r="N97" s="19"/>
      <c r="O97" s="13"/>
      <c r="P97" s="19"/>
      <c r="Q97" s="13"/>
      <c r="R97" s="19"/>
      <c r="S97" s="13"/>
      <c r="T97" s="9"/>
      <c r="U97" s="7"/>
      <c r="V97" s="111"/>
      <c r="W97" s="13"/>
      <c r="X97" s="15"/>
      <c r="Y97" s="13"/>
      <c r="Z97" s="19"/>
      <c r="AA97" s="13"/>
      <c r="AB97" s="19"/>
      <c r="AC97" s="13"/>
      <c r="AD97" s="19"/>
      <c r="AE97" s="13"/>
      <c r="AF97" s="98"/>
      <c r="AG97" s="7"/>
      <c r="AH97" s="19"/>
      <c r="AI97" s="13"/>
      <c r="AJ97" s="4"/>
      <c r="AK97" s="70"/>
      <c r="AL97" s="19"/>
      <c r="AM97" s="13"/>
      <c r="AN97" s="19"/>
      <c r="AO97" s="13"/>
      <c r="AP97" s="19"/>
      <c r="AQ97" s="13"/>
      <c r="AR97" s="19"/>
      <c r="AS97" s="13"/>
      <c r="AT97" s="19"/>
      <c r="AU97" s="13"/>
      <c r="AV97" s="19"/>
      <c r="AW97" s="53"/>
      <c r="AX97" s="19"/>
      <c r="AY97" s="13"/>
      <c r="AZ97" s="19"/>
      <c r="BA97" s="13"/>
      <c r="BB97" s="19"/>
      <c r="BC97" s="13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3"/>
      <c r="D98" s="19"/>
      <c r="E98" s="13"/>
      <c r="F98" s="19"/>
      <c r="G98" s="13"/>
      <c r="H98" s="19"/>
      <c r="I98" s="13"/>
      <c r="J98" s="19"/>
      <c r="K98" s="13"/>
      <c r="L98" s="19"/>
      <c r="M98" s="13"/>
      <c r="N98" s="19"/>
      <c r="O98" s="13"/>
      <c r="P98" s="19"/>
      <c r="Q98" s="13"/>
      <c r="R98" s="19"/>
      <c r="S98" s="13"/>
      <c r="T98" s="19"/>
      <c r="U98" s="13"/>
      <c r="V98" s="19"/>
      <c r="W98" s="13"/>
      <c r="X98" s="15"/>
      <c r="Y98" s="13"/>
      <c r="Z98" s="19"/>
      <c r="AA98" s="13"/>
      <c r="AB98" s="19"/>
      <c r="AC98" s="13"/>
      <c r="AD98" s="19"/>
      <c r="AE98" s="13"/>
      <c r="AF98" s="19"/>
      <c r="AG98" s="13"/>
      <c r="AH98" s="19"/>
      <c r="AI98" s="13"/>
      <c r="AJ98" s="19"/>
      <c r="AK98" s="13"/>
      <c r="AL98" s="19"/>
      <c r="AM98" s="13"/>
      <c r="AN98" s="19"/>
      <c r="AO98" s="13"/>
      <c r="AP98" s="19"/>
      <c r="AQ98" s="13"/>
      <c r="AR98" s="19"/>
      <c r="AS98" s="13"/>
      <c r="AT98" s="19"/>
      <c r="AU98" s="13"/>
      <c r="AV98" s="19"/>
      <c r="AW98" s="53"/>
      <c r="AX98" s="19"/>
      <c r="AY98" s="13"/>
      <c r="AZ98" s="19"/>
      <c r="BA98" s="13"/>
      <c r="BB98" s="19"/>
      <c r="BC98" s="13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3"/>
      <c r="D99" s="19"/>
      <c r="E99" s="13"/>
      <c r="F99" s="19"/>
      <c r="G99" s="13"/>
      <c r="H99" s="19"/>
      <c r="I99" s="13"/>
      <c r="J99" s="19"/>
      <c r="K99" s="13"/>
      <c r="L99" s="19"/>
      <c r="M99" s="13"/>
      <c r="N99" s="19"/>
      <c r="O99" s="13"/>
      <c r="P99" s="19"/>
      <c r="Q99" s="13"/>
      <c r="R99" s="19"/>
      <c r="S99" s="41"/>
      <c r="T99" s="19"/>
      <c r="U99" s="13"/>
      <c r="V99" s="19"/>
      <c r="W99" s="13"/>
      <c r="X99" s="19"/>
      <c r="Y99" s="13"/>
      <c r="Z99" s="19"/>
      <c r="AA99" s="13"/>
      <c r="AB99" s="19"/>
      <c r="AC99" s="13"/>
      <c r="AD99" s="19"/>
      <c r="AE99" s="13"/>
      <c r="AF99" s="19"/>
      <c r="AG99" s="13"/>
      <c r="AH99" s="19"/>
      <c r="AI99" s="13"/>
      <c r="AJ99" s="111"/>
      <c r="AK99" s="13"/>
      <c r="AL99" s="19"/>
      <c r="AM99" s="13"/>
      <c r="AN99" s="19"/>
      <c r="AO99" s="13"/>
      <c r="AP99" s="19"/>
      <c r="AQ99" s="13"/>
      <c r="AR99" s="19"/>
      <c r="AS99" s="13"/>
      <c r="AT99" s="19"/>
      <c r="AU99" s="13"/>
      <c r="AV99" s="19"/>
      <c r="AW99" s="53"/>
      <c r="AX99" s="19"/>
      <c r="AY99" s="13"/>
      <c r="AZ99" s="19"/>
      <c r="BA99" s="13"/>
      <c r="BB99" s="19"/>
      <c r="BC99" s="13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3"/>
      <c r="D100" s="19"/>
      <c r="E100" s="13"/>
      <c r="F100" s="19"/>
      <c r="G100" s="13"/>
      <c r="H100" s="19"/>
      <c r="I100" s="13"/>
      <c r="J100" s="19"/>
      <c r="K100" s="13"/>
      <c r="L100" s="19"/>
      <c r="M100" s="13"/>
      <c r="N100" s="19"/>
      <c r="O100" s="13"/>
      <c r="P100" s="19"/>
      <c r="Q100" s="13"/>
      <c r="R100" s="19"/>
      <c r="S100" s="13"/>
      <c r="T100" s="19"/>
      <c r="U100" s="13"/>
      <c r="V100" s="19"/>
      <c r="W100" s="13"/>
      <c r="X100" s="19"/>
      <c r="Y100" s="13"/>
      <c r="Z100" s="19"/>
      <c r="AA100" s="13"/>
      <c r="AB100" s="19"/>
      <c r="AC100" s="13"/>
      <c r="AD100" s="19"/>
      <c r="AE100" s="13"/>
      <c r="AF100" s="19"/>
      <c r="AG100" s="13"/>
      <c r="AH100" s="19"/>
      <c r="AI100" s="13"/>
      <c r="AJ100" s="19"/>
      <c r="AK100" s="13"/>
      <c r="AL100" s="19"/>
      <c r="AM100" s="13"/>
      <c r="AN100" s="19"/>
      <c r="AO100" s="13"/>
      <c r="AP100" s="19"/>
      <c r="AQ100" s="13"/>
      <c r="AR100" s="19"/>
      <c r="AS100" s="13"/>
      <c r="AT100" s="19"/>
      <c r="AU100" s="13"/>
      <c r="AV100" s="19"/>
      <c r="AW100" s="53"/>
      <c r="AX100" s="19"/>
      <c r="AY100" s="13"/>
      <c r="AZ100" s="19"/>
      <c r="BA100" s="13"/>
      <c r="BB100" s="19"/>
      <c r="BC100" s="13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3"/>
      <c r="D101" s="19"/>
      <c r="E101" s="13"/>
      <c r="F101" s="19"/>
      <c r="G101" s="13"/>
      <c r="H101" s="19"/>
      <c r="I101" s="13"/>
      <c r="J101" s="19"/>
      <c r="K101" s="13"/>
      <c r="L101" s="19"/>
      <c r="M101" s="13"/>
      <c r="N101" s="19"/>
      <c r="O101" s="13"/>
      <c r="P101" s="19"/>
      <c r="Q101" s="13"/>
      <c r="R101" s="19"/>
      <c r="S101" s="13"/>
      <c r="T101" s="19"/>
      <c r="U101" s="13"/>
      <c r="V101" s="19"/>
      <c r="W101" s="13"/>
      <c r="X101" s="19"/>
      <c r="Y101" s="13"/>
      <c r="Z101" s="19"/>
      <c r="AA101" s="13"/>
      <c r="AB101" s="19"/>
      <c r="AC101" s="13"/>
      <c r="AD101" s="19"/>
      <c r="AE101" s="13"/>
      <c r="AF101" s="19"/>
      <c r="AG101" s="13"/>
      <c r="AH101" s="19"/>
      <c r="AI101" s="13"/>
      <c r="AJ101" s="19"/>
      <c r="AK101" s="13"/>
      <c r="AL101" s="19"/>
      <c r="AM101" s="13"/>
      <c r="AN101" s="19"/>
      <c r="AO101" s="13"/>
      <c r="AP101" s="19"/>
      <c r="AQ101" s="13"/>
      <c r="AR101" s="19"/>
      <c r="AS101" s="13"/>
      <c r="AT101" s="19"/>
      <c r="AU101" s="13"/>
      <c r="AV101" s="19"/>
      <c r="AW101" s="53"/>
      <c r="AX101" s="19"/>
      <c r="AY101" s="13"/>
      <c r="AZ101" s="19"/>
      <c r="BA101" s="13"/>
      <c r="BB101" s="19"/>
      <c r="BC101" s="13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3"/>
      <c r="D102" s="19"/>
      <c r="E102" s="13"/>
      <c r="F102" s="19"/>
      <c r="G102" s="13"/>
      <c r="H102" s="19"/>
      <c r="I102" s="13"/>
      <c r="J102" s="19"/>
      <c r="K102" s="13"/>
      <c r="L102" s="19"/>
      <c r="M102" s="13"/>
      <c r="N102" s="19"/>
      <c r="O102" s="13"/>
      <c r="P102" s="19"/>
      <c r="Q102" s="13"/>
      <c r="R102" s="19"/>
      <c r="S102" s="13"/>
      <c r="T102" s="19"/>
      <c r="U102" s="13"/>
      <c r="V102" s="19"/>
      <c r="W102" s="13"/>
      <c r="X102" s="19"/>
      <c r="Y102" s="13"/>
      <c r="Z102" s="19"/>
      <c r="AA102" s="13"/>
      <c r="AB102" s="19"/>
      <c r="AC102" s="13"/>
      <c r="AD102" s="19"/>
      <c r="AE102" s="41"/>
      <c r="AF102" s="19"/>
      <c r="AG102" s="13"/>
      <c r="AH102" s="19"/>
      <c r="AI102" s="13"/>
      <c r="AJ102" s="19"/>
      <c r="AK102" s="13"/>
      <c r="AL102" s="19"/>
      <c r="AM102" s="13"/>
      <c r="AN102" s="19"/>
      <c r="AO102" s="13"/>
      <c r="AP102" s="19"/>
      <c r="AQ102" s="13"/>
      <c r="AR102" s="19"/>
      <c r="AS102" s="13"/>
      <c r="AT102" s="19"/>
      <c r="AU102" s="13"/>
      <c r="AV102" s="19"/>
      <c r="AW102" s="53"/>
      <c r="AX102" s="19"/>
      <c r="AY102" s="13"/>
      <c r="AZ102" s="19"/>
      <c r="BA102" s="13"/>
      <c r="BB102" s="19"/>
      <c r="BC102" s="13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3"/>
      <c r="D103" s="19"/>
      <c r="E103" s="13"/>
      <c r="F103" s="19"/>
      <c r="G103" s="13"/>
      <c r="H103" s="19"/>
      <c r="I103" s="13"/>
      <c r="J103" s="19"/>
      <c r="K103" s="13"/>
      <c r="L103" s="19"/>
      <c r="M103" s="13"/>
      <c r="N103" s="19"/>
      <c r="O103" s="13"/>
      <c r="P103" s="19"/>
      <c r="Q103" s="13"/>
      <c r="R103" s="19"/>
      <c r="S103" s="13"/>
      <c r="T103" s="19"/>
      <c r="U103" s="13"/>
      <c r="V103" s="19"/>
      <c r="W103" s="13"/>
      <c r="X103" s="19"/>
      <c r="Y103" s="13"/>
      <c r="Z103" s="19"/>
      <c r="AA103" s="13"/>
      <c r="AB103" s="19"/>
      <c r="AC103" s="13"/>
      <c r="AD103" s="19"/>
      <c r="AE103" s="13"/>
      <c r="AF103" s="19"/>
      <c r="AG103" s="13"/>
      <c r="AH103" s="19"/>
      <c r="AI103" s="13"/>
      <c r="AJ103" s="19"/>
      <c r="AK103" s="13"/>
      <c r="AL103" s="19"/>
      <c r="AM103" s="13"/>
      <c r="AN103" s="19"/>
      <c r="AO103" s="13"/>
      <c r="AP103" s="19"/>
      <c r="AQ103" s="13"/>
      <c r="AR103" s="19"/>
      <c r="AS103" s="13"/>
      <c r="AT103" s="19"/>
      <c r="AU103" s="13"/>
      <c r="AV103" s="19"/>
      <c r="AW103" s="53"/>
      <c r="AX103" s="19"/>
      <c r="AY103" s="13"/>
      <c r="AZ103" s="19"/>
      <c r="BA103" s="13"/>
      <c r="BB103" s="19"/>
      <c r="BC103" s="13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3"/>
      <c r="D104" s="19"/>
      <c r="E104" s="13"/>
      <c r="F104" s="19"/>
      <c r="G104" s="13"/>
      <c r="H104" s="19"/>
      <c r="I104" s="13"/>
      <c r="J104" s="19"/>
      <c r="K104" s="13"/>
      <c r="L104" s="19"/>
      <c r="M104" s="13"/>
      <c r="N104" s="19"/>
      <c r="O104" s="13"/>
      <c r="P104" s="19"/>
      <c r="Q104" s="13"/>
      <c r="R104" s="19"/>
      <c r="S104" s="13"/>
      <c r="T104" s="19"/>
      <c r="U104" s="13"/>
      <c r="V104" s="19"/>
      <c r="W104" s="13"/>
      <c r="X104" s="19"/>
      <c r="Y104" s="13"/>
      <c r="Z104" s="19"/>
      <c r="AA104" s="13"/>
      <c r="AB104" s="19"/>
      <c r="AC104" s="13"/>
      <c r="AD104" s="19"/>
      <c r="AE104" s="13"/>
      <c r="AF104" s="19"/>
      <c r="AG104" s="13"/>
      <c r="AH104" s="19"/>
      <c r="AI104" s="13"/>
      <c r="AJ104" s="19"/>
      <c r="AK104" s="13"/>
      <c r="AL104" s="19"/>
      <c r="AM104" s="13"/>
      <c r="AN104" s="19"/>
      <c r="AO104" s="13"/>
      <c r="AP104" s="19"/>
      <c r="AQ104" s="13"/>
      <c r="AR104" s="19"/>
      <c r="AS104" s="13"/>
      <c r="AT104" s="19"/>
      <c r="AU104" s="13"/>
      <c r="AV104" s="19"/>
      <c r="AW104" s="53"/>
      <c r="AX104" s="19"/>
      <c r="AY104" s="13"/>
      <c r="AZ104" s="19"/>
      <c r="BA104" s="13"/>
      <c r="BB104" s="19"/>
      <c r="BC104" s="13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3"/>
      <c r="D105" s="19"/>
      <c r="E105" s="13"/>
      <c r="F105" s="19"/>
      <c r="G105" s="13"/>
      <c r="H105" s="19"/>
      <c r="I105" s="13"/>
      <c r="J105" s="19"/>
      <c r="K105" s="13"/>
      <c r="L105" s="19"/>
      <c r="M105" s="13"/>
      <c r="N105" s="19"/>
      <c r="O105" s="13"/>
      <c r="P105" s="19"/>
      <c r="Q105" s="13"/>
      <c r="R105" s="19"/>
      <c r="S105" s="13"/>
      <c r="T105" s="19"/>
      <c r="U105" s="13"/>
      <c r="V105" s="19"/>
      <c r="W105" s="13"/>
      <c r="X105" s="19"/>
      <c r="Y105" s="13"/>
      <c r="Z105" s="19"/>
      <c r="AA105" s="13"/>
      <c r="AB105" s="19"/>
      <c r="AC105" s="13"/>
      <c r="AD105" s="19"/>
      <c r="AE105" s="13"/>
      <c r="AF105" s="19"/>
      <c r="AG105" s="13"/>
      <c r="AH105" s="19"/>
      <c r="AI105" s="13"/>
      <c r="AJ105" s="19"/>
      <c r="AK105" s="13"/>
      <c r="AL105" s="19"/>
      <c r="AM105" s="13"/>
      <c r="AN105" s="19"/>
      <c r="AO105" s="13"/>
      <c r="AP105" s="19"/>
      <c r="AQ105" s="13"/>
      <c r="AR105" s="19"/>
      <c r="AS105" s="13"/>
      <c r="AT105" s="19"/>
      <c r="AU105" s="13"/>
      <c r="AV105" s="19"/>
      <c r="AW105" s="53"/>
      <c r="AX105" s="19"/>
      <c r="AY105" s="13"/>
      <c r="AZ105" s="19"/>
      <c r="BA105" s="13"/>
      <c r="BB105" s="19"/>
      <c r="BC105" s="13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3"/>
      <c r="D106" s="19"/>
      <c r="E106" s="13"/>
      <c r="F106" s="19"/>
      <c r="G106" s="13"/>
      <c r="H106" s="19"/>
      <c r="I106" s="13"/>
      <c r="J106" s="19"/>
      <c r="K106" s="13"/>
      <c r="L106" s="19"/>
      <c r="M106" s="13"/>
      <c r="N106" s="19"/>
      <c r="O106" s="13"/>
      <c r="P106" s="19"/>
      <c r="Q106" s="13"/>
      <c r="R106" s="19"/>
      <c r="S106" s="13"/>
      <c r="T106" s="19"/>
      <c r="U106" s="13"/>
      <c r="V106" s="19"/>
      <c r="W106" s="13"/>
      <c r="X106" s="19"/>
      <c r="Y106" s="13"/>
      <c r="Z106" s="19"/>
      <c r="AA106" s="13"/>
      <c r="AB106" s="19"/>
      <c r="AC106" s="13"/>
      <c r="AD106" s="19"/>
      <c r="AE106" s="13"/>
      <c r="AF106" s="19"/>
      <c r="AG106" s="13"/>
      <c r="AH106" s="19"/>
      <c r="AI106" s="13"/>
      <c r="AJ106" s="19"/>
      <c r="AK106" s="13"/>
      <c r="AL106" s="19"/>
      <c r="AM106" s="13"/>
      <c r="AN106" s="19"/>
      <c r="AO106" s="13"/>
      <c r="AP106" s="19"/>
      <c r="AQ106" s="13"/>
      <c r="AR106" s="19"/>
      <c r="AS106" s="13"/>
      <c r="AT106" s="19"/>
      <c r="AU106" s="13"/>
      <c r="AV106" s="19"/>
      <c r="AW106" s="53"/>
      <c r="AX106" s="19"/>
      <c r="AY106" s="13"/>
      <c r="AZ106" s="19"/>
      <c r="BA106" s="13"/>
      <c r="BB106" s="19"/>
      <c r="BC106" s="13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3"/>
      <c r="D107" s="19"/>
      <c r="E107" s="13"/>
      <c r="F107" s="19"/>
      <c r="G107" s="13"/>
      <c r="H107" s="19"/>
      <c r="I107" s="13"/>
      <c r="J107" s="19"/>
      <c r="K107" s="13"/>
      <c r="L107" s="19"/>
      <c r="M107" s="13"/>
      <c r="N107" s="19"/>
      <c r="O107" s="13"/>
      <c r="P107" s="19"/>
      <c r="Q107" s="13"/>
      <c r="R107" s="19"/>
      <c r="S107" s="13"/>
      <c r="T107" s="19"/>
      <c r="U107" s="13"/>
      <c r="V107" s="19"/>
      <c r="W107" s="13"/>
      <c r="X107" s="19"/>
      <c r="Y107" s="13"/>
      <c r="Z107" s="19"/>
      <c r="AA107" s="13"/>
      <c r="AB107" s="19"/>
      <c r="AC107" s="13"/>
      <c r="AD107" s="19"/>
      <c r="AE107" s="13"/>
      <c r="AF107" s="19"/>
      <c r="AG107" s="13"/>
      <c r="AH107" s="19"/>
      <c r="AI107" s="13"/>
      <c r="AJ107" s="19"/>
      <c r="AK107" s="13"/>
      <c r="AL107" s="19"/>
      <c r="AM107" s="13"/>
      <c r="AN107" s="19"/>
      <c r="AO107" s="13"/>
      <c r="AP107" s="19"/>
      <c r="AQ107" s="13"/>
      <c r="AR107" s="19"/>
      <c r="AS107" s="13"/>
      <c r="AT107" s="19"/>
      <c r="AU107" s="13"/>
      <c r="AV107" s="19"/>
      <c r="AW107" s="53"/>
      <c r="AX107" s="19"/>
      <c r="AY107" s="13"/>
      <c r="AZ107" s="19"/>
      <c r="BA107" s="13"/>
      <c r="BB107" s="19"/>
      <c r="BC107" s="13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3"/>
      <c r="D108" s="19"/>
      <c r="E108" s="13"/>
      <c r="F108" s="19"/>
      <c r="G108" s="13"/>
      <c r="H108" s="19"/>
      <c r="I108" s="13"/>
      <c r="J108" s="19"/>
      <c r="K108" s="13"/>
      <c r="L108" s="19"/>
      <c r="M108" s="13"/>
      <c r="N108" s="19"/>
      <c r="O108" s="13"/>
      <c r="P108" s="19"/>
      <c r="Q108" s="13"/>
      <c r="R108" s="19"/>
      <c r="S108" s="13"/>
      <c r="T108" s="19"/>
      <c r="U108" s="13"/>
      <c r="V108" s="19"/>
      <c r="W108" s="13"/>
      <c r="X108" s="19"/>
      <c r="Y108" s="13"/>
      <c r="Z108" s="19"/>
      <c r="AA108" s="13"/>
      <c r="AB108" s="19"/>
      <c r="AC108" s="13"/>
      <c r="AD108" s="19"/>
      <c r="AE108" s="13"/>
      <c r="AF108" s="19"/>
      <c r="AG108" s="13"/>
      <c r="AH108" s="19"/>
      <c r="AI108" s="13"/>
      <c r="AJ108" s="19"/>
      <c r="AK108" s="13"/>
      <c r="AL108" s="19"/>
      <c r="AM108" s="13"/>
      <c r="AN108" s="19"/>
      <c r="AO108" s="13"/>
      <c r="AP108" s="19"/>
      <c r="AQ108" s="13"/>
      <c r="AR108" s="19"/>
      <c r="AS108" s="13"/>
      <c r="AT108" s="19"/>
      <c r="AU108" s="13"/>
      <c r="AV108" s="19"/>
      <c r="AW108" s="53"/>
      <c r="AX108" s="19"/>
      <c r="AY108" s="13"/>
      <c r="AZ108" s="19"/>
      <c r="BA108" s="13"/>
      <c r="BB108" s="19"/>
      <c r="BC108" s="13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3"/>
      <c r="D109" s="19"/>
      <c r="E109" s="13"/>
      <c r="F109" s="19"/>
      <c r="G109" s="13"/>
      <c r="H109" s="19"/>
      <c r="I109" s="13"/>
      <c r="J109" s="19"/>
      <c r="K109" s="13"/>
      <c r="L109" s="19"/>
      <c r="M109" s="13"/>
      <c r="N109" s="19"/>
      <c r="O109" s="13"/>
      <c r="P109" s="19"/>
      <c r="Q109" s="13"/>
      <c r="R109" s="19"/>
      <c r="S109" s="13"/>
      <c r="T109" s="19"/>
      <c r="U109" s="13"/>
      <c r="V109" s="19"/>
      <c r="W109" s="13"/>
      <c r="X109" s="19"/>
      <c r="Y109" s="13"/>
      <c r="Z109" s="19"/>
      <c r="AA109" s="13"/>
      <c r="AB109" s="19"/>
      <c r="AC109" s="13"/>
      <c r="AD109" s="19"/>
      <c r="AE109" s="13"/>
      <c r="AF109" s="19"/>
      <c r="AG109" s="13"/>
      <c r="AH109" s="19"/>
      <c r="AI109" s="13"/>
      <c r="AJ109" s="19"/>
      <c r="AK109" s="13"/>
      <c r="AL109" s="19"/>
      <c r="AM109" s="13"/>
      <c r="AN109" s="19"/>
      <c r="AO109" s="13"/>
      <c r="AP109" s="19"/>
      <c r="AQ109" s="13"/>
      <c r="AR109" s="19"/>
      <c r="AS109" s="13"/>
      <c r="AT109" s="19"/>
      <c r="AU109" s="13"/>
      <c r="AV109" s="19"/>
      <c r="AW109" s="53"/>
      <c r="AX109" s="19"/>
      <c r="AY109" s="13"/>
      <c r="AZ109" s="19"/>
      <c r="BA109" s="13"/>
      <c r="BB109" s="19"/>
      <c r="BC109" s="13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7"/>
      <c r="D110" s="9"/>
      <c r="E110" s="7"/>
      <c r="F110" s="9"/>
      <c r="G110" s="7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  <c r="V110" s="9"/>
      <c r="W110" s="7"/>
      <c r="X110" s="9"/>
      <c r="Y110" s="7"/>
      <c r="Z110" s="9"/>
      <c r="AA110" s="7"/>
      <c r="AB110" s="9"/>
      <c r="AC110" s="7"/>
      <c r="AD110" s="9"/>
      <c r="AE110" s="7"/>
      <c r="AF110" s="9"/>
      <c r="AG110" s="7"/>
      <c r="AH110" s="9"/>
      <c r="AI110" s="7"/>
      <c r="AJ110" s="9"/>
      <c r="AK110" s="7"/>
      <c r="AL110" s="9"/>
      <c r="AM110" s="7"/>
      <c r="AN110" s="9"/>
      <c r="AO110" s="7"/>
      <c r="AP110" s="9"/>
      <c r="AQ110" s="7"/>
      <c r="AR110" s="9"/>
      <c r="AS110" s="7"/>
      <c r="AT110" s="9"/>
      <c r="AU110" s="7"/>
      <c r="AV110" s="9"/>
      <c r="AW110" s="100"/>
      <c r="AX110" s="9"/>
      <c r="AY110" s="7"/>
      <c r="AZ110" s="9"/>
      <c r="BA110" s="7"/>
      <c r="BB110" s="9"/>
      <c r="BC110" s="7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7"/>
      <c r="D111" s="9"/>
      <c r="E111" s="7"/>
      <c r="F111" s="9"/>
      <c r="G111" s="7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  <c r="V111" s="9"/>
      <c r="W111" s="7"/>
      <c r="X111" s="9"/>
      <c r="Y111" s="7"/>
      <c r="Z111" s="9"/>
      <c r="AA111" s="7"/>
      <c r="AB111" s="9"/>
      <c r="AC111" s="7"/>
      <c r="AD111" s="9"/>
      <c r="AE111" s="7"/>
      <c r="AF111" s="9"/>
      <c r="AG111" s="7"/>
      <c r="AH111" s="9"/>
      <c r="AI111" s="7"/>
      <c r="AJ111" s="9"/>
      <c r="AK111" s="7"/>
      <c r="AL111" s="9"/>
      <c r="AM111" s="7"/>
      <c r="AN111" s="9"/>
      <c r="AO111" s="7"/>
      <c r="AP111" s="9"/>
      <c r="AQ111" s="7"/>
      <c r="AR111" s="9"/>
      <c r="AS111" s="7"/>
      <c r="AT111" s="98"/>
      <c r="AU111" s="7"/>
      <c r="AV111" s="9"/>
      <c r="AW111" s="100"/>
      <c r="AX111" s="9"/>
      <c r="AY111" s="7"/>
      <c r="AZ111" s="9"/>
      <c r="BA111" s="7"/>
      <c r="BB111" s="9"/>
      <c r="BC111" s="7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7"/>
      <c r="D112" s="9"/>
      <c r="E112" s="7"/>
      <c r="F112" s="9"/>
      <c r="G112" s="7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  <c r="V112" s="9"/>
      <c r="W112" s="7"/>
      <c r="X112" s="9"/>
      <c r="Y112" s="7"/>
      <c r="Z112" s="9"/>
      <c r="AA112" s="7"/>
      <c r="AB112" s="9"/>
      <c r="AC112" s="7"/>
      <c r="AD112" s="98"/>
      <c r="AE112" s="99"/>
      <c r="AF112" s="9"/>
      <c r="AG112" s="7"/>
      <c r="AH112" s="9"/>
      <c r="AI112" s="7"/>
      <c r="AJ112" s="9"/>
      <c r="AK112" s="7"/>
      <c r="AL112" s="9"/>
      <c r="AM112" s="7"/>
      <c r="AN112" s="9"/>
      <c r="AO112" s="7"/>
      <c r="AP112" s="9"/>
      <c r="AQ112" s="7"/>
      <c r="AR112" s="9"/>
      <c r="AS112" s="7"/>
      <c r="AT112" s="9"/>
      <c r="AU112" s="7"/>
      <c r="AV112" s="9"/>
      <c r="AW112" s="100"/>
      <c r="AX112" s="9"/>
      <c r="AY112" s="7"/>
      <c r="AZ112" s="19"/>
      <c r="BA112" s="41"/>
      <c r="BB112" s="9"/>
      <c r="BC112" s="7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6"/>
      <c r="D113" s="105"/>
      <c r="E113" s="106"/>
      <c r="F113" s="105"/>
      <c r="G113" s="106"/>
      <c r="H113" s="105"/>
      <c r="I113" s="106"/>
      <c r="J113" s="105"/>
      <c r="K113" s="106"/>
      <c r="L113" s="105"/>
      <c r="M113" s="106"/>
      <c r="N113" s="105"/>
      <c r="O113" s="106"/>
      <c r="P113" s="105"/>
      <c r="Q113" s="106"/>
      <c r="R113" s="105"/>
      <c r="S113" s="106"/>
      <c r="T113" s="105"/>
      <c r="U113" s="106"/>
      <c r="V113" s="105"/>
      <c r="W113" s="106"/>
      <c r="X113" s="105"/>
      <c r="Y113" s="106"/>
      <c r="Z113" s="105"/>
      <c r="AA113" s="106"/>
      <c r="AB113" s="105"/>
      <c r="AC113" s="106"/>
      <c r="AD113" s="109"/>
      <c r="AE113" s="107"/>
      <c r="AF113" s="105"/>
      <c r="AG113" s="106"/>
      <c r="AH113" s="105"/>
      <c r="AI113" s="106"/>
      <c r="AJ113" s="105"/>
      <c r="AK113" s="106"/>
      <c r="AL113" s="105"/>
      <c r="AM113" s="106"/>
      <c r="AN113" s="105"/>
      <c r="AO113" s="106"/>
      <c r="AP113" s="105"/>
      <c r="AQ113" s="106"/>
      <c r="AR113" s="105"/>
      <c r="AS113" s="106"/>
      <c r="AT113" s="105"/>
      <c r="AU113" s="106"/>
      <c r="AV113" s="105"/>
      <c r="AW113" s="108"/>
      <c r="AX113" s="105"/>
      <c r="AY113" s="106"/>
      <c r="AZ113" s="109"/>
      <c r="BA113" s="106"/>
      <c r="BB113" s="105"/>
      <c r="BC113" s="106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9"/>
      <c r="D114" s="98"/>
      <c r="E114" s="99"/>
      <c r="F114" s="19"/>
      <c r="G114" s="13"/>
      <c r="H114" s="98"/>
      <c r="I114" s="99"/>
      <c r="J114" s="98"/>
      <c r="K114" s="99"/>
      <c r="L114" s="98"/>
      <c r="M114" s="99"/>
      <c r="N114" s="98"/>
      <c r="O114" s="99"/>
      <c r="P114" s="98"/>
      <c r="Q114" s="99"/>
      <c r="R114" s="98"/>
      <c r="S114" s="99"/>
      <c r="T114" s="98"/>
      <c r="U114" s="99"/>
      <c r="V114" s="98"/>
      <c r="W114" s="99"/>
      <c r="X114" s="19"/>
      <c r="Y114" s="13"/>
      <c r="Z114" s="98"/>
      <c r="AA114" s="99"/>
      <c r="AB114" s="19"/>
      <c r="AC114" s="13"/>
      <c r="AD114" s="98"/>
      <c r="AE114" s="99"/>
      <c r="AF114" s="98"/>
      <c r="AG114" s="99"/>
      <c r="AH114" s="98"/>
      <c r="AI114" s="99"/>
      <c r="AJ114" s="98"/>
      <c r="AK114" s="99"/>
      <c r="AL114" s="98"/>
      <c r="AM114" s="99"/>
      <c r="AN114" s="98"/>
      <c r="AO114" s="99"/>
      <c r="AP114" s="98"/>
      <c r="AQ114" s="99"/>
      <c r="AR114" s="98"/>
      <c r="AS114" s="99"/>
      <c r="AT114" s="98"/>
      <c r="AU114" s="99"/>
      <c r="AV114" s="98"/>
      <c r="AW114" s="100"/>
      <c r="AX114" s="98"/>
      <c r="AY114" s="99"/>
      <c r="AZ114" s="98"/>
      <c r="BA114" s="99"/>
      <c r="BB114" s="98"/>
      <c r="BC114" s="99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9"/>
      <c r="D115" s="98"/>
      <c r="E115" s="99"/>
      <c r="F115" s="98"/>
      <c r="G115" s="99"/>
      <c r="H115" s="98"/>
      <c r="I115" s="99"/>
      <c r="J115" s="98"/>
      <c r="K115" s="99"/>
      <c r="L115" s="98"/>
      <c r="M115" s="99"/>
      <c r="N115" s="98"/>
      <c r="O115" s="99"/>
      <c r="P115" s="98"/>
      <c r="Q115" s="99"/>
      <c r="R115" s="98"/>
      <c r="S115" s="99"/>
      <c r="T115" s="98"/>
      <c r="U115" s="99"/>
      <c r="V115" s="98"/>
      <c r="W115" s="99"/>
      <c r="X115" s="98"/>
      <c r="Y115" s="99"/>
      <c r="Z115" s="98"/>
      <c r="AA115" s="99"/>
      <c r="AB115" s="98"/>
      <c r="AC115" s="99"/>
      <c r="AD115" s="98"/>
      <c r="AE115" s="99"/>
      <c r="AF115" s="98"/>
      <c r="AG115" s="99"/>
      <c r="AH115" s="98"/>
      <c r="AI115" s="99"/>
      <c r="AK115" s="99"/>
      <c r="AL115" s="98"/>
      <c r="AM115" s="99"/>
      <c r="AN115" s="98"/>
      <c r="AP115" s="98"/>
      <c r="AQ115" s="99"/>
      <c r="AS115" s="99"/>
      <c r="AT115" s="98"/>
      <c r="AU115" s="99"/>
      <c r="AV115" s="98"/>
      <c r="AW115" s="100"/>
      <c r="AX115" s="98"/>
      <c r="AY115" s="99"/>
      <c r="AZ115" s="98"/>
      <c r="BA115" s="99"/>
      <c r="BB115" s="98"/>
      <c r="BC115" s="99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9"/>
      <c r="D116" s="98"/>
      <c r="E116" s="99"/>
      <c r="F116" s="98"/>
      <c r="G116" s="99"/>
      <c r="H116" s="98"/>
      <c r="I116" s="99"/>
      <c r="J116" s="98"/>
      <c r="K116" s="99"/>
      <c r="L116" s="98"/>
      <c r="M116" s="99"/>
      <c r="N116" s="98"/>
      <c r="O116" s="99"/>
      <c r="P116" s="98"/>
      <c r="Q116" s="99"/>
      <c r="R116" s="98"/>
      <c r="S116" s="99"/>
      <c r="T116" s="98"/>
      <c r="U116" s="99"/>
      <c r="V116" s="98"/>
      <c r="W116" s="99"/>
      <c r="X116" s="98"/>
      <c r="Y116" s="99"/>
      <c r="Z116" s="98"/>
      <c r="AA116" s="99"/>
      <c r="AB116" s="98"/>
      <c r="AC116" s="99"/>
      <c r="AD116" s="98"/>
      <c r="AE116" s="99"/>
      <c r="AF116" s="98"/>
      <c r="AG116" s="99"/>
      <c r="AH116" s="98"/>
      <c r="AI116" s="99"/>
      <c r="AJ116" s="98"/>
      <c r="AK116" s="99"/>
      <c r="AL116" s="98"/>
      <c r="AM116" s="99"/>
      <c r="AN116" s="98"/>
      <c r="AO116" s="99"/>
      <c r="AP116" s="98"/>
      <c r="AQ116" s="99"/>
      <c r="AR116" s="98"/>
      <c r="AS116" s="99"/>
      <c r="AT116" s="98"/>
      <c r="AU116" s="99"/>
      <c r="AV116" s="98"/>
      <c r="AW116" s="100"/>
      <c r="AX116" s="98"/>
      <c r="AY116" s="99"/>
      <c r="AZ116" s="98"/>
      <c r="BA116" s="99"/>
      <c r="BB116" s="98"/>
      <c r="BC116" s="99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7"/>
      <c r="D117" s="9"/>
      <c r="E117" s="7"/>
      <c r="F117" s="9"/>
      <c r="G117" s="7"/>
      <c r="H117" s="9"/>
      <c r="I117" s="7"/>
      <c r="J117" s="9"/>
      <c r="K117" s="7"/>
      <c r="L117" s="9"/>
      <c r="M117" s="7"/>
      <c r="N117" s="9"/>
      <c r="O117" s="7"/>
      <c r="P117" s="98"/>
      <c r="Q117" s="7"/>
      <c r="R117" s="98"/>
      <c r="S117" s="7"/>
      <c r="T117" s="9"/>
      <c r="U117" s="7"/>
      <c r="V117" s="9"/>
      <c r="W117" s="7"/>
      <c r="X117" s="9"/>
      <c r="Y117" s="7"/>
      <c r="Z117" s="9"/>
      <c r="AA117" s="7"/>
      <c r="AB117" s="9"/>
      <c r="AC117" s="7"/>
      <c r="AD117" s="9"/>
      <c r="AE117" s="7"/>
      <c r="AF117" s="9"/>
      <c r="AG117" s="7"/>
      <c r="AH117" s="19"/>
      <c r="AI117" s="7"/>
      <c r="AJ117" s="9"/>
      <c r="AK117" s="7"/>
      <c r="AL117" s="9"/>
      <c r="AM117" s="7"/>
      <c r="AN117" s="9"/>
      <c r="AO117" s="7"/>
      <c r="AP117" s="9"/>
      <c r="AQ117" s="7"/>
      <c r="AR117" s="9"/>
      <c r="AS117" s="7"/>
      <c r="AT117" s="98"/>
      <c r="AU117" s="7"/>
      <c r="AV117" s="9"/>
      <c r="AW117" s="100"/>
      <c r="AX117" s="9"/>
      <c r="AY117" s="7"/>
      <c r="AZ117" s="9"/>
      <c r="BA117" s="7"/>
      <c r="BB117" s="9"/>
      <c r="BC117" s="7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7"/>
      <c r="D118" s="9"/>
      <c r="E118" s="7"/>
      <c r="F118" s="9"/>
      <c r="G118" s="7"/>
      <c r="H118" s="9"/>
      <c r="I118" s="7"/>
      <c r="J118" s="9"/>
      <c r="K118" s="7"/>
      <c r="L118" s="9"/>
      <c r="M118" s="7"/>
      <c r="N118" s="9"/>
      <c r="O118" s="7"/>
      <c r="P118" s="9"/>
      <c r="Q118" s="7"/>
      <c r="R118" s="98"/>
      <c r="S118" s="7"/>
      <c r="T118" s="9"/>
      <c r="U118" s="7"/>
      <c r="V118" s="9"/>
      <c r="W118" s="7"/>
      <c r="X118" s="9"/>
      <c r="Y118" s="7"/>
      <c r="Z118" s="9"/>
      <c r="AA118" s="7"/>
      <c r="AB118" s="9"/>
      <c r="AC118" s="7"/>
      <c r="AD118" s="9"/>
      <c r="AE118" s="7"/>
      <c r="AF118" s="9"/>
      <c r="AG118" s="7"/>
      <c r="AH118" s="9"/>
      <c r="AI118" s="7"/>
      <c r="AJ118" s="98"/>
      <c r="AK118" s="7"/>
      <c r="AL118" s="9"/>
      <c r="AM118" s="7"/>
      <c r="AN118" s="9"/>
      <c r="AO118" s="7"/>
      <c r="AP118" s="9"/>
      <c r="AQ118" s="7"/>
      <c r="AR118" s="9"/>
      <c r="AS118" s="7"/>
      <c r="AT118" s="9"/>
      <c r="AU118" s="7"/>
      <c r="AV118" s="9"/>
      <c r="AW118" s="100"/>
      <c r="AX118" s="9"/>
      <c r="AY118" s="7"/>
      <c r="AZ118" s="9"/>
      <c r="BA118" s="7"/>
      <c r="BB118" s="98"/>
      <c r="BC118" s="7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7"/>
      <c r="D119" s="9"/>
      <c r="E119" s="7"/>
      <c r="F119" s="9"/>
      <c r="G119" s="7"/>
      <c r="H119" s="9"/>
      <c r="I119" s="7"/>
      <c r="J119" s="9"/>
      <c r="K119" s="7"/>
      <c r="L119" s="9"/>
      <c r="M119" s="7"/>
      <c r="N119" s="9"/>
      <c r="O119" s="7"/>
      <c r="P119" s="9"/>
      <c r="Q119" s="7"/>
      <c r="R119" s="9"/>
      <c r="S119" s="7"/>
      <c r="T119" s="9"/>
      <c r="U119" s="7"/>
      <c r="V119" s="9"/>
      <c r="W119" s="7"/>
      <c r="X119" s="9"/>
      <c r="Y119" s="7"/>
      <c r="Z119" s="9"/>
      <c r="AA119" s="7"/>
      <c r="AB119" s="9"/>
      <c r="AC119" s="7"/>
      <c r="AD119" s="9"/>
      <c r="AE119" s="7"/>
      <c r="AF119" s="9"/>
      <c r="AG119" s="7"/>
      <c r="AH119" s="9"/>
      <c r="AI119" s="7"/>
      <c r="AJ119" s="9"/>
      <c r="AK119" s="7"/>
      <c r="AL119" s="9"/>
      <c r="AM119" s="7"/>
      <c r="AN119" s="9"/>
      <c r="AO119" s="7"/>
      <c r="AP119" s="9"/>
      <c r="AQ119" s="7"/>
      <c r="AR119" s="9"/>
      <c r="AS119" s="7"/>
      <c r="AT119" s="9"/>
      <c r="AU119" s="7"/>
      <c r="AV119" s="9"/>
      <c r="AW119" s="100"/>
      <c r="AX119" s="9"/>
      <c r="AY119" s="7"/>
      <c r="AZ119" s="9"/>
      <c r="BA119" s="7"/>
      <c r="BB119" s="9"/>
      <c r="BC119" s="7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7"/>
      <c r="D120" s="9"/>
      <c r="E120" s="7"/>
      <c r="F120" s="9"/>
      <c r="G120" s="7"/>
      <c r="H120" s="9"/>
      <c r="I120" s="7"/>
      <c r="J120" s="9"/>
      <c r="K120" s="7"/>
      <c r="L120" s="9"/>
      <c r="M120" s="7"/>
      <c r="N120" s="9"/>
      <c r="O120" s="7"/>
      <c r="P120" s="9"/>
      <c r="Q120" s="7"/>
      <c r="R120" s="9"/>
      <c r="S120" s="7"/>
      <c r="T120" s="9"/>
      <c r="U120" s="7"/>
      <c r="V120" s="9"/>
      <c r="W120" s="7"/>
      <c r="X120" s="9"/>
      <c r="Y120" s="7"/>
      <c r="Z120" s="9"/>
      <c r="AA120" s="7"/>
      <c r="AB120" s="9"/>
      <c r="AC120" s="7"/>
      <c r="AD120" s="9"/>
      <c r="AE120" s="7"/>
      <c r="AF120" s="9"/>
      <c r="AG120" s="7"/>
      <c r="AH120" s="9"/>
      <c r="AI120" s="7"/>
      <c r="AJ120" s="9"/>
      <c r="AK120" s="7"/>
      <c r="AL120" s="9"/>
      <c r="AM120" s="7"/>
      <c r="AN120" s="9"/>
      <c r="AO120" s="7"/>
      <c r="AP120" s="9"/>
      <c r="AQ120" s="7"/>
      <c r="AR120" s="9"/>
      <c r="AS120" s="7"/>
      <c r="AT120" s="9"/>
      <c r="AU120" s="7"/>
      <c r="AV120" s="9"/>
      <c r="AW120" s="100"/>
      <c r="AX120" s="9"/>
      <c r="AY120" s="7"/>
      <c r="AZ120" s="9"/>
      <c r="BA120" s="7"/>
      <c r="BB120" s="9"/>
      <c r="BC120" s="7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7"/>
      <c r="D121" s="9"/>
      <c r="E121" s="7"/>
      <c r="F121" s="9"/>
      <c r="G121" s="7"/>
      <c r="H121" s="9"/>
      <c r="I121" s="7"/>
      <c r="J121" s="9"/>
      <c r="K121" s="7"/>
      <c r="L121" s="9"/>
      <c r="M121" s="7"/>
      <c r="N121" s="9"/>
      <c r="O121" s="7"/>
      <c r="P121" s="9"/>
      <c r="Q121" s="7"/>
      <c r="R121" s="9"/>
      <c r="S121" s="7"/>
      <c r="T121" s="9"/>
      <c r="U121" s="7"/>
      <c r="V121" s="9"/>
      <c r="W121" s="7"/>
      <c r="X121" s="9"/>
      <c r="Y121" s="7"/>
      <c r="Z121" s="9"/>
      <c r="AA121" s="7"/>
      <c r="AB121" s="9"/>
      <c r="AC121" s="7"/>
      <c r="AD121" s="9"/>
      <c r="AE121" s="7"/>
      <c r="AF121" s="9"/>
      <c r="AG121" s="7"/>
      <c r="AH121" s="9"/>
      <c r="AI121" s="7"/>
      <c r="AJ121" s="9"/>
      <c r="AK121" s="7"/>
      <c r="AL121" s="9"/>
      <c r="AM121" s="7"/>
      <c r="AN121" s="9"/>
      <c r="AO121" s="7"/>
      <c r="AP121" s="9"/>
      <c r="AQ121" s="7"/>
      <c r="AR121" s="9"/>
      <c r="AS121" s="7"/>
      <c r="AT121" s="9"/>
      <c r="AU121" s="7"/>
      <c r="AV121" s="9"/>
      <c r="AW121" s="100"/>
      <c r="AX121" s="9"/>
      <c r="AY121" s="7"/>
      <c r="AZ121" s="9"/>
      <c r="BA121" s="7"/>
      <c r="BB121" s="9"/>
      <c r="BC121" s="7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9"/>
      <c r="AD122" s="98">
        <f>+AD73</f>
        <v>0</v>
      </c>
      <c r="AE122" s="99"/>
      <c r="AF122" s="98">
        <f>+AF72+AF80</f>
        <v>0</v>
      </c>
      <c r="AG122" s="99"/>
      <c r="AH122" s="98">
        <f>+AH62+AH75</f>
        <v>0</v>
      </c>
      <c r="AI122" s="99"/>
      <c r="AJ122" s="98">
        <f>+AJ65+AJ80</f>
        <v>0</v>
      </c>
      <c r="AK122" s="99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9"/>
      <c r="AD123" s="98">
        <f>+AD103</f>
        <v>0</v>
      </c>
      <c r="AE123" s="99"/>
      <c r="AF123" s="98">
        <f>+AF94+AF99</f>
        <v>0</v>
      </c>
      <c r="AG123" s="99"/>
      <c r="AH123" s="98">
        <f>+AH92+AH99</f>
        <v>0</v>
      </c>
      <c r="AI123" s="99"/>
      <c r="AJ123" s="98">
        <f>+AJ96+AJ103</f>
        <v>0</v>
      </c>
      <c r="AK123" s="99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9"/>
      <c r="AD124" s="98">
        <f>+AD114</f>
        <v>0</v>
      </c>
      <c r="AE124" s="99"/>
      <c r="AF124" s="98">
        <f>+AF114</f>
        <v>0</v>
      </c>
      <c r="AG124" s="99"/>
      <c r="AH124" s="98">
        <f>+AH115</f>
        <v>0</v>
      </c>
      <c r="AI124" s="99"/>
      <c r="AJ124" s="98">
        <f>+AJ115</f>
        <v>0</v>
      </c>
      <c r="AK124" s="99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70"/>
      <c r="X131" s="19"/>
      <c r="Y131" s="70"/>
      <c r="Z131" s="4"/>
      <c r="AA131" s="70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70"/>
      <c r="D132" s="58"/>
      <c r="E132" s="8"/>
      <c r="F132" s="58"/>
      <c r="G132" s="8"/>
      <c r="H132" s="58"/>
      <c r="I132" s="8"/>
      <c r="J132" s="58"/>
      <c r="K132" s="8"/>
      <c r="L132" s="58"/>
      <c r="M132" s="8"/>
      <c r="N132" s="30"/>
      <c r="O132" s="13"/>
      <c r="P132" s="58"/>
      <c r="Q132" s="8"/>
      <c r="R132" s="58"/>
      <c r="S132" s="8"/>
      <c r="T132" s="58"/>
      <c r="U132" s="8"/>
      <c r="V132" s="58"/>
      <c r="W132" s="13"/>
      <c r="X132" s="58"/>
      <c r="Y132" s="13"/>
      <c r="Z132" s="76"/>
      <c r="AA132" s="41"/>
      <c r="AB132" s="58"/>
      <c r="AC132" s="8"/>
      <c r="AD132" s="58"/>
      <c r="AE132" s="8"/>
      <c r="AF132" s="58"/>
      <c r="AG132" s="43"/>
      <c r="AH132" s="58"/>
      <c r="AI132" s="13"/>
      <c r="AJ132" s="58"/>
      <c r="AK132" s="8"/>
      <c r="AL132" s="58"/>
      <c r="AM132" s="43"/>
      <c r="AN132" s="58"/>
      <c r="AO132" s="8"/>
      <c r="AP132" s="58"/>
      <c r="AQ132" s="8"/>
      <c r="AR132" s="58"/>
      <c r="AS132" s="51"/>
      <c r="AT132" s="58"/>
      <c r="AU132" s="8"/>
      <c r="AV132" s="26"/>
      <c r="AW132" s="43"/>
      <c r="AX132" s="58"/>
      <c r="AY132" s="8"/>
      <c r="AZ132" s="58"/>
      <c r="BA132" s="8"/>
      <c r="BB132" s="58"/>
      <c r="BC132" s="8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70"/>
      <c r="D133" s="58"/>
      <c r="E133" s="8"/>
      <c r="F133" s="58"/>
      <c r="G133" s="8"/>
      <c r="H133" s="58"/>
      <c r="I133" s="8"/>
      <c r="J133" s="58"/>
      <c r="K133" s="8"/>
      <c r="L133" s="58"/>
      <c r="M133" s="8"/>
      <c r="N133" s="58"/>
      <c r="O133" s="8"/>
      <c r="P133" s="58"/>
      <c r="Q133" s="8"/>
      <c r="R133" s="58"/>
      <c r="S133" s="8"/>
      <c r="T133" s="58"/>
      <c r="U133" s="8"/>
      <c r="V133" s="58"/>
      <c r="W133" s="8"/>
      <c r="X133" s="58"/>
      <c r="Y133" s="8"/>
      <c r="Z133" s="26"/>
      <c r="AA133" s="8"/>
      <c r="AB133" s="39"/>
      <c r="AC133" s="13"/>
      <c r="AD133" s="58"/>
      <c r="AE133" s="8"/>
      <c r="AF133" s="58"/>
      <c r="AG133" s="43"/>
      <c r="AH133" s="58"/>
      <c r="AI133" s="43"/>
      <c r="AJ133" s="30"/>
      <c r="AK133" s="13"/>
      <c r="AL133" s="58"/>
      <c r="AM133" s="43"/>
      <c r="AN133" s="58"/>
      <c r="AO133" s="8"/>
      <c r="AP133" s="58"/>
      <c r="AQ133" s="8"/>
      <c r="AR133" s="58"/>
      <c r="AS133" s="51"/>
      <c r="AT133" s="58"/>
      <c r="AU133" s="8"/>
      <c r="AV133" s="26"/>
      <c r="AW133" s="43"/>
      <c r="AX133" s="58"/>
      <c r="AY133" s="8"/>
      <c r="AZ133" s="58"/>
      <c r="BA133" s="8"/>
      <c r="BB133" s="58"/>
      <c r="BC133" s="8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70"/>
      <c r="D134" s="30"/>
      <c r="E134" s="13"/>
      <c r="F134" s="58"/>
      <c r="G134" s="8"/>
      <c r="H134" s="58"/>
      <c r="I134" s="8"/>
      <c r="J134" s="58"/>
      <c r="K134" s="8"/>
      <c r="L134" s="58"/>
      <c r="M134" s="8"/>
      <c r="N134" s="58"/>
      <c r="O134" s="8"/>
      <c r="P134" s="58"/>
      <c r="Q134" s="8"/>
      <c r="R134" s="58"/>
      <c r="S134" s="8"/>
      <c r="T134" s="58"/>
      <c r="U134" s="8"/>
      <c r="V134" s="58"/>
      <c r="W134" s="8"/>
      <c r="X134" s="58"/>
      <c r="Y134" s="8"/>
      <c r="Z134" s="26"/>
      <c r="AA134" s="8"/>
      <c r="AB134" s="60"/>
      <c r="AC134" s="54"/>
      <c r="AD134" s="58"/>
      <c r="AE134" s="8"/>
      <c r="AF134" s="25"/>
      <c r="AG134" s="70"/>
      <c r="AH134" s="58"/>
      <c r="AI134" s="43"/>
      <c r="AJ134" s="58"/>
      <c r="AK134" s="8"/>
      <c r="AL134" s="58"/>
      <c r="AM134" s="43"/>
      <c r="AN134" s="58"/>
      <c r="AO134" s="8"/>
      <c r="AP134" s="58"/>
      <c r="AQ134" s="8"/>
      <c r="AR134" s="58"/>
      <c r="AS134" s="51"/>
      <c r="AT134" s="58"/>
      <c r="AU134" s="8"/>
      <c r="AV134" s="58"/>
      <c r="AW134" s="43"/>
      <c r="AX134" s="58"/>
      <c r="AY134" s="8"/>
      <c r="AZ134" s="30"/>
      <c r="BA134" s="13"/>
      <c r="BB134" s="68"/>
      <c r="BC134" s="8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8"/>
      <c r="D135" s="58"/>
      <c r="E135" s="8"/>
      <c r="F135" s="68"/>
      <c r="G135" s="8"/>
      <c r="H135" s="58"/>
      <c r="I135" s="8"/>
      <c r="J135" s="58"/>
      <c r="K135" s="8"/>
      <c r="L135" s="58"/>
      <c r="M135" s="8"/>
      <c r="N135" s="58"/>
      <c r="O135" s="8"/>
      <c r="P135" s="58"/>
      <c r="Q135" s="8"/>
      <c r="R135" s="58"/>
      <c r="S135" s="8"/>
      <c r="T135" s="58"/>
      <c r="U135" s="8"/>
      <c r="V135" s="58"/>
      <c r="W135" s="8"/>
      <c r="X135" s="58"/>
      <c r="Y135" s="8"/>
      <c r="Z135" s="26"/>
      <c r="AA135" s="8"/>
      <c r="AB135" s="35"/>
      <c r="AC135" s="8"/>
      <c r="AD135" s="58"/>
      <c r="AE135" s="8"/>
      <c r="AF135" s="25"/>
      <c r="AG135" s="43"/>
      <c r="AH135" s="58"/>
      <c r="AI135" s="43"/>
      <c r="AJ135" s="58"/>
      <c r="AK135" s="8"/>
      <c r="AL135" s="58"/>
      <c r="AM135" s="43"/>
      <c r="AN135" s="58"/>
      <c r="AO135" s="8"/>
      <c r="AP135" s="58"/>
      <c r="AQ135" s="8"/>
      <c r="AR135" s="58"/>
      <c r="AS135" s="51"/>
      <c r="AT135" s="39"/>
      <c r="AU135" s="13"/>
      <c r="AV135" s="58"/>
      <c r="AW135" s="43"/>
      <c r="AX135" s="30"/>
      <c r="AY135" s="13"/>
      <c r="AZ135" s="30"/>
      <c r="BA135" s="13"/>
      <c r="BB135" s="30"/>
      <c r="BC135" s="13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8"/>
      <c r="D136" s="58"/>
      <c r="E136" s="8"/>
      <c r="F136" s="68"/>
      <c r="G136" s="8"/>
      <c r="H136" s="30"/>
      <c r="I136" s="13"/>
      <c r="J136" s="58"/>
      <c r="K136" s="8"/>
      <c r="L136" s="58"/>
      <c r="M136" s="8"/>
      <c r="N136" s="35"/>
      <c r="O136" s="8"/>
      <c r="P136" s="58"/>
      <c r="Q136" s="8"/>
      <c r="R136" s="58"/>
      <c r="S136" s="8"/>
      <c r="T136" s="58"/>
      <c r="U136" s="8"/>
      <c r="V136" s="58"/>
      <c r="W136" s="8"/>
      <c r="X136" s="58"/>
      <c r="Y136" s="8"/>
      <c r="Z136" s="26"/>
      <c r="AA136" s="8"/>
      <c r="AB136" s="35"/>
      <c r="AC136" s="8"/>
      <c r="AD136" s="58"/>
      <c r="AE136" s="8"/>
      <c r="AF136" s="25"/>
      <c r="AG136" s="43"/>
      <c r="AH136" s="58"/>
      <c r="AI136" s="43"/>
      <c r="AJ136" s="58"/>
      <c r="AK136" s="8"/>
      <c r="AL136" s="58"/>
      <c r="AM136" s="43"/>
      <c r="AN136" s="58"/>
      <c r="AO136" s="8"/>
      <c r="AP136" s="30"/>
      <c r="AQ136" s="41"/>
      <c r="AR136" s="58"/>
      <c r="AS136" s="51"/>
      <c r="AT136" s="39"/>
      <c r="AU136" s="13"/>
      <c r="AV136" s="58"/>
      <c r="AW136" s="43"/>
      <c r="AX136" s="30"/>
      <c r="AY136" s="13"/>
      <c r="AZ136" s="58"/>
      <c r="BA136" s="8"/>
      <c r="BB136" s="58"/>
      <c r="BC136" s="8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70"/>
      <c r="D137" s="58"/>
      <c r="E137" s="8"/>
      <c r="F137" s="68"/>
      <c r="G137" s="8"/>
      <c r="H137" s="58"/>
      <c r="I137" s="8"/>
      <c r="J137" s="75"/>
      <c r="K137" s="8"/>
      <c r="L137" s="58"/>
      <c r="M137" s="8"/>
      <c r="N137" s="39"/>
      <c r="O137" s="13"/>
      <c r="P137" s="58"/>
      <c r="Q137" s="8"/>
      <c r="R137" s="58"/>
      <c r="S137" s="8"/>
      <c r="T137" s="39"/>
      <c r="U137" s="13"/>
      <c r="V137" s="58"/>
      <c r="W137" s="8"/>
      <c r="X137" s="58"/>
      <c r="Y137" s="8"/>
      <c r="Z137" s="26"/>
      <c r="AA137" s="8"/>
      <c r="AB137" s="25"/>
      <c r="AC137" s="8"/>
      <c r="AD137" s="58"/>
      <c r="AE137" s="8"/>
      <c r="AF137" s="25"/>
      <c r="AG137" s="43"/>
      <c r="AH137" s="58"/>
      <c r="AI137" s="43"/>
      <c r="AJ137" s="4"/>
      <c r="AK137" s="70"/>
      <c r="AL137" s="58"/>
      <c r="AM137" s="43"/>
      <c r="AN137" s="39"/>
      <c r="AO137" s="8"/>
      <c r="AP137" s="58"/>
      <c r="AQ137" s="8"/>
      <c r="AR137" s="68"/>
      <c r="AS137" s="51"/>
      <c r="AT137" s="58"/>
      <c r="AU137" s="8"/>
      <c r="AV137" s="68"/>
      <c r="AW137" s="43"/>
      <c r="AX137" s="58"/>
      <c r="AY137" s="8"/>
      <c r="AZ137" s="58"/>
      <c r="BA137" s="8"/>
      <c r="BB137" s="58"/>
      <c r="BC137" s="8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70"/>
      <c r="D138" s="58"/>
      <c r="E138" s="8"/>
      <c r="F138" s="68"/>
      <c r="G138" s="8"/>
      <c r="H138" s="58"/>
      <c r="I138" s="8"/>
      <c r="J138" s="30"/>
      <c r="K138" s="13"/>
      <c r="L138" s="58"/>
      <c r="M138" s="8"/>
      <c r="N138" s="60"/>
      <c r="O138" s="54"/>
      <c r="P138" s="58"/>
      <c r="Q138" s="8"/>
      <c r="R138" s="58"/>
      <c r="S138" s="8"/>
      <c r="T138" s="58"/>
      <c r="U138" s="8"/>
      <c r="V138" s="68"/>
      <c r="W138" s="8"/>
      <c r="X138" s="68"/>
      <c r="Y138" s="8"/>
      <c r="Z138" s="26"/>
      <c r="AA138" s="8"/>
      <c r="AB138" s="25"/>
      <c r="AC138" s="8"/>
      <c r="AD138" s="58"/>
      <c r="AE138" s="8"/>
      <c r="AF138" s="25"/>
      <c r="AG138" s="43"/>
      <c r="AH138" s="58"/>
      <c r="AI138" s="43"/>
      <c r="AJ138" s="58"/>
      <c r="AK138" s="8"/>
      <c r="AL138" s="30"/>
      <c r="AM138" s="13"/>
      <c r="AN138" s="58"/>
      <c r="AO138" s="8"/>
      <c r="AP138" s="30"/>
      <c r="AQ138" s="41"/>
      <c r="AR138" s="34"/>
      <c r="AS138" s="51"/>
      <c r="AT138" s="58"/>
      <c r="AU138" s="8"/>
      <c r="AV138" s="30"/>
      <c r="AW138" s="46"/>
      <c r="AX138" s="30"/>
      <c r="AY138" s="13"/>
      <c r="AZ138" s="30"/>
      <c r="BA138" s="13"/>
      <c r="BB138" s="58"/>
      <c r="BC138" s="8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70"/>
      <c r="D139" s="26"/>
      <c r="E139" s="8"/>
      <c r="F139" s="68"/>
      <c r="G139" s="8"/>
      <c r="H139" s="58"/>
      <c r="I139" s="8"/>
      <c r="J139" s="68"/>
      <c r="K139" s="8"/>
      <c r="L139" s="58"/>
      <c r="M139" s="8"/>
      <c r="N139" s="35"/>
      <c r="O139" s="8"/>
      <c r="P139" s="58"/>
      <c r="Q139" s="8"/>
      <c r="R139" s="58"/>
      <c r="S139" s="8"/>
      <c r="T139" s="58"/>
      <c r="U139" s="8"/>
      <c r="V139" s="68"/>
      <c r="W139" s="8"/>
      <c r="X139" s="68"/>
      <c r="Y139" s="8"/>
      <c r="Z139" s="26"/>
      <c r="AA139" s="8"/>
      <c r="AB139" s="28"/>
      <c r="AC139" s="8"/>
      <c r="AD139" s="58"/>
      <c r="AE139" s="8"/>
      <c r="AF139" s="25"/>
      <c r="AG139" s="43"/>
      <c r="AH139" s="58"/>
      <c r="AI139" s="43"/>
      <c r="AJ139" s="58"/>
      <c r="AK139" s="8"/>
      <c r="AL139" s="58"/>
      <c r="AM139" s="43"/>
      <c r="AN139" s="58"/>
      <c r="AO139" s="8"/>
      <c r="AP139" s="30"/>
      <c r="AQ139" s="41"/>
      <c r="AR139" s="34"/>
      <c r="AS139" s="51"/>
      <c r="AT139" s="58"/>
      <c r="AU139" s="8"/>
      <c r="AV139" s="30"/>
      <c r="AW139" s="46"/>
      <c r="AX139" s="72"/>
      <c r="AY139" s="16"/>
      <c r="AZ139" s="30"/>
      <c r="BA139" s="13"/>
      <c r="BB139" s="58"/>
      <c r="BC139" s="8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70"/>
      <c r="D140" s="39"/>
      <c r="E140" s="13"/>
      <c r="F140" s="68"/>
      <c r="G140" s="8"/>
      <c r="H140" s="39"/>
      <c r="I140" s="13"/>
      <c r="J140" s="58"/>
      <c r="K140" s="8"/>
      <c r="L140" s="39"/>
      <c r="M140" s="13"/>
      <c r="N140" s="26"/>
      <c r="O140" s="8"/>
      <c r="P140" s="39"/>
      <c r="Q140" s="13"/>
      <c r="R140" s="58"/>
      <c r="S140" s="13"/>
      <c r="T140" s="39"/>
      <c r="U140" s="13"/>
      <c r="V140" s="58"/>
      <c r="W140" s="8"/>
      <c r="X140" s="58"/>
      <c r="Y140" s="8"/>
      <c r="Z140" s="26"/>
      <c r="AA140" s="8"/>
      <c r="AB140" s="28"/>
      <c r="AC140" s="8"/>
      <c r="AD140" s="39"/>
      <c r="AE140" s="13"/>
      <c r="AF140" s="25"/>
      <c r="AG140" s="43"/>
      <c r="AH140" s="58"/>
      <c r="AI140" s="43"/>
      <c r="AJ140" s="58"/>
      <c r="AK140" s="8"/>
      <c r="AL140" s="39"/>
      <c r="AM140" s="53"/>
      <c r="AN140" s="39"/>
      <c r="AO140" s="13"/>
      <c r="AP140" s="39"/>
      <c r="AQ140" s="13"/>
      <c r="AR140" s="34"/>
      <c r="AS140" s="51"/>
      <c r="AT140" s="39"/>
      <c r="AU140" s="13"/>
      <c r="AV140" s="30"/>
      <c r="AW140" s="46"/>
      <c r="AX140" s="30"/>
      <c r="AY140" s="13"/>
      <c r="AZ140" s="30"/>
      <c r="BA140" s="13"/>
      <c r="BB140" s="39"/>
      <c r="BC140" s="13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70"/>
      <c r="D141" s="58"/>
      <c r="E141" s="8"/>
      <c r="F141" s="30"/>
      <c r="G141" s="13"/>
      <c r="H141" s="58"/>
      <c r="I141" s="8"/>
      <c r="J141" s="58"/>
      <c r="K141" s="8"/>
      <c r="L141" s="39"/>
      <c r="M141" s="8"/>
      <c r="N141" s="28"/>
      <c r="O141" s="8"/>
      <c r="P141" s="30"/>
      <c r="Q141" s="13"/>
      <c r="R141" s="58"/>
      <c r="S141" s="13"/>
      <c r="T141" s="58"/>
      <c r="U141" s="8"/>
      <c r="V141" s="58"/>
      <c r="W141" s="8"/>
      <c r="X141" s="58"/>
      <c r="Y141" s="8"/>
      <c r="Z141" s="26"/>
      <c r="AA141" s="8"/>
      <c r="AB141" s="30"/>
      <c r="AC141" s="13"/>
      <c r="AD141" s="58"/>
      <c r="AE141" s="8"/>
      <c r="AF141" s="25"/>
      <c r="AG141" s="43"/>
      <c r="AH141" s="58"/>
      <c r="AI141" s="43"/>
      <c r="AJ141" s="39"/>
      <c r="AK141" s="13"/>
      <c r="AL141" s="58"/>
      <c r="AM141" s="43"/>
      <c r="AN141" s="58"/>
      <c r="AO141" s="8"/>
      <c r="AP141" s="68"/>
      <c r="AQ141" s="8"/>
      <c r="AR141" s="68"/>
      <c r="AS141" s="51"/>
      <c r="AT141" s="39"/>
      <c r="AU141" s="8"/>
      <c r="AV141" s="30"/>
      <c r="AW141" s="53"/>
      <c r="AX141" s="30"/>
      <c r="AY141" s="13"/>
      <c r="AZ141" s="30"/>
      <c r="BA141" s="13"/>
      <c r="BB141" s="58"/>
      <c r="BC141" s="8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70"/>
      <c r="D142" s="58"/>
      <c r="E142" s="8"/>
      <c r="F142" s="68"/>
      <c r="G142" s="8"/>
      <c r="H142" s="58"/>
      <c r="I142" s="8"/>
      <c r="J142" s="75"/>
      <c r="K142" s="8"/>
      <c r="L142" s="39"/>
      <c r="M142" s="8"/>
      <c r="N142" s="28"/>
      <c r="O142" s="8"/>
      <c r="P142" s="58"/>
      <c r="Q142" s="8"/>
      <c r="R142" s="58"/>
      <c r="S142" s="8"/>
      <c r="T142" s="30"/>
      <c r="U142" s="13"/>
      <c r="V142" s="58"/>
      <c r="W142" s="8"/>
      <c r="X142" s="58"/>
      <c r="Y142" s="8"/>
      <c r="Z142" s="26"/>
      <c r="AA142" s="8"/>
      <c r="AB142" s="68"/>
      <c r="AC142" s="8"/>
      <c r="AD142" s="58"/>
      <c r="AE142" s="8"/>
      <c r="AF142" s="25"/>
      <c r="AG142" s="43"/>
      <c r="AH142" s="35"/>
      <c r="AI142" s="43"/>
      <c r="AJ142" s="58"/>
      <c r="AK142" s="8"/>
      <c r="AL142" s="58"/>
      <c r="AM142" s="43"/>
      <c r="AN142" s="58"/>
      <c r="AO142" s="8"/>
      <c r="AP142" s="58"/>
      <c r="AQ142" s="8"/>
      <c r="AR142" s="58"/>
      <c r="AS142" s="51"/>
      <c r="AT142" s="58"/>
      <c r="AU142" s="8"/>
      <c r="AV142" s="30"/>
      <c r="AW142" s="53"/>
      <c r="AX142" s="72"/>
      <c r="AY142" s="16"/>
      <c r="AZ142" s="72"/>
      <c r="BA142" s="16"/>
      <c r="BB142" s="58"/>
      <c r="BC142" s="8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70"/>
      <c r="D143" s="58"/>
      <c r="E143" s="8"/>
      <c r="F143" s="68"/>
      <c r="G143" s="8"/>
      <c r="H143" s="58"/>
      <c r="I143" s="8"/>
      <c r="J143" s="58"/>
      <c r="K143" s="8"/>
      <c r="L143" s="39"/>
      <c r="M143" s="8"/>
      <c r="N143" s="34"/>
      <c r="O143" s="8"/>
      <c r="P143" s="58"/>
      <c r="Q143" s="8"/>
      <c r="R143" s="58"/>
      <c r="S143" s="13"/>
      <c r="T143" s="30"/>
      <c r="U143" s="8"/>
      <c r="V143" s="35"/>
      <c r="W143" s="8"/>
      <c r="X143" s="35"/>
      <c r="Y143" s="8"/>
      <c r="Z143" s="26"/>
      <c r="AA143" s="8"/>
      <c r="AB143" s="68"/>
      <c r="AC143" s="8"/>
      <c r="AD143" s="35"/>
      <c r="AE143" s="8"/>
      <c r="AF143" s="25"/>
      <c r="AG143" s="43"/>
      <c r="AH143" s="35"/>
      <c r="AI143" s="43"/>
      <c r="AJ143" s="30"/>
      <c r="AK143" s="41"/>
      <c r="AL143" s="58"/>
      <c r="AM143" s="43"/>
      <c r="AN143" s="58"/>
      <c r="AO143" s="8"/>
      <c r="AP143" s="58"/>
      <c r="AQ143" s="8"/>
      <c r="AR143" s="58"/>
      <c r="AS143" s="51"/>
      <c r="AT143" s="58"/>
      <c r="AU143" s="8"/>
      <c r="AV143" s="58"/>
      <c r="AW143" s="43"/>
      <c r="AX143" s="58"/>
      <c r="AY143" s="56"/>
      <c r="AZ143" s="72"/>
      <c r="BA143" s="16"/>
      <c r="BB143" s="58"/>
      <c r="BC143" s="8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70"/>
      <c r="D144" s="58"/>
      <c r="E144" s="8"/>
      <c r="F144" s="68"/>
      <c r="G144" s="8"/>
      <c r="H144" s="58"/>
      <c r="I144" s="8"/>
      <c r="J144" s="35"/>
      <c r="K144" s="13"/>
      <c r="L144" s="39"/>
      <c r="M144" s="8"/>
      <c r="N144" s="58"/>
      <c r="O144" s="8"/>
      <c r="P144" s="58"/>
      <c r="Q144" s="8"/>
      <c r="R144" s="58"/>
      <c r="S144" s="8"/>
      <c r="T144" s="68"/>
      <c r="U144" s="8"/>
      <c r="V144" s="35"/>
      <c r="W144" s="8"/>
      <c r="X144" s="35"/>
      <c r="Y144" s="8"/>
      <c r="Z144" s="30"/>
      <c r="AA144" s="13"/>
      <c r="AB144" s="68"/>
      <c r="AC144" s="8"/>
      <c r="AD144" s="58"/>
      <c r="AE144" s="8"/>
      <c r="AF144" s="25"/>
      <c r="AG144" s="43"/>
      <c r="AH144" s="35"/>
      <c r="AI144" s="53"/>
      <c r="AJ144" s="30"/>
      <c r="AK144" s="13"/>
      <c r="AL144" s="58"/>
      <c r="AM144" s="43"/>
      <c r="AN144" s="58"/>
      <c r="AO144" s="8"/>
      <c r="AP144" s="58"/>
      <c r="AQ144" s="8"/>
      <c r="AR144" s="58"/>
      <c r="AS144" s="51"/>
      <c r="AT144" s="58"/>
      <c r="AU144" s="8"/>
      <c r="AV144" s="30"/>
      <c r="AW144" s="53"/>
      <c r="AX144" s="39"/>
      <c r="AY144" s="16"/>
      <c r="AZ144" s="72"/>
      <c r="BA144" s="16"/>
      <c r="BB144" s="58"/>
      <c r="BC144" s="8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70"/>
      <c r="D145" s="58"/>
      <c r="E145" s="8"/>
      <c r="F145" s="68"/>
      <c r="G145" s="8"/>
      <c r="H145" s="35"/>
      <c r="I145" s="13"/>
      <c r="J145" s="60"/>
      <c r="K145" s="54"/>
      <c r="L145" s="58"/>
      <c r="M145" s="8"/>
      <c r="N145" s="58"/>
      <c r="O145" s="8"/>
      <c r="P145" s="35"/>
      <c r="Q145" s="8"/>
      <c r="R145" s="35"/>
      <c r="S145" s="8"/>
      <c r="T145" s="26"/>
      <c r="U145" s="8"/>
      <c r="V145" s="68"/>
      <c r="W145" s="8"/>
      <c r="X145" s="58"/>
      <c r="Y145" s="8"/>
      <c r="Z145" s="30"/>
      <c r="AA145" s="13"/>
      <c r="AB145" s="58"/>
      <c r="AC145" s="8"/>
      <c r="AD145" s="58"/>
      <c r="AE145" s="8"/>
      <c r="AF145" s="28"/>
      <c r="AG145" s="70"/>
      <c r="AH145" s="35"/>
      <c r="AI145" s="53"/>
      <c r="AJ145" s="30"/>
      <c r="AK145" s="13"/>
      <c r="AL145" s="58"/>
      <c r="AM145" s="43"/>
      <c r="AN145" s="67"/>
      <c r="AO145" s="8"/>
      <c r="AP145" s="58"/>
      <c r="AQ145" s="8"/>
      <c r="AR145" s="58"/>
      <c r="AS145" s="51"/>
      <c r="AT145" s="58"/>
      <c r="AU145" s="8"/>
      <c r="AV145" s="30"/>
      <c r="AW145" s="53"/>
      <c r="AX145" s="58"/>
      <c r="AY145" s="56"/>
      <c r="AZ145" s="58"/>
      <c r="BA145" s="56"/>
      <c r="BB145" s="39"/>
      <c r="BC145" s="8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8"/>
      <c r="D146" s="30"/>
      <c r="E146" s="41"/>
      <c r="F146" s="26"/>
      <c r="G146" s="13"/>
      <c r="H146" s="30"/>
      <c r="I146" s="13"/>
      <c r="J146" s="35"/>
      <c r="K146" s="8"/>
      <c r="L146" s="39"/>
      <c r="M146" s="13"/>
      <c r="N146" s="39"/>
      <c r="O146" s="13"/>
      <c r="P146" s="39"/>
      <c r="Q146" s="13"/>
      <c r="R146" s="35"/>
      <c r="S146" s="13"/>
      <c r="T146" s="30"/>
      <c r="U146" s="13"/>
      <c r="V146" s="39"/>
      <c r="W146" s="13"/>
      <c r="X146" s="39"/>
      <c r="Y146" s="13"/>
      <c r="Z146" s="30"/>
      <c r="AA146" s="13"/>
      <c r="AB146" s="39"/>
      <c r="AC146" s="13"/>
      <c r="AD146" s="39"/>
      <c r="AE146" s="13"/>
      <c r="AF146" s="25"/>
      <c r="AG146" s="70"/>
      <c r="AH146" s="35"/>
      <c r="AI146" s="43"/>
      <c r="AJ146" s="58"/>
      <c r="AK146" s="8"/>
      <c r="AL146" s="39"/>
      <c r="AM146" s="13"/>
      <c r="AN146" s="52"/>
      <c r="AO146" s="13"/>
      <c r="AP146" s="39"/>
      <c r="AQ146" s="8"/>
      <c r="AR146" s="39"/>
      <c r="AS146" s="47"/>
      <c r="AT146" s="39"/>
      <c r="AU146" s="13"/>
      <c r="AV146" s="58"/>
      <c r="AW146" s="43"/>
      <c r="AX146" s="39"/>
      <c r="AY146" s="56"/>
      <c r="AZ146" s="39"/>
      <c r="BA146" s="16"/>
      <c r="BB146" s="35"/>
      <c r="BC146" s="13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8"/>
      <c r="D147" s="35"/>
      <c r="E147" s="54"/>
      <c r="F147" s="63"/>
      <c r="G147" s="54"/>
      <c r="H147" s="35"/>
      <c r="I147" s="8"/>
      <c r="J147" s="192"/>
      <c r="K147" s="8"/>
      <c r="L147" s="26"/>
      <c r="M147" s="54"/>
      <c r="N147" s="58"/>
      <c r="O147" s="54"/>
      <c r="P147" s="60"/>
      <c r="Q147" s="54"/>
      <c r="R147" s="60"/>
      <c r="S147" s="54"/>
      <c r="T147" s="63"/>
      <c r="U147" s="54"/>
      <c r="V147" s="60"/>
      <c r="W147" s="54"/>
      <c r="X147" s="60"/>
      <c r="Y147" s="54"/>
      <c r="Z147" s="63"/>
      <c r="AA147" s="54"/>
      <c r="AB147" s="60"/>
      <c r="AC147" s="54"/>
      <c r="AD147" s="60"/>
      <c r="AE147" s="54"/>
      <c r="AF147" s="25"/>
      <c r="AG147" s="43"/>
      <c r="AH147" s="26"/>
      <c r="AI147" s="8"/>
      <c r="AJ147" s="39"/>
      <c r="AK147" s="13"/>
      <c r="AL147" s="60"/>
      <c r="AM147" s="54"/>
      <c r="AN147" s="52"/>
      <c r="AO147" s="54"/>
      <c r="AP147" s="58"/>
      <c r="AQ147" s="54"/>
      <c r="AR147" s="60"/>
      <c r="AS147" s="61"/>
      <c r="AT147" s="60"/>
      <c r="AU147" s="54"/>
      <c r="AV147" s="39"/>
      <c r="AW147" s="53"/>
      <c r="AX147" s="58"/>
      <c r="AY147" s="56"/>
      <c r="AZ147" s="58"/>
      <c r="BA147" s="56"/>
      <c r="BB147" s="35"/>
      <c r="BC147" s="41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7"/>
      <c r="D148" s="35"/>
      <c r="E148" s="8"/>
      <c r="F148" s="26"/>
      <c r="G148" s="8"/>
      <c r="H148" s="26"/>
      <c r="I148" s="8"/>
      <c r="J148" s="26"/>
      <c r="K148" s="8"/>
      <c r="L148" s="26"/>
      <c r="M148" s="8"/>
      <c r="N148" s="35"/>
      <c r="O148" s="8"/>
      <c r="P148" s="35"/>
      <c r="Q148" s="8"/>
      <c r="R148" s="35"/>
      <c r="S148" s="8"/>
      <c r="T148" s="26"/>
      <c r="U148" s="8"/>
      <c r="V148" s="35"/>
      <c r="W148" s="8"/>
      <c r="X148" s="26"/>
      <c r="Y148" s="8"/>
      <c r="Z148" s="26"/>
      <c r="AA148" s="8"/>
      <c r="AB148" s="35"/>
      <c r="AC148" s="8"/>
      <c r="AD148" s="35"/>
      <c r="AE148" s="8"/>
      <c r="AF148" s="25"/>
      <c r="AG148" s="43"/>
      <c r="AH148" s="26"/>
      <c r="AI148" s="53"/>
      <c r="AJ148" s="35"/>
      <c r="AK148" s="8"/>
      <c r="AL148" s="26"/>
      <c r="AM148" s="8"/>
      <c r="AN148" s="52"/>
      <c r="AO148" s="8"/>
      <c r="AP148" s="35"/>
      <c r="AQ148" s="8"/>
      <c r="AR148" s="35"/>
      <c r="AS148" s="51"/>
      <c r="AT148" s="35"/>
      <c r="AU148" s="8"/>
      <c r="AV148" s="39"/>
      <c r="AW148" s="43"/>
      <c r="AX148" s="44"/>
      <c r="AY148" s="16"/>
      <c r="AZ148" s="44"/>
      <c r="BA148" s="16"/>
      <c r="BB148" s="35"/>
      <c r="BC148" s="8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3"/>
      <c r="D149" s="26"/>
      <c r="E149" s="8"/>
      <c r="F149" s="26"/>
      <c r="G149" s="8"/>
      <c r="H149" s="26"/>
      <c r="I149" s="8"/>
      <c r="J149" s="26"/>
      <c r="K149" s="8"/>
      <c r="L149" s="26"/>
      <c r="M149" s="8"/>
      <c r="N149" s="26"/>
      <c r="O149" s="8"/>
      <c r="P149" s="26"/>
      <c r="Q149" s="8"/>
      <c r="R149" s="35"/>
      <c r="S149" s="8"/>
      <c r="T149" s="30"/>
      <c r="U149" s="13"/>
      <c r="V149" s="35"/>
      <c r="W149" s="8"/>
      <c r="X149" s="26"/>
      <c r="Y149" s="8"/>
      <c r="Z149" s="26"/>
      <c r="AA149" s="8"/>
      <c r="AB149" s="35"/>
      <c r="AC149" s="8"/>
      <c r="AD149" s="26"/>
      <c r="AE149" s="8"/>
      <c r="AF149" s="25"/>
      <c r="AG149" s="43"/>
      <c r="AH149" s="186"/>
      <c r="AI149" s="24"/>
      <c r="AJ149" s="35"/>
      <c r="AK149" s="8"/>
      <c r="AL149" s="26"/>
      <c r="AM149" s="8"/>
      <c r="AN149" s="48"/>
      <c r="AO149" s="8"/>
      <c r="AP149" s="35"/>
      <c r="AQ149" s="8"/>
      <c r="AR149" s="26"/>
      <c r="AS149" s="47"/>
      <c r="AT149" s="35"/>
      <c r="AU149" s="8"/>
      <c r="AV149" s="26"/>
      <c r="AW149" s="46"/>
      <c r="AX149" s="44"/>
      <c r="AY149" s="16"/>
      <c r="AZ149" s="44"/>
      <c r="BA149" s="16"/>
      <c r="BB149" s="30"/>
      <c r="BC149" s="8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8"/>
      <c r="D150" s="25"/>
      <c r="E150" s="24"/>
      <c r="F150" s="28"/>
      <c r="G150" s="8"/>
      <c r="H150" s="25"/>
      <c r="I150" s="24"/>
      <c r="J150" s="28"/>
      <c r="K150" s="8"/>
      <c r="L150" s="28"/>
      <c r="M150" s="8"/>
      <c r="N150" s="28"/>
      <c r="O150" s="8"/>
      <c r="P150" s="28"/>
      <c r="Q150" s="8"/>
      <c r="R150" s="28"/>
      <c r="S150" s="8"/>
      <c r="T150" s="163"/>
      <c r="U150" s="8"/>
      <c r="V150" s="25"/>
      <c r="W150" s="8"/>
      <c r="X150" s="25"/>
      <c r="Y150" s="70"/>
      <c r="Z150" s="28"/>
      <c r="AA150" s="70"/>
      <c r="AB150" s="25"/>
      <c r="AC150" s="8"/>
      <c r="AD150" s="26"/>
      <c r="AE150" s="8"/>
      <c r="AF150" s="25"/>
      <c r="AG150" s="43"/>
      <c r="AH150" s="26"/>
      <c r="AI150" s="8"/>
      <c r="AJ150" s="30"/>
      <c r="AK150" s="24"/>
      <c r="AL150" s="25"/>
      <c r="AM150" s="70"/>
      <c r="AN150" s="36"/>
      <c r="AO150" s="8"/>
      <c r="AP150" s="28"/>
      <c r="AQ150" s="8"/>
      <c r="AR150" s="30"/>
      <c r="AS150" s="31"/>
      <c r="AT150" s="39"/>
      <c r="AU150" s="8"/>
      <c r="AV150" s="30"/>
      <c r="AW150" s="88"/>
      <c r="AX150" s="28"/>
      <c r="AY150" s="16"/>
      <c r="AZ150" s="34"/>
      <c r="BA150" s="16"/>
      <c r="BB150" s="30"/>
      <c r="BC150" s="41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8"/>
      <c r="D151" s="25"/>
      <c r="E151" s="24"/>
      <c r="F151" s="28"/>
      <c r="G151" s="24"/>
      <c r="H151" s="25"/>
      <c r="I151" s="12"/>
      <c r="J151" s="30"/>
      <c r="K151" s="13"/>
      <c r="L151" s="25"/>
      <c r="M151" s="8"/>
      <c r="N151" s="25"/>
      <c r="O151" s="8"/>
      <c r="P151" s="28"/>
      <c r="Q151" s="8"/>
      <c r="R151" s="25"/>
      <c r="S151" s="8"/>
      <c r="T151" s="22"/>
      <c r="U151" s="8"/>
      <c r="V151" s="25"/>
      <c r="W151" s="8"/>
      <c r="X151" s="25"/>
      <c r="Y151" s="70"/>
      <c r="Z151" s="25"/>
      <c r="AA151" s="70"/>
      <c r="AB151" s="25"/>
      <c r="AC151" s="8"/>
      <c r="AD151" s="26"/>
      <c r="AE151" s="8"/>
      <c r="AF151" s="25"/>
      <c r="AG151" s="70"/>
      <c r="AH151" s="22"/>
      <c r="AI151" s="8"/>
      <c r="AJ151" s="40"/>
      <c r="AK151" s="24"/>
      <c r="AL151" s="25"/>
      <c r="AM151" s="70"/>
      <c r="AN151" s="36"/>
      <c r="AO151" s="8"/>
      <c r="AP151" s="28"/>
      <c r="AQ151" s="8"/>
      <c r="AR151" s="25"/>
      <c r="AS151" s="31"/>
      <c r="AT151" s="39"/>
      <c r="AU151" s="8"/>
      <c r="AV151" s="34"/>
      <c r="AW151" s="88"/>
      <c r="AX151" s="28"/>
      <c r="AY151" s="16"/>
      <c r="AZ151" s="25"/>
      <c r="BA151" s="16"/>
      <c r="BB151" s="28"/>
      <c r="BC151" s="13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8"/>
      <c r="D152" s="25"/>
      <c r="E152" s="24"/>
      <c r="F152" s="25"/>
      <c r="G152" s="24"/>
      <c r="H152" s="25"/>
      <c r="I152" s="24"/>
      <c r="J152" s="28"/>
      <c r="K152" s="24"/>
      <c r="L152" s="25"/>
      <c r="M152" s="8"/>
      <c r="N152" s="25"/>
      <c r="O152" s="8"/>
      <c r="P152" s="34"/>
      <c r="Q152" s="8"/>
      <c r="R152" s="28"/>
      <c r="S152" s="8"/>
      <c r="T152" s="186"/>
      <c r="U152" s="8"/>
      <c r="V152" s="28"/>
      <c r="W152" s="8"/>
      <c r="X152" s="25"/>
      <c r="Y152" s="70"/>
      <c r="Z152" s="25"/>
      <c r="AA152" s="70"/>
      <c r="AB152" s="195"/>
      <c r="AC152" s="8"/>
      <c r="AD152" s="30"/>
      <c r="AE152" s="13"/>
      <c r="AF152" s="25"/>
      <c r="AG152" s="24"/>
      <c r="AH152" s="22"/>
      <c r="AI152" s="8"/>
      <c r="AJ152" s="25"/>
      <c r="AK152" s="70"/>
      <c r="AL152" s="25"/>
      <c r="AM152" s="70"/>
      <c r="AN152" s="36"/>
      <c r="AO152" s="8"/>
      <c r="AP152" s="28"/>
      <c r="AQ152" s="8"/>
      <c r="AR152" s="25"/>
      <c r="AS152" s="31"/>
      <c r="AT152" s="35"/>
      <c r="AU152" s="24"/>
      <c r="AV152" s="34"/>
      <c r="AW152" s="88"/>
      <c r="AX152" s="28"/>
      <c r="AY152" s="16"/>
      <c r="AZ152" s="28"/>
      <c r="BA152" s="70"/>
      <c r="BB152" s="30"/>
      <c r="BC152" s="13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8"/>
      <c r="D153" s="25"/>
      <c r="E153" s="24"/>
      <c r="F153" s="25"/>
      <c r="G153" s="24"/>
      <c r="H153" s="25"/>
      <c r="I153" s="24"/>
      <c r="J153" s="25"/>
      <c r="K153" s="24"/>
      <c r="L153" s="28"/>
      <c r="M153" s="24"/>
      <c r="N153" s="25"/>
      <c r="O153" s="8"/>
      <c r="P153" s="25"/>
      <c r="Q153" s="8"/>
      <c r="R153" s="30"/>
      <c r="S153" s="13"/>
      <c r="T153" s="22"/>
      <c r="U153" s="8"/>
      <c r="V153" s="28"/>
      <c r="W153" s="8"/>
      <c r="X153" s="25"/>
      <c r="Y153" s="70"/>
      <c r="Z153" s="25"/>
      <c r="AA153" s="70"/>
      <c r="AB153" s="28"/>
      <c r="AC153" s="8"/>
      <c r="AD153" s="26"/>
      <c r="AE153" s="8"/>
      <c r="AF153" s="25"/>
      <c r="AG153" s="24"/>
      <c r="AH153" s="22"/>
      <c r="AI153" s="8"/>
      <c r="AJ153" s="25"/>
      <c r="AK153" s="24"/>
      <c r="AL153" s="25"/>
      <c r="AM153" s="70"/>
      <c r="AN153" s="196"/>
      <c r="AO153" s="8"/>
      <c r="AP153" s="28"/>
      <c r="AQ153" s="8"/>
      <c r="AR153" s="28"/>
      <c r="AS153" s="31"/>
      <c r="AT153" s="25"/>
      <c r="AU153" s="24"/>
      <c r="AV153" s="28"/>
      <c r="AW153" s="88"/>
      <c r="AX153" s="25"/>
      <c r="AY153" s="16"/>
      <c r="AZ153" s="25"/>
      <c r="BA153" s="70"/>
      <c r="BB153" s="30"/>
      <c r="BC153" s="13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8"/>
      <c r="D154" s="25"/>
      <c r="E154" s="24"/>
      <c r="F154" s="25"/>
      <c r="G154" s="24"/>
      <c r="H154" s="25"/>
      <c r="I154" s="24"/>
      <c r="J154" s="25"/>
      <c r="K154" s="24"/>
      <c r="L154" s="25"/>
      <c r="M154" s="24"/>
      <c r="N154" s="25"/>
      <c r="O154" s="8"/>
      <c r="P154" s="25"/>
      <c r="Q154" s="8"/>
      <c r="R154" s="28"/>
      <c r="S154" s="70"/>
      <c r="T154" s="163"/>
      <c r="U154" s="70"/>
      <c r="V154" s="25"/>
      <c r="W154" s="8"/>
      <c r="X154" s="25"/>
      <c r="Y154" s="70"/>
      <c r="Z154" s="25"/>
      <c r="AA154" s="70"/>
      <c r="AB154" s="25"/>
      <c r="AC154" s="8"/>
      <c r="AD154" s="26"/>
      <c r="AE154" s="8"/>
      <c r="AF154" s="25"/>
      <c r="AG154" s="24"/>
      <c r="AH154" s="22"/>
      <c r="AI154" s="8"/>
      <c r="AJ154" s="28"/>
      <c r="AK154" s="70"/>
      <c r="AL154" s="25"/>
      <c r="AM154" s="70"/>
      <c r="AN154" s="25"/>
      <c r="AO154" s="8"/>
      <c r="AP154" s="28"/>
      <c r="AQ154" s="8"/>
      <c r="AR154" s="28"/>
      <c r="AS154" s="24"/>
      <c r="AT154" s="25"/>
      <c r="AU154" s="24"/>
      <c r="AV154" s="25"/>
      <c r="AW154" s="88"/>
      <c r="AX154" s="28"/>
      <c r="AY154" s="16"/>
      <c r="AZ154" s="25"/>
      <c r="BA154" s="70"/>
      <c r="BB154" s="28"/>
      <c r="BC154" s="13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27"/>
      <c r="D155" s="25"/>
      <c r="E155" s="24"/>
      <c r="F155" s="25"/>
      <c r="G155" s="24"/>
      <c r="H155" s="25"/>
      <c r="I155" s="24"/>
      <c r="J155" s="25"/>
      <c r="K155" s="24"/>
      <c r="L155" s="25"/>
      <c r="M155" s="24"/>
      <c r="N155" s="25"/>
      <c r="O155" s="8"/>
      <c r="P155" s="25"/>
      <c r="Q155" s="8"/>
      <c r="R155" s="25"/>
      <c r="S155" s="70"/>
      <c r="T155" s="25"/>
      <c r="U155" s="70"/>
      <c r="V155" s="25"/>
      <c r="W155" s="70"/>
      <c r="X155" s="25"/>
      <c r="Y155" s="70"/>
      <c r="Z155" s="25"/>
      <c r="AA155" s="70"/>
      <c r="AB155" s="30"/>
      <c r="AC155" s="13"/>
      <c r="AD155" s="26"/>
      <c r="AE155" s="8"/>
      <c r="AF155" s="25"/>
      <c r="AG155" s="24"/>
      <c r="AH155" s="22"/>
      <c r="AI155" s="8"/>
      <c r="AJ155" s="25"/>
      <c r="AK155" s="70"/>
      <c r="AL155" s="25"/>
      <c r="AM155" s="70"/>
      <c r="AN155" s="25"/>
      <c r="AO155" s="8"/>
      <c r="AP155" s="25"/>
      <c r="AQ155" s="8"/>
      <c r="AR155" s="25"/>
      <c r="AS155" s="70"/>
      <c r="AT155" s="25"/>
      <c r="AU155" s="24"/>
      <c r="AV155" s="25"/>
      <c r="AW155" s="88"/>
      <c r="AX155" s="25"/>
      <c r="AY155" s="16"/>
      <c r="AZ155" s="25"/>
      <c r="BA155" s="70"/>
      <c r="BB155" s="25"/>
      <c r="BC155" s="13"/>
      <c r="BE155" s="14"/>
      <c r="BG155" s="14"/>
      <c r="BH155" s="11"/>
      <c r="BN155" s="15"/>
    </row>
    <row r="156" spans="1:96" s="6" customFormat="1" x14ac:dyDescent="0.2">
      <c r="A156" s="208"/>
      <c r="B156" s="26"/>
      <c r="C156" s="8"/>
      <c r="D156" s="25"/>
      <c r="E156" s="24"/>
      <c r="F156" s="25"/>
      <c r="G156" s="24"/>
      <c r="H156" s="25"/>
      <c r="I156" s="24"/>
      <c r="J156" s="25"/>
      <c r="K156" s="24"/>
      <c r="L156" s="25"/>
      <c r="M156" s="24"/>
      <c r="N156" s="25"/>
      <c r="O156" s="8"/>
      <c r="P156" s="25"/>
      <c r="Q156" s="8"/>
      <c r="R156" s="25"/>
      <c r="S156" s="70"/>
      <c r="T156" s="25"/>
      <c r="U156" s="70"/>
      <c r="V156" s="25"/>
      <c r="W156" s="70"/>
      <c r="X156" s="25"/>
      <c r="Y156" s="70"/>
      <c r="Z156" s="25"/>
      <c r="AA156" s="70"/>
      <c r="AB156" s="28"/>
      <c r="AC156" s="24"/>
      <c r="AD156" s="28"/>
      <c r="AE156" s="24"/>
      <c r="AF156" s="25"/>
      <c r="AG156" s="24"/>
      <c r="AH156" s="22"/>
      <c r="AI156" s="8"/>
      <c r="AJ156" s="25"/>
      <c r="AK156" s="70"/>
      <c r="AL156" s="25"/>
      <c r="AM156" s="70"/>
      <c r="AN156" s="34"/>
      <c r="AO156" s="70"/>
      <c r="AP156" s="28"/>
      <c r="AQ156" s="8"/>
      <c r="AR156" s="25"/>
      <c r="AS156" s="70"/>
      <c r="AT156" s="34"/>
      <c r="AU156" s="24"/>
      <c r="AV156" s="25"/>
      <c r="AW156" s="88"/>
      <c r="AX156" s="25"/>
      <c r="AY156" s="16"/>
      <c r="AZ156" s="25"/>
      <c r="BA156" s="24"/>
      <c r="BB156" s="25"/>
      <c r="BC156" s="13"/>
      <c r="BE156" s="14"/>
      <c r="BF156" s="11"/>
      <c r="BG156" s="14"/>
    </row>
    <row r="157" spans="1:96" s="6" customFormat="1" x14ac:dyDescent="0.2">
      <c r="A157" s="208"/>
      <c r="B157" s="26"/>
      <c r="C157" s="8"/>
      <c r="D157" s="25"/>
      <c r="E157" s="24"/>
      <c r="F157" s="25"/>
      <c r="G157" s="24"/>
      <c r="H157" s="25"/>
      <c r="I157" s="24"/>
      <c r="J157" s="25"/>
      <c r="K157" s="24"/>
      <c r="L157" s="25"/>
      <c r="M157" s="24"/>
      <c r="N157" s="25"/>
      <c r="O157" s="8"/>
      <c r="P157" s="30"/>
      <c r="Q157" s="13"/>
      <c r="R157" s="25"/>
      <c r="S157" s="70"/>
      <c r="T157" s="25"/>
      <c r="U157" s="70"/>
      <c r="V157" s="25"/>
      <c r="W157" s="70"/>
      <c r="X157" s="25"/>
      <c r="Y157" s="70"/>
      <c r="Z157" s="25"/>
      <c r="AA157" s="70"/>
      <c r="AB157" s="25"/>
      <c r="AC157" s="24"/>
      <c r="AD157" s="25"/>
      <c r="AE157" s="24"/>
      <c r="AF157" s="25"/>
      <c r="AG157" s="24"/>
      <c r="AH157" s="186"/>
      <c r="AI157" s="8"/>
      <c r="AJ157" s="25"/>
      <c r="AK157" s="24"/>
      <c r="AL157" s="25"/>
      <c r="AM157" s="70"/>
      <c r="AN157" s="25"/>
      <c r="AO157" s="70"/>
      <c r="AP157" s="25"/>
      <c r="AQ157" s="70"/>
      <c r="AR157" s="25"/>
      <c r="AS157" s="70"/>
      <c r="AT157" s="25"/>
      <c r="AU157" s="24"/>
      <c r="AV157" s="25"/>
      <c r="AW157" s="88"/>
      <c r="AX157" s="25"/>
      <c r="AY157" s="16"/>
      <c r="AZ157" s="25"/>
      <c r="BA157" s="24"/>
      <c r="BB157" s="28"/>
      <c r="BC157" s="13"/>
      <c r="BD157" s="11"/>
      <c r="BE157" s="14"/>
      <c r="BF157" s="11"/>
      <c r="BG157" s="14"/>
    </row>
    <row r="158" spans="1:96" s="6" customFormat="1" x14ac:dyDescent="0.2">
      <c r="A158" s="208"/>
      <c r="B158" s="26"/>
      <c r="C158" s="8"/>
      <c r="D158" s="25"/>
      <c r="E158" s="24"/>
      <c r="F158" s="25"/>
      <c r="G158" s="24"/>
      <c r="H158" s="25"/>
      <c r="I158" s="24"/>
      <c r="J158" s="25"/>
      <c r="K158" s="24"/>
      <c r="L158" s="25"/>
      <c r="M158" s="24"/>
      <c r="N158" s="25"/>
      <c r="O158" s="8"/>
      <c r="P158" s="28"/>
      <c r="Q158" s="24"/>
      <c r="R158" s="25"/>
      <c r="S158" s="70"/>
      <c r="T158" s="25"/>
      <c r="U158" s="70"/>
      <c r="V158" s="25"/>
      <c r="W158" s="70"/>
      <c r="X158" s="25"/>
      <c r="Y158" s="70"/>
      <c r="Z158" s="25"/>
      <c r="AA158" s="70"/>
      <c r="AB158" s="25"/>
      <c r="AC158" s="24"/>
      <c r="AD158" s="25"/>
      <c r="AE158" s="24"/>
      <c r="AF158" s="25"/>
      <c r="AG158" s="24"/>
      <c r="AH158" s="22"/>
      <c r="AI158" s="8"/>
      <c r="AJ158" s="25"/>
      <c r="AK158" s="24"/>
      <c r="AL158" s="25"/>
      <c r="AM158" s="70"/>
      <c r="AN158" s="25"/>
      <c r="AO158" s="70"/>
      <c r="AP158" s="25"/>
      <c r="AQ158" s="70"/>
      <c r="AR158" s="25"/>
      <c r="AS158" s="70"/>
      <c r="AT158" s="25"/>
      <c r="AU158" s="23"/>
      <c r="AV158" s="25"/>
      <c r="AW158" s="88"/>
      <c r="AX158" s="25"/>
      <c r="AY158" s="16"/>
      <c r="AZ158" s="25"/>
      <c r="BA158" s="24"/>
      <c r="BB158" s="25"/>
      <c r="BC158" s="13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7"/>
      <c r="D159" s="25"/>
      <c r="E159" s="24"/>
      <c r="F159" s="25"/>
      <c r="G159" s="24"/>
      <c r="H159" s="25"/>
      <c r="I159" s="24"/>
      <c r="J159" s="25"/>
      <c r="K159" s="24"/>
      <c r="L159" s="25"/>
      <c r="M159" s="24"/>
      <c r="N159" s="25"/>
      <c r="O159" s="8"/>
      <c r="P159" s="25"/>
      <c r="Q159" s="24"/>
      <c r="R159" s="25"/>
      <c r="S159" s="70"/>
      <c r="T159" s="25"/>
      <c r="U159" s="70"/>
      <c r="V159" s="25"/>
      <c r="W159" s="70"/>
      <c r="X159" s="25"/>
      <c r="Y159" s="70"/>
      <c r="Z159" s="25"/>
      <c r="AA159" s="70"/>
      <c r="AB159" s="25"/>
      <c r="AC159" s="24"/>
      <c r="AD159" s="25"/>
      <c r="AE159" s="24"/>
      <c r="AF159" s="25"/>
      <c r="AG159" s="24"/>
      <c r="AH159" s="22"/>
      <c r="AI159" s="8"/>
      <c r="AJ159" s="25"/>
      <c r="AK159" s="24"/>
      <c r="AL159" s="25"/>
      <c r="AM159" s="70"/>
      <c r="AN159" s="25"/>
      <c r="AO159" s="70"/>
      <c r="AP159" s="25"/>
      <c r="AQ159" s="70"/>
      <c r="AR159" s="25"/>
      <c r="AS159" s="70"/>
      <c r="AT159" s="25"/>
      <c r="AU159" s="24"/>
      <c r="AV159" s="25"/>
      <c r="AW159" s="88"/>
      <c r="AX159" s="25"/>
      <c r="AY159" s="16"/>
      <c r="AZ159" s="25"/>
      <c r="BA159" s="24"/>
      <c r="BB159" s="25"/>
      <c r="BC159" s="13"/>
      <c r="BF159" s="14"/>
      <c r="BG159" s="14"/>
      <c r="BN159" s="15"/>
    </row>
    <row r="160" spans="1:96" s="6" customFormat="1" x14ac:dyDescent="0.2">
      <c r="A160" s="208"/>
      <c r="B160" s="26"/>
      <c r="C160" s="8"/>
      <c r="D160" s="25"/>
      <c r="E160" s="24"/>
      <c r="F160" s="25"/>
      <c r="G160" s="24"/>
      <c r="H160" s="25"/>
      <c r="I160" s="24"/>
      <c r="J160" s="25"/>
      <c r="K160" s="24"/>
      <c r="L160" s="25"/>
      <c r="M160" s="24"/>
      <c r="N160" s="25"/>
      <c r="O160" s="8"/>
      <c r="P160" s="25"/>
      <c r="Q160" s="24"/>
      <c r="R160" s="25"/>
      <c r="S160" s="70"/>
      <c r="T160" s="25"/>
      <c r="U160" s="70"/>
      <c r="V160" s="25"/>
      <c r="W160" s="70"/>
      <c r="X160" s="25"/>
      <c r="Y160" s="70"/>
      <c r="Z160" s="25"/>
      <c r="AA160" s="70"/>
      <c r="AB160" s="25"/>
      <c r="AC160" s="70"/>
      <c r="AD160" s="25"/>
      <c r="AE160" s="24"/>
      <c r="AF160" s="25"/>
      <c r="AG160" s="24"/>
      <c r="AH160" s="22"/>
      <c r="AI160" s="8"/>
      <c r="AJ160" s="25"/>
      <c r="AK160" s="24"/>
      <c r="AL160" s="25"/>
      <c r="AM160" s="70"/>
      <c r="AN160" s="25"/>
      <c r="AO160" s="70"/>
      <c r="AP160" s="25"/>
      <c r="AQ160" s="70"/>
      <c r="AR160" s="25"/>
      <c r="AS160" s="70"/>
      <c r="AT160" s="25"/>
      <c r="AU160" s="24"/>
      <c r="AV160" s="25"/>
      <c r="AW160" s="88"/>
      <c r="AX160" s="28"/>
      <c r="AY160" s="70"/>
      <c r="AZ160" s="25"/>
      <c r="BA160" s="24"/>
      <c r="BB160" s="25"/>
      <c r="BC160" s="13"/>
      <c r="BF160" s="11"/>
    </row>
    <row r="161" spans="1:71" s="6" customFormat="1" x14ac:dyDescent="0.2">
      <c r="A161" s="24"/>
      <c r="B161" s="9"/>
      <c r="C161" s="7"/>
      <c r="E161" s="24"/>
      <c r="G161" s="24"/>
      <c r="I161" s="24"/>
      <c r="K161" s="24"/>
      <c r="M161" s="24"/>
      <c r="O161" s="8"/>
      <c r="Q161" s="24"/>
      <c r="R161" s="4"/>
      <c r="S161" s="70"/>
      <c r="T161" s="4"/>
      <c r="U161" s="70"/>
      <c r="V161" s="4"/>
      <c r="W161" s="70"/>
      <c r="X161" s="4"/>
      <c r="Y161" s="70"/>
      <c r="Z161" s="4"/>
      <c r="AA161" s="70"/>
      <c r="AB161" s="4"/>
      <c r="AC161" s="70"/>
      <c r="AD161" s="4"/>
      <c r="AE161" s="70"/>
      <c r="AF161" s="4"/>
      <c r="AG161" s="24"/>
      <c r="AH161" s="9"/>
      <c r="AI161" s="8"/>
      <c r="AJ161" s="4"/>
      <c r="AK161" s="70"/>
      <c r="AL161" s="4"/>
      <c r="AM161" s="70"/>
      <c r="AN161" s="25"/>
      <c r="AO161" s="70"/>
      <c r="AP161" s="25"/>
      <c r="AQ161" s="70"/>
      <c r="AR161" s="25"/>
      <c r="AS161" s="70"/>
      <c r="AT161" s="25"/>
      <c r="AU161" s="24"/>
      <c r="AV161" s="25"/>
      <c r="AW161" s="88"/>
      <c r="AX161" s="25"/>
      <c r="AY161" s="70"/>
      <c r="AZ161" s="25"/>
      <c r="BA161" s="24"/>
      <c r="BB161" s="21"/>
      <c r="BC161" s="24"/>
      <c r="BF161" s="11"/>
    </row>
    <row r="162" spans="1:71" s="6" customFormat="1" x14ac:dyDescent="0.2">
      <c r="A162" s="24"/>
      <c r="B162" s="4"/>
      <c r="C162" s="70"/>
      <c r="D162" s="4"/>
      <c r="E162" s="70"/>
      <c r="F162" s="4"/>
      <c r="G162" s="70"/>
      <c r="H162" s="4"/>
      <c r="I162" s="70"/>
      <c r="J162" s="4"/>
      <c r="K162" s="70"/>
      <c r="L162" s="4"/>
      <c r="M162" s="24"/>
      <c r="N162" s="12"/>
      <c r="O162" s="24"/>
      <c r="Q162" s="24"/>
      <c r="R162" s="4"/>
      <c r="S162" s="70"/>
      <c r="T162" s="4"/>
      <c r="U162" s="70"/>
      <c r="V162" s="4"/>
      <c r="W162" s="70"/>
      <c r="X162" s="4"/>
      <c r="Y162" s="70"/>
      <c r="Z162" s="4"/>
      <c r="AA162" s="70"/>
      <c r="AB162" s="4"/>
      <c r="AC162" s="70"/>
      <c r="AD162" s="4"/>
      <c r="AE162" s="70"/>
      <c r="AF162" s="4"/>
      <c r="AG162" s="24"/>
      <c r="AH162" s="9"/>
      <c r="AI162" s="8"/>
      <c r="AJ162" s="4"/>
      <c r="AK162" s="70"/>
      <c r="AL162" s="4"/>
      <c r="AM162" s="70"/>
      <c r="AN162" s="4"/>
      <c r="AO162" s="70"/>
      <c r="AP162" s="4"/>
      <c r="AQ162" s="70"/>
      <c r="AR162" s="4"/>
      <c r="AS162" s="70"/>
      <c r="AT162" s="4"/>
      <c r="AU162" s="24"/>
      <c r="AV162" s="4"/>
      <c r="AW162" s="88"/>
      <c r="AX162" s="4"/>
      <c r="AY162" s="70"/>
      <c r="AZ162" s="4"/>
      <c r="BA162" s="24"/>
      <c r="BC162" s="24"/>
      <c r="BF162" s="11"/>
    </row>
    <row r="163" spans="1:71" s="6" customFormat="1" x14ac:dyDescent="0.2">
      <c r="A163" s="24"/>
      <c r="B163" s="4"/>
      <c r="C163" s="70"/>
      <c r="D163" s="4"/>
      <c r="E163" s="70"/>
      <c r="F163" s="4"/>
      <c r="G163" s="70"/>
      <c r="H163" s="4"/>
      <c r="I163" s="70"/>
      <c r="J163" s="4"/>
      <c r="K163" s="70"/>
      <c r="L163" s="4"/>
      <c r="M163" s="70"/>
      <c r="N163" s="4"/>
      <c r="O163" s="70"/>
      <c r="P163" s="4"/>
      <c r="Q163" s="70"/>
      <c r="R163" s="4"/>
      <c r="S163" s="70"/>
      <c r="T163" s="4"/>
      <c r="U163" s="70"/>
      <c r="V163" s="4"/>
      <c r="W163" s="70"/>
      <c r="X163" s="4"/>
      <c r="Y163" s="70"/>
      <c r="Z163" s="4"/>
      <c r="AA163" s="70"/>
      <c r="AB163" s="4"/>
      <c r="AC163" s="70"/>
      <c r="AD163" s="4"/>
      <c r="AE163" s="70"/>
      <c r="AF163" s="4"/>
      <c r="AG163" s="24"/>
      <c r="AH163" s="9"/>
      <c r="AI163" s="8"/>
      <c r="AJ163" s="4"/>
      <c r="AK163" s="70"/>
      <c r="AL163" s="4"/>
      <c r="AM163" s="70"/>
      <c r="AN163" s="4"/>
      <c r="AO163" s="70"/>
      <c r="AP163" s="4"/>
      <c r="AQ163" s="70"/>
      <c r="AR163" s="4"/>
      <c r="AS163" s="70"/>
      <c r="AT163" s="4"/>
      <c r="AU163" s="70"/>
      <c r="AV163" s="4"/>
      <c r="AW163" s="88"/>
      <c r="AX163" s="4"/>
      <c r="AY163" s="70"/>
      <c r="AZ163" s="4"/>
      <c r="BA163" s="70"/>
      <c r="BB163" s="10"/>
      <c r="BC163" s="70"/>
    </row>
    <row r="164" spans="1:71" s="6" customFormat="1" x14ac:dyDescent="0.2">
      <c r="A164" s="24"/>
      <c r="B164" s="4"/>
      <c r="C164" s="70"/>
      <c r="D164" s="4"/>
      <c r="E164" s="70"/>
      <c r="F164" s="4"/>
      <c r="G164" s="70"/>
      <c r="H164" s="4"/>
      <c r="I164" s="70"/>
      <c r="J164" s="4"/>
      <c r="K164" s="70"/>
      <c r="L164" s="4"/>
      <c r="M164" s="70"/>
      <c r="N164" s="4"/>
      <c r="O164" s="70"/>
      <c r="P164" s="4"/>
      <c r="Q164" s="70"/>
      <c r="R164" s="4"/>
      <c r="S164" s="70"/>
      <c r="T164" s="4"/>
      <c r="U164" s="70"/>
      <c r="V164" s="4"/>
      <c r="W164" s="70"/>
      <c r="X164" s="4"/>
      <c r="Y164" s="70"/>
      <c r="Z164" s="4"/>
      <c r="AA164" s="70"/>
      <c r="AB164" s="4"/>
      <c r="AC164" s="70"/>
      <c r="AD164" s="4"/>
      <c r="AE164" s="70"/>
      <c r="AF164" s="4"/>
      <c r="AG164" s="24"/>
      <c r="AH164" s="9"/>
      <c r="AI164" s="8"/>
      <c r="AJ164" s="4"/>
      <c r="AK164" s="70"/>
      <c r="AL164" s="4"/>
      <c r="AM164" s="70"/>
      <c r="AN164" s="4"/>
      <c r="AO164" s="70"/>
      <c r="AP164" s="4"/>
      <c r="AQ164" s="70"/>
      <c r="AR164" s="4"/>
      <c r="AS164" s="70"/>
      <c r="AT164" s="4"/>
      <c r="AU164" s="70"/>
      <c r="AV164" s="4"/>
      <c r="AW164" s="88"/>
      <c r="AX164" s="4"/>
      <c r="AY164" s="70"/>
      <c r="AZ164" s="4"/>
      <c r="BA164" s="70"/>
      <c r="BB164" s="4"/>
      <c r="BC164" s="70"/>
    </row>
    <row r="165" spans="1:71" s="6" customFormat="1" x14ac:dyDescent="0.2">
      <c r="A165" s="24"/>
      <c r="B165" s="4"/>
      <c r="C165" s="70"/>
      <c r="D165" s="4"/>
      <c r="E165" s="70"/>
      <c r="F165" s="4"/>
      <c r="G165" s="70"/>
      <c r="H165" s="4"/>
      <c r="I165" s="70"/>
      <c r="J165" s="4"/>
      <c r="K165" s="70"/>
      <c r="L165" s="4"/>
      <c r="M165" s="70"/>
      <c r="N165" s="4"/>
      <c r="O165" s="70"/>
      <c r="P165" s="4"/>
      <c r="Q165" s="70"/>
      <c r="R165" s="4"/>
      <c r="S165" s="70"/>
      <c r="T165" s="4"/>
      <c r="U165" s="70"/>
      <c r="V165" s="4"/>
      <c r="W165" s="70"/>
      <c r="X165" s="4"/>
      <c r="Y165" s="70"/>
      <c r="Z165" s="4"/>
      <c r="AA165" s="70"/>
      <c r="AB165" s="4"/>
      <c r="AC165" s="70"/>
      <c r="AD165" s="4"/>
      <c r="AE165" s="70"/>
      <c r="AF165" s="4"/>
      <c r="AG165" s="24"/>
      <c r="AH165" s="7"/>
      <c r="AI165" s="24"/>
      <c r="AJ165" s="4"/>
      <c r="AK165" s="70"/>
      <c r="AL165" s="4"/>
      <c r="AM165" s="70"/>
      <c r="AN165" s="4"/>
      <c r="AO165" s="70"/>
      <c r="AP165" s="4"/>
      <c r="AQ165" s="70"/>
      <c r="AR165" s="4"/>
      <c r="AS165" s="70"/>
      <c r="AT165" s="4"/>
      <c r="AU165" s="70"/>
      <c r="AV165" s="4"/>
      <c r="AW165" s="88"/>
      <c r="AX165" s="4"/>
      <c r="AY165" s="70"/>
      <c r="AZ165" s="4"/>
      <c r="BA165" s="70"/>
      <c r="BB165" s="4"/>
      <c r="BC165" s="70"/>
    </row>
    <row r="166" spans="1:71" s="6" customFormat="1" x14ac:dyDescent="0.2">
      <c r="A166" s="24"/>
      <c r="B166" s="4"/>
      <c r="C166" s="70"/>
      <c r="D166" s="4"/>
      <c r="E166" s="70"/>
      <c r="F166" s="4"/>
      <c r="G166" s="70"/>
      <c r="H166" s="4"/>
      <c r="I166" s="70"/>
      <c r="J166" s="4"/>
      <c r="K166" s="70"/>
      <c r="L166" s="4"/>
      <c r="M166" s="70"/>
      <c r="N166" s="4"/>
      <c r="O166" s="70"/>
      <c r="P166" s="4"/>
      <c r="Q166" s="70"/>
      <c r="R166" s="4"/>
      <c r="S166" s="70"/>
      <c r="T166" s="4"/>
      <c r="U166" s="70"/>
      <c r="V166" s="4"/>
      <c r="W166" s="70"/>
      <c r="X166" s="4"/>
      <c r="Y166" s="70"/>
      <c r="Z166" s="4"/>
      <c r="AA166" s="70"/>
      <c r="AB166" s="4"/>
      <c r="AC166" s="70"/>
      <c r="AD166" s="4"/>
      <c r="AE166" s="70"/>
      <c r="AF166" s="4"/>
      <c r="AG166" s="24"/>
      <c r="AI166" s="24"/>
      <c r="AJ166" s="4"/>
      <c r="AK166" s="70"/>
      <c r="AL166" s="4"/>
      <c r="AM166" s="70"/>
      <c r="AN166" s="4"/>
      <c r="AO166" s="70"/>
      <c r="AP166" s="4"/>
      <c r="AQ166" s="70"/>
      <c r="AR166" s="4"/>
      <c r="AS166" s="70"/>
      <c r="AT166" s="4"/>
      <c r="AU166" s="70"/>
      <c r="AV166" s="4"/>
      <c r="AW166" s="88"/>
      <c r="AX166" s="4"/>
      <c r="AY166" s="70"/>
      <c r="AZ166" s="4"/>
      <c r="BA166" s="70"/>
      <c r="BB166" s="4"/>
      <c r="BC166" s="70"/>
    </row>
    <row r="167" spans="1:71" s="2" customFormat="1" x14ac:dyDescent="0.2">
      <c r="A167" s="85"/>
      <c r="B167" s="4"/>
      <c r="C167" s="70"/>
      <c r="D167" s="4"/>
      <c r="E167" s="70"/>
      <c r="F167" s="4"/>
      <c r="G167" s="70"/>
      <c r="H167" s="4"/>
      <c r="I167" s="70"/>
      <c r="J167" s="4"/>
      <c r="K167" s="70"/>
      <c r="L167" s="4"/>
      <c r="M167" s="70"/>
      <c r="N167" s="4"/>
      <c r="O167" s="70"/>
      <c r="P167" s="4"/>
      <c r="Q167" s="70"/>
      <c r="R167" s="4"/>
      <c r="S167" s="70"/>
      <c r="T167" s="4"/>
      <c r="U167" s="70"/>
      <c r="V167" s="4"/>
      <c r="W167" s="70"/>
      <c r="X167" s="4"/>
      <c r="Y167" s="70"/>
      <c r="Z167" s="4"/>
      <c r="AA167" s="70"/>
      <c r="AB167" s="4"/>
      <c r="AC167" s="70"/>
      <c r="AD167" s="4"/>
      <c r="AE167" s="70"/>
      <c r="AF167" s="4"/>
      <c r="AG167" s="70"/>
      <c r="AH167" s="4"/>
      <c r="AI167" s="70"/>
      <c r="AJ167" s="4"/>
      <c r="AK167" s="70"/>
      <c r="AL167" s="4"/>
      <c r="AM167" s="70"/>
      <c r="AN167" s="4"/>
      <c r="AO167" s="70"/>
      <c r="AP167" s="4"/>
      <c r="AQ167" s="70"/>
      <c r="AR167" s="4"/>
      <c r="AS167" s="70"/>
      <c r="AT167" s="4"/>
      <c r="AU167" s="70"/>
      <c r="AV167" s="4"/>
      <c r="AW167" s="88"/>
      <c r="AX167" s="4"/>
      <c r="AY167" s="70"/>
      <c r="AZ167" s="4"/>
      <c r="BA167" s="70"/>
      <c r="BB167" s="4"/>
      <c r="BC167" s="70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70"/>
      <c r="D168" s="4"/>
      <c r="E168" s="70"/>
      <c r="F168" s="4"/>
      <c r="G168" s="70"/>
      <c r="H168" s="4"/>
      <c r="I168" s="70"/>
      <c r="J168" s="4"/>
      <c r="K168" s="70"/>
      <c r="L168" s="4"/>
      <c r="M168" s="70"/>
      <c r="N168" s="4"/>
      <c r="O168" s="70"/>
      <c r="P168" s="4"/>
      <c r="Q168" s="70"/>
      <c r="R168" s="4"/>
      <c r="S168" s="70"/>
      <c r="T168" s="4"/>
      <c r="U168" s="70"/>
      <c r="V168" s="4"/>
      <c r="W168" s="70"/>
      <c r="X168" s="4"/>
      <c r="Y168" s="70"/>
      <c r="Z168" s="4"/>
      <c r="AA168" s="70"/>
      <c r="AB168" s="4"/>
      <c r="AC168" s="70"/>
      <c r="AD168" s="4"/>
      <c r="AE168" s="70"/>
      <c r="AF168" s="4"/>
      <c r="AG168" s="70"/>
      <c r="AH168" s="4"/>
      <c r="AI168" s="70"/>
      <c r="AJ168" s="4"/>
      <c r="AK168" s="70"/>
      <c r="AL168" s="4"/>
      <c r="AM168" s="70"/>
      <c r="AN168" s="4"/>
      <c r="AO168" s="70"/>
      <c r="AP168" s="4"/>
      <c r="AQ168" s="70"/>
      <c r="AR168" s="4"/>
      <c r="AS168" s="70"/>
      <c r="AT168" s="4"/>
      <c r="AU168" s="70"/>
      <c r="AV168" s="4"/>
      <c r="AW168" s="88"/>
      <c r="AX168" s="4"/>
      <c r="AY168" s="70"/>
      <c r="AZ168" s="4"/>
      <c r="BA168" s="70"/>
      <c r="BB168" s="4"/>
      <c r="BC168" s="70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70"/>
      <c r="D169" s="4"/>
      <c r="E169" s="70"/>
      <c r="F169" s="4"/>
      <c r="G169" s="70"/>
      <c r="H169" s="4"/>
      <c r="I169" s="70"/>
      <c r="J169" s="4"/>
      <c r="K169" s="70"/>
      <c r="L169" s="4"/>
      <c r="M169" s="70"/>
      <c r="N169" s="4"/>
      <c r="O169" s="70"/>
      <c r="P169" s="4"/>
      <c r="Q169" s="70"/>
      <c r="R169" s="4"/>
      <c r="S169" s="70"/>
      <c r="T169" s="4"/>
      <c r="U169" s="70"/>
      <c r="V169" s="4"/>
      <c r="W169" s="70"/>
      <c r="X169" s="4"/>
      <c r="Y169" s="70"/>
      <c r="Z169" s="4"/>
      <c r="AA169" s="70"/>
      <c r="AB169" s="4"/>
      <c r="AC169" s="70"/>
      <c r="AD169" s="4"/>
      <c r="AE169" s="70"/>
      <c r="AF169" s="4"/>
      <c r="AG169" s="70"/>
      <c r="AH169" s="4"/>
      <c r="AI169" s="70"/>
      <c r="AJ169" s="4"/>
      <c r="AK169" s="70"/>
      <c r="AL169" s="4"/>
      <c r="AM169" s="70"/>
      <c r="AN169" s="4"/>
      <c r="AO169" s="70"/>
      <c r="AP169" s="4"/>
      <c r="AQ169" s="70"/>
      <c r="AR169" s="4"/>
      <c r="AS169" s="70"/>
      <c r="AT169" s="4"/>
      <c r="AU169" s="70"/>
      <c r="AV169" s="4"/>
      <c r="AW169" s="88"/>
      <c r="AX169" s="4"/>
      <c r="AY169" s="70"/>
      <c r="AZ169" s="4"/>
      <c r="BA169" s="70"/>
      <c r="BB169" s="4"/>
      <c r="BC169" s="70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70"/>
      <c r="D170" s="4"/>
      <c r="E170" s="70"/>
      <c r="F170" s="4"/>
      <c r="G170" s="70"/>
      <c r="H170" s="4"/>
      <c r="I170" s="70"/>
      <c r="J170" s="4"/>
      <c r="K170" s="70"/>
      <c r="L170" s="4"/>
      <c r="M170" s="70"/>
      <c r="N170" s="4"/>
      <c r="O170" s="70"/>
      <c r="P170" s="4"/>
      <c r="Q170" s="70"/>
      <c r="R170" s="4"/>
      <c r="S170" s="70"/>
      <c r="T170" s="4"/>
      <c r="U170" s="70"/>
      <c r="V170" s="4"/>
      <c r="W170" s="70"/>
      <c r="X170" s="4"/>
      <c r="Y170" s="70"/>
      <c r="Z170" s="4"/>
      <c r="AA170" s="70"/>
      <c r="AB170" s="4"/>
      <c r="AC170" s="70"/>
      <c r="AD170" s="4"/>
      <c r="AE170" s="70"/>
      <c r="AF170" s="4"/>
      <c r="AG170" s="70"/>
      <c r="AH170" s="4"/>
      <c r="AI170" s="70"/>
      <c r="AJ170" s="4"/>
      <c r="AK170" s="70"/>
      <c r="AL170" s="4"/>
      <c r="AM170" s="70"/>
      <c r="AN170" s="4"/>
      <c r="AO170" s="70"/>
      <c r="AP170" s="4"/>
      <c r="AQ170" s="70"/>
      <c r="AR170" s="4"/>
      <c r="AS170" s="70"/>
      <c r="AT170" s="4"/>
      <c r="AU170" s="70"/>
      <c r="AV170" s="4"/>
      <c r="AW170" s="88"/>
      <c r="AX170" s="4"/>
      <c r="AY170" s="70"/>
      <c r="AZ170" s="4"/>
      <c r="BA170" s="70"/>
      <c r="BB170" s="4"/>
      <c r="BC170" s="70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70"/>
      <c r="D171" s="4"/>
      <c r="E171" s="70"/>
      <c r="F171" s="4"/>
      <c r="G171" s="70"/>
      <c r="H171" s="4"/>
      <c r="I171" s="70"/>
      <c r="J171" s="4"/>
      <c r="K171" s="70"/>
      <c r="L171" s="4"/>
      <c r="M171" s="70"/>
      <c r="N171" s="4"/>
      <c r="O171" s="70"/>
      <c r="P171" s="4"/>
      <c r="Q171" s="70"/>
      <c r="R171" s="4"/>
      <c r="S171" s="70"/>
      <c r="T171" s="4"/>
      <c r="U171" s="70"/>
      <c r="V171" s="4"/>
      <c r="W171" s="70"/>
      <c r="X171" s="4"/>
      <c r="Y171" s="70"/>
      <c r="Z171" s="4"/>
      <c r="AA171" s="70"/>
      <c r="AB171" s="4"/>
      <c r="AC171" s="70"/>
      <c r="AD171" s="4"/>
      <c r="AE171" s="70"/>
      <c r="AF171" s="4"/>
      <c r="AG171" s="70"/>
      <c r="AH171" s="4"/>
      <c r="AI171" s="70"/>
      <c r="AJ171" s="4"/>
      <c r="AK171" s="70"/>
      <c r="AL171" s="4"/>
      <c r="AM171" s="70"/>
      <c r="AN171" s="4"/>
      <c r="AO171" s="70"/>
      <c r="AP171" s="4"/>
      <c r="AQ171" s="70"/>
      <c r="AR171" s="4"/>
      <c r="AS171" s="70"/>
      <c r="AT171" s="4"/>
      <c r="AU171" s="70"/>
      <c r="AV171" s="4"/>
      <c r="AW171" s="88"/>
      <c r="AX171" s="4"/>
      <c r="AY171" s="70"/>
      <c r="AZ171" s="4"/>
      <c r="BA171" s="70"/>
      <c r="BB171" s="4"/>
      <c r="BC171" s="70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70"/>
      <c r="D172" s="4"/>
      <c r="E172" s="70"/>
      <c r="F172" s="4"/>
      <c r="G172" s="70"/>
      <c r="H172" s="4"/>
      <c r="I172" s="70"/>
      <c r="J172" s="4"/>
      <c r="K172" s="70"/>
      <c r="L172" s="4"/>
      <c r="M172" s="70"/>
      <c r="N172" s="4"/>
      <c r="O172" s="70"/>
      <c r="P172" s="4"/>
      <c r="Q172" s="70"/>
      <c r="R172" s="4"/>
      <c r="S172" s="70"/>
      <c r="T172" s="4"/>
      <c r="U172" s="70"/>
      <c r="V172" s="4"/>
      <c r="W172" s="70"/>
      <c r="X172" s="4"/>
      <c r="Y172" s="70"/>
      <c r="Z172" s="4"/>
      <c r="AA172" s="70"/>
      <c r="AB172" s="4"/>
      <c r="AC172" s="70"/>
      <c r="AD172" s="4"/>
      <c r="AE172" s="70"/>
      <c r="AF172" s="4"/>
      <c r="AG172" s="70"/>
      <c r="AH172" s="4"/>
      <c r="AI172" s="70"/>
      <c r="AJ172" s="4"/>
      <c r="AK172" s="70"/>
      <c r="AL172" s="4"/>
      <c r="AM172" s="70"/>
      <c r="AN172" s="4"/>
      <c r="AO172" s="70"/>
      <c r="AP172" s="4"/>
      <c r="AQ172" s="70"/>
      <c r="AR172" s="4"/>
      <c r="AS172" s="70"/>
      <c r="AT172" s="4"/>
      <c r="AU172" s="70"/>
      <c r="AV172" s="4"/>
      <c r="AW172" s="88"/>
      <c r="AX172" s="4"/>
      <c r="AY172" s="70"/>
      <c r="AZ172" s="4"/>
      <c r="BA172" s="70"/>
      <c r="BB172" s="4"/>
      <c r="BC172" s="70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70"/>
      <c r="D173" s="4"/>
      <c r="E173" s="70"/>
      <c r="F173" s="4"/>
      <c r="G173" s="70"/>
      <c r="H173" s="4"/>
      <c r="I173" s="70"/>
      <c r="J173" s="4"/>
      <c r="K173" s="70"/>
      <c r="L173" s="4"/>
      <c r="M173" s="70"/>
      <c r="N173" s="4"/>
      <c r="O173" s="70"/>
      <c r="P173" s="4"/>
      <c r="Q173" s="70"/>
      <c r="R173" s="4"/>
      <c r="S173" s="70"/>
      <c r="T173" s="4"/>
      <c r="U173" s="70"/>
      <c r="V173" s="4"/>
      <c r="W173" s="70"/>
      <c r="X173" s="4"/>
      <c r="Y173" s="70"/>
      <c r="Z173" s="4"/>
      <c r="AA173" s="70"/>
      <c r="AB173" s="4"/>
      <c r="AC173" s="70"/>
      <c r="AD173" s="4"/>
      <c r="AE173" s="70"/>
      <c r="AF173" s="4"/>
      <c r="AG173" s="70"/>
      <c r="AH173" s="4"/>
      <c r="AI173" s="70"/>
      <c r="AJ173" s="4"/>
      <c r="AK173" s="70"/>
      <c r="AL173" s="4"/>
      <c r="AM173" s="70"/>
      <c r="AN173" s="4"/>
      <c r="AO173" s="70"/>
      <c r="AP173" s="4"/>
      <c r="AQ173" s="70"/>
      <c r="AR173" s="4"/>
      <c r="AS173" s="70"/>
      <c r="AT173" s="4"/>
      <c r="AU173" s="70"/>
      <c r="AV173" s="4"/>
      <c r="AW173" s="88"/>
      <c r="AX173" s="4"/>
      <c r="AY173" s="70"/>
      <c r="AZ173" s="4"/>
      <c r="BA173" s="70"/>
      <c r="BB173" s="4"/>
      <c r="BC173" s="70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70"/>
      <c r="D174" s="4"/>
      <c r="E174" s="70"/>
      <c r="F174" s="4"/>
      <c r="G174" s="70"/>
      <c r="H174" s="4"/>
      <c r="I174" s="70"/>
      <c r="J174" s="4"/>
      <c r="K174" s="70"/>
      <c r="L174" s="4"/>
      <c r="M174" s="70"/>
      <c r="N174" s="4"/>
      <c r="O174" s="70"/>
      <c r="P174" s="4"/>
      <c r="Q174" s="70"/>
      <c r="R174" s="4"/>
      <c r="S174" s="70"/>
      <c r="T174" s="4"/>
      <c r="U174" s="70"/>
      <c r="V174" s="4"/>
      <c r="W174" s="70"/>
      <c r="X174" s="4"/>
      <c r="Y174" s="70"/>
      <c r="Z174" s="4"/>
      <c r="AA174" s="70"/>
      <c r="AB174" s="4"/>
      <c r="AC174" s="70"/>
      <c r="AD174" s="4"/>
      <c r="AE174" s="70"/>
      <c r="AF174" s="4"/>
      <c r="AG174" s="70"/>
      <c r="AH174" s="4"/>
      <c r="AI174" s="70"/>
      <c r="AJ174" s="4"/>
      <c r="AK174" s="70"/>
      <c r="AL174" s="4"/>
      <c r="AM174" s="70"/>
      <c r="AN174" s="4"/>
      <c r="AO174" s="70"/>
      <c r="AP174" s="4"/>
      <c r="AQ174" s="70"/>
      <c r="AR174" s="4"/>
      <c r="AS174" s="70"/>
      <c r="AT174" s="4"/>
      <c r="AU174" s="70"/>
      <c r="AV174" s="4"/>
      <c r="AW174" s="88"/>
      <c r="AX174" s="4"/>
      <c r="AY174" s="70"/>
      <c r="AZ174" s="4"/>
      <c r="BA174" s="70"/>
      <c r="BB174" s="4"/>
      <c r="BC174" s="70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70"/>
      <c r="D175" s="4"/>
      <c r="E175" s="70"/>
      <c r="F175" s="4"/>
      <c r="G175" s="70"/>
      <c r="H175" s="4"/>
      <c r="I175" s="70"/>
      <c r="J175" s="4"/>
      <c r="K175" s="70"/>
      <c r="L175" s="4"/>
      <c r="M175" s="70"/>
      <c r="N175" s="4"/>
      <c r="O175" s="70"/>
      <c r="P175" s="4"/>
      <c r="Q175" s="70"/>
      <c r="R175" s="4"/>
      <c r="S175" s="70"/>
      <c r="T175" s="4"/>
      <c r="U175" s="70"/>
      <c r="V175" s="4"/>
      <c r="W175" s="70"/>
      <c r="X175" s="4"/>
      <c r="Y175" s="70"/>
      <c r="Z175" s="4"/>
      <c r="AA175" s="70"/>
      <c r="AB175" s="4"/>
      <c r="AC175" s="70"/>
      <c r="AD175" s="4"/>
      <c r="AE175" s="70"/>
      <c r="AF175" s="4"/>
      <c r="AG175" s="70"/>
      <c r="AH175" s="4"/>
      <c r="AI175" s="70"/>
      <c r="AJ175" s="4"/>
      <c r="AK175" s="70"/>
      <c r="AL175" s="4"/>
      <c r="AM175" s="70"/>
      <c r="AN175" s="4"/>
      <c r="AO175" s="70"/>
      <c r="AP175" s="4"/>
      <c r="AQ175" s="70"/>
      <c r="AR175" s="4"/>
      <c r="AS175" s="70"/>
      <c r="AT175" s="4"/>
      <c r="AU175" s="70"/>
      <c r="AV175" s="4"/>
      <c r="AW175" s="88"/>
      <c r="AX175" s="4"/>
      <c r="AY175" s="70"/>
      <c r="AZ175" s="4"/>
      <c r="BA175" s="70"/>
      <c r="BB175" s="4"/>
      <c r="BC175" s="70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70"/>
      <c r="D176" s="4"/>
      <c r="E176" s="70"/>
      <c r="F176" s="4"/>
      <c r="G176" s="70"/>
      <c r="H176" s="4"/>
      <c r="I176" s="70"/>
      <c r="J176" s="4"/>
      <c r="K176" s="70"/>
      <c r="L176" s="4"/>
      <c r="M176" s="70"/>
      <c r="N176" s="4"/>
      <c r="O176" s="70"/>
      <c r="P176" s="4"/>
      <c r="Q176" s="70"/>
      <c r="R176" s="4"/>
      <c r="S176" s="70"/>
      <c r="T176" s="4"/>
      <c r="U176" s="70"/>
      <c r="V176" s="4"/>
      <c r="W176" s="70"/>
      <c r="X176" s="4"/>
      <c r="Y176" s="70"/>
      <c r="Z176" s="4"/>
      <c r="AA176" s="70"/>
      <c r="AB176" s="4"/>
      <c r="AC176" s="70"/>
      <c r="AD176" s="4"/>
      <c r="AE176" s="70"/>
      <c r="AF176" s="4"/>
      <c r="AG176" s="70"/>
      <c r="AH176" s="4"/>
      <c r="AI176" s="70"/>
      <c r="AJ176" s="4"/>
      <c r="AK176" s="70"/>
      <c r="AL176" s="4"/>
      <c r="AM176" s="70"/>
      <c r="AN176" s="4"/>
      <c r="AO176" s="70"/>
      <c r="AP176" s="4"/>
      <c r="AQ176" s="70"/>
      <c r="AR176" s="4"/>
      <c r="AS176" s="70"/>
      <c r="AT176" s="4"/>
      <c r="AU176" s="70"/>
      <c r="AV176" s="4"/>
      <c r="AW176" s="88"/>
      <c r="AX176" s="4"/>
      <c r="AY176" s="70"/>
      <c r="AZ176" s="4"/>
      <c r="BA176" s="70"/>
      <c r="BB176" s="4"/>
      <c r="BC176" s="70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70"/>
      <c r="D177" s="4"/>
      <c r="E177" s="70"/>
      <c r="F177" s="4"/>
      <c r="G177" s="70"/>
      <c r="H177" s="4"/>
      <c r="I177" s="70"/>
      <c r="J177" s="4"/>
      <c r="K177" s="70"/>
      <c r="L177" s="4"/>
      <c r="M177" s="70"/>
      <c r="N177" s="4"/>
      <c r="O177" s="70"/>
      <c r="P177" s="4"/>
      <c r="Q177" s="70"/>
      <c r="R177" s="4"/>
      <c r="S177" s="70"/>
      <c r="T177" s="4"/>
      <c r="U177" s="70"/>
      <c r="V177" s="4"/>
      <c r="W177" s="70"/>
      <c r="X177" s="4"/>
      <c r="Y177" s="70"/>
      <c r="Z177" s="4"/>
      <c r="AA177" s="70"/>
      <c r="AB177" s="4"/>
      <c r="AC177" s="70"/>
      <c r="AD177" s="4"/>
      <c r="AE177" s="70"/>
      <c r="AF177" s="4"/>
      <c r="AG177" s="70"/>
      <c r="AH177" s="4"/>
      <c r="AI177" s="70"/>
      <c r="AJ177" s="4"/>
      <c r="AK177" s="70"/>
      <c r="AL177" s="4"/>
      <c r="AM177" s="70"/>
      <c r="AN177" s="4"/>
      <c r="AO177" s="70"/>
      <c r="AP177" s="4"/>
      <c r="AQ177" s="70"/>
      <c r="AR177" s="4"/>
      <c r="AS177" s="70"/>
      <c r="AT177" s="4"/>
      <c r="AU177" s="70"/>
      <c r="AV177" s="4"/>
      <c r="AW177" s="88"/>
      <c r="AX177" s="4"/>
      <c r="AY177" s="70"/>
    </row>
    <row r="178" spans="2:51" x14ac:dyDescent="0.2">
      <c r="B178" s="4"/>
      <c r="C178" s="70"/>
      <c r="D178" s="4"/>
      <c r="E178" s="70"/>
      <c r="F178" s="4"/>
      <c r="G178" s="70"/>
      <c r="H178" s="4"/>
      <c r="I178" s="70"/>
      <c r="J178" s="4"/>
      <c r="K178" s="70"/>
      <c r="L178" s="4"/>
      <c r="M178" s="70"/>
      <c r="N178" s="4"/>
      <c r="O178" s="70"/>
      <c r="P178" s="4"/>
      <c r="Q178" s="70"/>
      <c r="R178" s="4"/>
      <c r="S178" s="70"/>
      <c r="T178" s="4"/>
      <c r="U178" s="70"/>
      <c r="V178" s="4"/>
      <c r="W178" s="70"/>
      <c r="X178" s="4"/>
      <c r="Y178" s="70"/>
      <c r="Z178" s="4"/>
      <c r="AA178" s="70"/>
      <c r="AB178" s="4"/>
      <c r="AC178" s="70"/>
      <c r="AD178" s="4"/>
      <c r="AE178" s="70"/>
      <c r="AF178" s="4"/>
      <c r="AG178" s="70"/>
      <c r="AH178" s="4"/>
      <c r="AI178" s="70"/>
      <c r="AJ178" s="4"/>
      <c r="AK178" s="70"/>
      <c r="AL178" s="4"/>
      <c r="AM178" s="70"/>
      <c r="AN178" s="4"/>
      <c r="AO178" s="70"/>
      <c r="AP178" s="4"/>
      <c r="AQ178" s="70"/>
      <c r="AR178" s="4"/>
      <c r="AS178" s="70"/>
      <c r="AT178" s="4"/>
      <c r="AU178" s="70"/>
      <c r="AV178" s="4"/>
      <c r="AW178" s="88"/>
      <c r="AX178" s="4"/>
      <c r="AY178" s="70"/>
    </row>
    <row r="179" spans="2:51" x14ac:dyDescent="0.2">
      <c r="B179" s="4"/>
      <c r="C179" s="70"/>
      <c r="D179" s="4"/>
      <c r="E179" s="70"/>
      <c r="F179" s="4"/>
      <c r="G179" s="70"/>
      <c r="H179" s="4"/>
      <c r="I179" s="70"/>
      <c r="J179" s="4"/>
      <c r="K179" s="70"/>
      <c r="L179" s="4"/>
      <c r="M179" s="70"/>
      <c r="N179" s="4"/>
      <c r="O179" s="70"/>
      <c r="P179" s="4"/>
      <c r="Q179" s="70"/>
      <c r="R179" s="4"/>
      <c r="S179" s="70"/>
      <c r="T179" s="4"/>
      <c r="U179" s="70"/>
      <c r="V179" s="4"/>
      <c r="W179" s="70"/>
      <c r="X179" s="4"/>
      <c r="Y179" s="70"/>
      <c r="Z179" s="4"/>
      <c r="AA179" s="70"/>
      <c r="AB179" s="4"/>
      <c r="AC179" s="70"/>
      <c r="AD179" s="4"/>
      <c r="AE179" s="70"/>
      <c r="AF179" s="4"/>
      <c r="AG179" s="70"/>
      <c r="AH179" s="4"/>
      <c r="AI179" s="70"/>
      <c r="AJ179" s="4"/>
      <c r="AK179" s="70"/>
      <c r="AL179" s="4"/>
      <c r="AM179" s="70"/>
      <c r="AN179" s="4"/>
      <c r="AO179" s="70"/>
      <c r="AP179" s="4"/>
      <c r="AQ179" s="70"/>
      <c r="AR179" s="4"/>
      <c r="AS179" s="70"/>
      <c r="AT179" s="4"/>
      <c r="AU179" s="70"/>
      <c r="AV179" s="4"/>
      <c r="AW179" s="88"/>
      <c r="AX179" s="4"/>
      <c r="AY179" s="70"/>
    </row>
    <row r="180" spans="2:51" x14ac:dyDescent="0.2">
      <c r="B180" s="4"/>
      <c r="C180" s="70"/>
      <c r="D180" s="4"/>
      <c r="E180" s="70"/>
      <c r="F180" s="4"/>
      <c r="G180" s="70"/>
      <c r="H180" s="4"/>
      <c r="I180" s="70"/>
      <c r="J180" s="4"/>
      <c r="K180" s="70"/>
      <c r="L180" s="4"/>
      <c r="M180" s="70"/>
      <c r="N180" s="4"/>
      <c r="O180" s="70"/>
      <c r="P180" s="4"/>
      <c r="Q180" s="70"/>
      <c r="R180" s="4"/>
      <c r="S180" s="70"/>
      <c r="T180" s="4"/>
      <c r="U180" s="70"/>
      <c r="V180" s="4"/>
      <c r="W180" s="70"/>
      <c r="X180" s="4"/>
      <c r="Y180" s="70"/>
      <c r="Z180" s="4"/>
      <c r="AA180" s="70"/>
      <c r="AB180" s="4"/>
      <c r="AC180" s="70"/>
      <c r="AD180" s="4"/>
      <c r="AE180" s="70"/>
      <c r="AF180" s="4"/>
      <c r="AG180" s="70"/>
      <c r="AH180" s="4"/>
      <c r="AI180" s="70"/>
      <c r="AJ180" s="4"/>
      <c r="AK180" s="70"/>
      <c r="AL180" s="4"/>
      <c r="AM180" s="70"/>
      <c r="AN180" s="4"/>
      <c r="AO180" s="70"/>
      <c r="AP180" s="4"/>
      <c r="AQ180" s="70"/>
      <c r="AR180" s="4"/>
      <c r="AS180" s="70"/>
      <c r="AT180" s="4"/>
      <c r="AU180" s="70"/>
      <c r="AV180" s="4"/>
      <c r="AW180" s="88"/>
      <c r="AX180" s="4"/>
      <c r="AY180" s="70"/>
    </row>
    <row r="181" spans="2:51" x14ac:dyDescent="0.2">
      <c r="B181" s="4"/>
      <c r="C181" s="70"/>
      <c r="D181" s="4"/>
      <c r="E181" s="70"/>
      <c r="F181" s="4"/>
      <c r="G181" s="70"/>
      <c r="H181" s="4"/>
      <c r="I181" s="70"/>
      <c r="J181" s="4"/>
      <c r="K181" s="70"/>
      <c r="L181" s="4"/>
      <c r="M181" s="70"/>
      <c r="N181" s="4"/>
      <c r="O181" s="70"/>
      <c r="P181" s="4"/>
      <c r="Q181" s="70"/>
      <c r="R181" s="4"/>
      <c r="S181" s="70"/>
      <c r="T181" s="4"/>
      <c r="U181" s="70"/>
      <c r="V181" s="4"/>
      <c r="W181" s="70"/>
      <c r="X181" s="4"/>
      <c r="Y181" s="70"/>
      <c r="Z181" s="4"/>
      <c r="AA181" s="70"/>
      <c r="AB181" s="4"/>
      <c r="AC181" s="70"/>
      <c r="AD181" s="4"/>
      <c r="AE181" s="70"/>
      <c r="AF181" s="4"/>
      <c r="AG181" s="70"/>
      <c r="AH181" s="4"/>
      <c r="AI181" s="70"/>
      <c r="AJ181" s="4"/>
      <c r="AK181" s="70"/>
      <c r="AL181" s="4"/>
      <c r="AM181" s="70"/>
      <c r="AN181" s="4"/>
      <c r="AO181" s="70"/>
      <c r="AP181" s="4"/>
      <c r="AQ181" s="70"/>
      <c r="AR181" s="4"/>
      <c r="AS181" s="70"/>
      <c r="AT181" s="4"/>
      <c r="AU181" s="70"/>
      <c r="AV181" s="4"/>
      <c r="AW181" s="88"/>
      <c r="AX181" s="4"/>
      <c r="AY181" s="70"/>
    </row>
    <row r="182" spans="2:51" x14ac:dyDescent="0.2">
      <c r="B182" s="4"/>
      <c r="C182" s="70"/>
      <c r="D182" s="4"/>
      <c r="E182" s="70"/>
      <c r="F182" s="4"/>
      <c r="G182" s="70"/>
      <c r="H182" s="4"/>
      <c r="I182" s="70"/>
      <c r="J182" s="4"/>
      <c r="K182" s="70"/>
      <c r="L182" s="4"/>
      <c r="M182" s="70"/>
      <c r="N182" s="4"/>
      <c r="O182" s="70"/>
      <c r="P182" s="4"/>
      <c r="Q182" s="70"/>
      <c r="R182" s="4"/>
      <c r="S182" s="70"/>
      <c r="T182" s="4"/>
      <c r="U182" s="70"/>
      <c r="V182" s="4"/>
      <c r="W182" s="70"/>
      <c r="X182" s="4"/>
      <c r="Y182" s="70"/>
      <c r="Z182" s="4"/>
      <c r="AA182" s="70"/>
      <c r="AB182" s="4"/>
      <c r="AC182" s="70"/>
      <c r="AD182" s="4"/>
      <c r="AE182" s="70"/>
      <c r="AF182" s="4"/>
      <c r="AG182" s="70"/>
      <c r="AH182" s="4"/>
      <c r="AI182" s="70"/>
      <c r="AJ182" s="4"/>
      <c r="AK182" s="70"/>
      <c r="AL182" s="4"/>
      <c r="AM182" s="70"/>
      <c r="AN182" s="4"/>
      <c r="AO182" s="70"/>
      <c r="AP182" s="4"/>
      <c r="AQ182" s="70"/>
      <c r="AR182" s="4"/>
      <c r="AS182" s="70"/>
      <c r="AT182" s="4"/>
      <c r="AU182" s="70"/>
      <c r="AV182" s="4"/>
      <c r="AW182" s="88"/>
      <c r="AX182" s="4"/>
      <c r="AY182" s="70"/>
    </row>
    <row r="183" spans="2:51" x14ac:dyDescent="0.2">
      <c r="D183" s="4"/>
      <c r="E183" s="70"/>
      <c r="F183" s="4"/>
      <c r="G183" s="70"/>
      <c r="H183" s="4"/>
      <c r="I183" s="70"/>
      <c r="J183" s="4"/>
      <c r="K183" s="70"/>
      <c r="L183" s="4"/>
      <c r="M183" s="70"/>
      <c r="N183" s="4"/>
      <c r="O183" s="70"/>
      <c r="P183" s="4"/>
      <c r="Q183" s="70"/>
      <c r="R183" s="4"/>
      <c r="S183" s="70"/>
      <c r="T183" s="4"/>
      <c r="U183" s="70"/>
      <c r="V183" s="4"/>
      <c r="W183" s="70"/>
      <c r="X183" s="4"/>
      <c r="Y183" s="70"/>
      <c r="Z183" s="4"/>
      <c r="AA183" s="70"/>
      <c r="AB183" s="4"/>
      <c r="AC183" s="70"/>
      <c r="AD183" s="4"/>
      <c r="AE183" s="70"/>
      <c r="AF183" s="4"/>
      <c r="AG183" s="70"/>
      <c r="AH183" s="4"/>
      <c r="AI183" s="70"/>
      <c r="AJ183" s="4"/>
      <c r="AK183" s="70"/>
      <c r="AL183" s="4"/>
      <c r="AM183" s="70"/>
      <c r="AN183" s="4"/>
      <c r="AO183" s="70"/>
      <c r="AP183" s="4"/>
      <c r="AQ183" s="70"/>
      <c r="AR183" s="4"/>
      <c r="AS183" s="70"/>
      <c r="AT183" s="4"/>
      <c r="AU183" s="70"/>
      <c r="AV183" s="4"/>
      <c r="AW183" s="88"/>
      <c r="AX183" s="4"/>
      <c r="AY183" s="70"/>
    </row>
    <row r="184" spans="2:51" x14ac:dyDescent="0.2">
      <c r="D184" s="4"/>
      <c r="E184" s="70"/>
      <c r="F184" s="4"/>
      <c r="G184" s="70"/>
      <c r="H184" s="4"/>
      <c r="I184" s="70"/>
      <c r="J184" s="4"/>
      <c r="K184" s="70"/>
      <c r="L184" s="4"/>
      <c r="M184" s="70"/>
      <c r="N184" s="4"/>
      <c r="O184" s="70"/>
      <c r="P184" s="4"/>
      <c r="Q184" s="70"/>
      <c r="R184" s="4"/>
      <c r="S184" s="70"/>
      <c r="T184" s="4"/>
      <c r="U184" s="70"/>
      <c r="V184" s="4"/>
      <c r="W184" s="70"/>
      <c r="X184" s="4"/>
      <c r="Y184" s="70"/>
      <c r="Z184" s="4"/>
      <c r="AA184" s="70"/>
      <c r="AB184" s="4"/>
      <c r="AC184" s="70"/>
      <c r="AD184" s="4"/>
      <c r="AE184" s="70"/>
      <c r="AF184" s="4"/>
      <c r="AG184" s="70"/>
      <c r="AH184" s="4"/>
      <c r="AI184" s="70"/>
      <c r="AJ184" s="4"/>
      <c r="AK184" s="70"/>
      <c r="AL184" s="4"/>
      <c r="AM184" s="70"/>
      <c r="AN184" s="4"/>
      <c r="AO184" s="70"/>
      <c r="AP184" s="4"/>
      <c r="AQ184" s="70"/>
      <c r="AR184" s="4"/>
      <c r="AS184" s="70"/>
      <c r="AT184" s="4"/>
      <c r="AU184" s="70"/>
      <c r="AV184" s="4"/>
      <c r="AW184" s="88"/>
      <c r="AX184" s="4"/>
      <c r="AY184" s="70"/>
    </row>
    <row r="185" spans="2:51" x14ac:dyDescent="0.2">
      <c r="D185" s="4"/>
      <c r="E185" s="70"/>
      <c r="F185" s="4"/>
      <c r="G185" s="70"/>
      <c r="H185" s="4"/>
      <c r="I185" s="70"/>
      <c r="J185" s="4"/>
      <c r="K185" s="70"/>
      <c r="L185" s="4"/>
      <c r="M185" s="70"/>
      <c r="N185" s="4"/>
      <c r="O185" s="70"/>
      <c r="P185" s="4"/>
      <c r="Q185" s="70"/>
      <c r="R185" s="4"/>
      <c r="S185" s="70"/>
      <c r="T185" s="4"/>
      <c r="U185" s="70"/>
      <c r="V185" s="4"/>
      <c r="W185" s="70"/>
      <c r="X185" s="4"/>
      <c r="Y185" s="70"/>
      <c r="Z185" s="4"/>
      <c r="AA185" s="70"/>
      <c r="AB185" s="4"/>
      <c r="AC185" s="70"/>
      <c r="AD185" s="4"/>
      <c r="AE185" s="70"/>
      <c r="AF185" s="4"/>
      <c r="AG185" s="70"/>
      <c r="AH185" s="4"/>
      <c r="AI185" s="70"/>
      <c r="AJ185" s="4"/>
      <c r="AK185" s="70"/>
      <c r="AL185" s="4"/>
      <c r="AM185" s="70"/>
      <c r="AN185" s="4"/>
      <c r="AO185" s="70"/>
      <c r="AP185" s="4"/>
      <c r="AQ185" s="70"/>
      <c r="AR185" s="4"/>
      <c r="AS185" s="70"/>
      <c r="AT185" s="4"/>
      <c r="AU185" s="70"/>
      <c r="AV185" s="4"/>
      <c r="AW185" s="88"/>
      <c r="AX185" s="4"/>
      <c r="AY185" s="70"/>
    </row>
    <row r="186" spans="2:51" x14ac:dyDescent="0.2">
      <c r="D186" s="4"/>
      <c r="E186" s="70"/>
      <c r="F186" s="4"/>
      <c r="G186" s="70"/>
      <c r="H186" s="4"/>
      <c r="I186" s="70"/>
      <c r="J186" s="4"/>
      <c r="K186" s="70"/>
      <c r="L186" s="4"/>
      <c r="M186" s="70"/>
      <c r="N186" s="4"/>
      <c r="O186" s="70"/>
      <c r="P186" s="4"/>
      <c r="Q186" s="70"/>
      <c r="R186" s="4"/>
      <c r="S186" s="70"/>
      <c r="T186" s="4"/>
      <c r="U186" s="70"/>
      <c r="V186" s="4"/>
      <c r="W186" s="70"/>
      <c r="X186" s="4"/>
      <c r="Y186" s="70"/>
      <c r="Z186" s="4"/>
      <c r="AA186" s="70"/>
      <c r="AB186" s="4"/>
      <c r="AC186" s="70"/>
      <c r="AD186" s="4"/>
      <c r="AE186" s="70"/>
      <c r="AF186" s="4"/>
      <c r="AG186" s="70"/>
      <c r="AH186" s="4"/>
      <c r="AI186" s="70"/>
      <c r="AJ186" s="4"/>
      <c r="AK186" s="70"/>
      <c r="AL186" s="4"/>
      <c r="AM186" s="70"/>
      <c r="AN186" s="4"/>
      <c r="AO186" s="70"/>
      <c r="AP186" s="4"/>
      <c r="AQ186" s="70"/>
      <c r="AR186" s="4"/>
      <c r="AS186" s="70"/>
      <c r="AT186" s="4"/>
      <c r="AU186" s="70"/>
      <c r="AV186" s="4"/>
      <c r="AW186" s="88"/>
      <c r="AX186" s="4"/>
      <c r="AY186" s="70"/>
    </row>
    <row r="187" spans="2:51" x14ac:dyDescent="0.2">
      <c r="D187" s="4"/>
      <c r="E187" s="70"/>
      <c r="F187" s="4"/>
      <c r="G187" s="70"/>
      <c r="H187" s="4"/>
      <c r="I187" s="70"/>
      <c r="J187" s="4"/>
      <c r="K187" s="70"/>
      <c r="L187" s="4"/>
      <c r="M187" s="70"/>
      <c r="N187" s="4"/>
      <c r="O187" s="70"/>
      <c r="P187" s="4"/>
      <c r="Q187" s="70"/>
      <c r="R187" s="4"/>
      <c r="S187" s="70"/>
      <c r="T187" s="4"/>
      <c r="U187" s="70"/>
      <c r="V187" s="4"/>
      <c r="W187" s="70"/>
      <c r="X187" s="4"/>
      <c r="Y187" s="70"/>
      <c r="Z187" s="4"/>
      <c r="AA187" s="70"/>
      <c r="AB187" s="4"/>
      <c r="AC187" s="70"/>
      <c r="AD187" s="4"/>
      <c r="AE187" s="70"/>
      <c r="AF187" s="4"/>
      <c r="AG187" s="70"/>
      <c r="AH187" s="4"/>
      <c r="AI187" s="70"/>
      <c r="AJ187" s="4"/>
      <c r="AK187" s="70"/>
      <c r="AL187" s="4"/>
      <c r="AM187" s="70"/>
      <c r="AN187" s="4"/>
      <c r="AO187" s="70"/>
      <c r="AP187" s="4"/>
      <c r="AQ187" s="70"/>
      <c r="AR187" s="4"/>
      <c r="AS187" s="70"/>
      <c r="AT187" s="4"/>
      <c r="AU187" s="70"/>
      <c r="AV187" s="4"/>
      <c r="AW187" s="88"/>
      <c r="AX187" s="4"/>
      <c r="AY187" s="7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E31" sqref="E31"/>
      <selection pane="topRight" activeCell="E31" sqref="E31"/>
      <selection pane="bottomLeft" activeCell="E31" sqref="E31"/>
      <selection pane="bottomRight" activeCell="E31" sqref="E31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E31" sqref="E31"/>
      <selection pane="topRight" activeCell="E31" sqref="E31"/>
      <selection pane="bottomLeft" activeCell="E31" sqref="E31"/>
      <selection pane="bottomRight" activeCell="J33" sqref="H33:J33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7"/>
  <sheetViews>
    <sheetView zoomScaleNormal="100" workbookViewId="0">
      <pane xSplit="1" ySplit="1" topLeftCell="B2" activePane="bottomRight" state="frozen"/>
      <selection activeCell="E31" sqref="E31"/>
      <selection pane="topRight" activeCell="E31" sqref="E31"/>
      <selection pane="bottomLeft" activeCell="E31" sqref="E31"/>
      <selection pane="bottomRight" activeCell="E31" sqref="E31"/>
    </sheetView>
  </sheetViews>
  <sheetFormatPr baseColWidth="10" defaultRowHeight="11.25" x14ac:dyDescent="0.2"/>
  <cols>
    <col min="1" max="1" width="11.42578125" style="201"/>
    <col min="2" max="2" width="16.85546875" style="1" customWidth="1"/>
    <col min="3" max="3" width="11.42578125" style="1"/>
    <col min="4" max="4" width="14" style="1" bestFit="1" customWidth="1"/>
    <col min="5" max="5" width="11.42578125" style="1"/>
    <col min="6" max="6" width="14.7109375" style="1" bestFit="1" customWidth="1"/>
    <col min="7" max="7" width="11.42578125" style="1"/>
    <col min="8" max="8" width="13.5703125" style="1" bestFit="1" customWidth="1"/>
    <col min="9" max="9" width="12.28515625" style="1" bestFit="1" customWidth="1"/>
    <col min="10" max="10" width="13.5703125" style="1" bestFit="1" customWidth="1"/>
    <col min="11" max="11" width="11.42578125" style="1"/>
    <col min="12" max="12" width="13.5703125" style="1" bestFit="1" customWidth="1"/>
    <col min="13" max="13" width="11.42578125" style="1"/>
    <col min="14" max="14" width="13.28515625" style="1" bestFit="1" customWidth="1"/>
    <col min="15" max="15" width="11.42578125" style="1"/>
    <col min="16" max="16" width="13.5703125" style="1" bestFit="1" customWidth="1"/>
    <col min="17" max="17" width="11.42578125" style="1"/>
    <col min="18" max="18" width="15" style="1" bestFit="1" customWidth="1"/>
    <col min="19" max="19" width="11.42578125" style="1"/>
    <col min="20" max="20" width="14.7109375" style="1" bestFit="1" customWidth="1"/>
    <col min="21" max="21" width="11.42578125" style="1"/>
    <col min="22" max="22" width="13.28515625" style="1" bestFit="1" customWidth="1"/>
    <col min="23" max="23" width="11.42578125" style="1"/>
    <col min="24" max="24" width="14.7109375" style="1" bestFit="1" customWidth="1"/>
    <col min="25" max="25" width="11.42578125" style="1"/>
    <col min="26" max="26" width="13.28515625" style="1" bestFit="1" customWidth="1"/>
    <col min="27" max="27" width="11.42578125" style="1"/>
    <col min="28" max="28" width="13.7109375" style="1" bestFit="1" customWidth="1"/>
    <col min="29" max="29" width="11.42578125" style="1"/>
    <col min="30" max="30" width="13.5703125" style="1" bestFit="1" customWidth="1"/>
    <col min="31" max="31" width="11.42578125" style="1"/>
    <col min="32" max="32" width="14.5703125" style="1" customWidth="1"/>
    <col min="33" max="33" width="11.42578125" style="1"/>
    <col min="34" max="34" width="14" style="1" bestFit="1" customWidth="1"/>
    <col min="35" max="35" width="13.140625" style="1" bestFit="1" customWidth="1"/>
    <col min="36" max="36" width="14.85546875" style="1" customWidth="1"/>
    <col min="37" max="37" width="11.42578125" style="1"/>
    <col min="38" max="38" width="13.7109375" style="1" bestFit="1" customWidth="1"/>
    <col min="39" max="39" width="11.42578125" style="1"/>
    <col min="40" max="40" width="14.42578125" style="1" bestFit="1" customWidth="1"/>
    <col min="41" max="41" width="11.42578125" style="1"/>
    <col min="42" max="42" width="15.42578125" style="1" bestFit="1" customWidth="1"/>
    <col min="43" max="43" width="11.42578125" style="1"/>
    <col min="44" max="44" width="14" style="1" bestFit="1" customWidth="1"/>
    <col min="45" max="45" width="11.42578125" style="1"/>
    <col min="46" max="46" width="13.7109375" style="1" customWidth="1"/>
    <col min="47" max="47" width="11.42578125" style="1"/>
    <col min="48" max="48" width="13.140625" style="1" bestFit="1" customWidth="1"/>
    <col min="49" max="49" width="11.42578125" style="3"/>
    <col min="50" max="50" width="14" style="1" bestFit="1" customWidth="1"/>
    <col min="51" max="51" width="11.42578125" style="1"/>
    <col min="52" max="52" width="12.85546875" style="1" bestFit="1" customWidth="1"/>
    <col min="53" max="53" width="11.42578125" style="1"/>
    <col min="54" max="54" width="14" style="1" bestFit="1" customWidth="1"/>
    <col min="55" max="55" width="11.42578125" style="1"/>
    <col min="56" max="56" width="14" style="2" bestFit="1" customWidth="1"/>
    <col min="57" max="57" width="11.42578125" style="2"/>
    <col min="58" max="58" width="14" style="2" bestFit="1" customWidth="1"/>
    <col min="59" max="59" width="12.7109375" style="2" bestFit="1" customWidth="1"/>
    <col min="60" max="60" width="14" style="2" bestFit="1" customWidth="1"/>
    <col min="61" max="61" width="11.42578125" style="2"/>
    <col min="62" max="62" width="13.85546875" style="2" bestFit="1" customWidth="1"/>
    <col min="63" max="63" width="11.42578125" style="2"/>
    <col min="64" max="64" width="13.140625" style="2" bestFit="1" customWidth="1"/>
    <col min="65" max="65" width="11.5703125" style="2" bestFit="1" customWidth="1"/>
    <col min="66" max="66" width="13.42578125" style="2" bestFit="1" customWidth="1"/>
    <col min="67" max="67" width="11.42578125" style="2"/>
    <col min="68" max="68" width="13.42578125" style="2" bestFit="1" customWidth="1"/>
    <col min="69" max="69" width="11.42578125" style="2"/>
    <col min="70" max="70" width="15.28515625" style="2" bestFit="1" customWidth="1"/>
    <col min="71" max="99" width="11.42578125" style="2"/>
    <col min="100" max="16384" width="11.42578125" style="1"/>
  </cols>
  <sheetData>
    <row r="1" spans="1:96" s="203" customFormat="1" ht="12" x14ac:dyDescent="0.2">
      <c r="A1" s="20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5"/>
      <c r="AK1" s="204"/>
      <c r="AL1" s="205"/>
      <c r="AM1" s="204"/>
      <c r="AN1" s="205"/>
      <c r="AO1" s="204"/>
      <c r="AP1" s="205"/>
      <c r="AQ1" s="204"/>
      <c r="AR1" s="205"/>
      <c r="AS1" s="205"/>
      <c r="AT1" s="205"/>
      <c r="AU1" s="204"/>
      <c r="AV1" s="205"/>
      <c r="AW1" s="206"/>
      <c r="AX1" s="205"/>
      <c r="AY1" s="204"/>
      <c r="AZ1" s="205"/>
      <c r="BA1" s="204"/>
      <c r="BB1" s="205"/>
      <c r="BC1" s="204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</row>
    <row r="2" spans="1:96" s="2" customFormat="1" x14ac:dyDescent="0.2">
      <c r="A2" s="149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87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5"/>
      <c r="AX2" s="128"/>
      <c r="AY2" s="128"/>
      <c r="AZ2" s="128"/>
      <c r="BA2" s="128"/>
      <c r="BB2" s="128"/>
      <c r="BC2" s="128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</row>
    <row r="3" spans="1:96" s="2" customFormat="1" x14ac:dyDescent="0.2">
      <c r="A3" s="143" t="s">
        <v>10</v>
      </c>
      <c r="B3" s="39"/>
      <c r="C3" s="19"/>
      <c r="D3" s="198"/>
      <c r="E3" s="19"/>
      <c r="F3" s="198"/>
      <c r="G3" s="19"/>
      <c r="H3" s="198"/>
      <c r="I3" s="19"/>
      <c r="J3" s="198"/>
      <c r="K3" s="19"/>
      <c r="L3" s="198"/>
      <c r="M3" s="19"/>
      <c r="N3" s="39"/>
      <c r="O3" s="19"/>
      <c r="P3" s="198"/>
      <c r="Q3" s="19"/>
      <c r="R3" s="198"/>
      <c r="S3" s="19"/>
      <c r="T3" s="198"/>
      <c r="U3" s="19"/>
      <c r="V3" s="198"/>
      <c r="W3" s="19"/>
      <c r="X3" s="198"/>
      <c r="Y3" s="19"/>
      <c r="Z3" s="30"/>
      <c r="AA3" s="19"/>
      <c r="AB3" s="198"/>
      <c r="AC3" s="19"/>
      <c r="AD3" s="39"/>
      <c r="AE3" s="19"/>
      <c r="AF3" s="198"/>
      <c r="AG3" s="19"/>
      <c r="AH3" s="198"/>
      <c r="AI3" s="19"/>
      <c r="AJ3" s="198"/>
      <c r="AK3" s="19"/>
      <c r="AL3" s="198"/>
      <c r="AM3" s="19"/>
      <c r="AN3" s="198"/>
      <c r="AO3" s="19"/>
      <c r="AP3" s="198"/>
      <c r="AQ3" s="19"/>
      <c r="AR3" s="198"/>
      <c r="AS3" s="19"/>
      <c r="AT3" s="198"/>
      <c r="AU3" s="19"/>
      <c r="AV3" s="198"/>
      <c r="AW3" s="152"/>
      <c r="AX3" s="198"/>
      <c r="AY3" s="19"/>
      <c r="AZ3" s="198"/>
      <c r="BA3" s="19"/>
      <c r="BB3" s="19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</row>
    <row r="4" spans="1:96" s="2" customFormat="1" x14ac:dyDescent="0.2">
      <c r="A4" s="133"/>
      <c r="B4" s="39"/>
      <c r="C4" s="19"/>
      <c r="D4" s="39"/>
      <c r="E4" s="19"/>
      <c r="F4" s="39"/>
      <c r="G4" s="19"/>
      <c r="H4" s="39"/>
      <c r="I4" s="19"/>
      <c r="J4" s="39"/>
      <c r="K4" s="19"/>
      <c r="L4" s="39"/>
      <c r="M4" s="19"/>
      <c r="N4" s="39"/>
      <c r="O4" s="19"/>
      <c r="P4" s="39"/>
      <c r="Q4" s="19"/>
      <c r="R4" s="39"/>
      <c r="S4" s="19"/>
      <c r="T4" s="39"/>
      <c r="U4" s="19"/>
      <c r="V4" s="39"/>
      <c r="W4" s="19"/>
      <c r="X4" s="39"/>
      <c r="Y4" s="19"/>
      <c r="Z4" s="199"/>
      <c r="AA4" s="19"/>
      <c r="AB4" s="39"/>
      <c r="AC4" s="19"/>
      <c r="AD4" s="39"/>
      <c r="AE4" s="19"/>
      <c r="AF4" s="39"/>
      <c r="AG4" s="19"/>
      <c r="AH4" s="39"/>
      <c r="AI4" s="19"/>
      <c r="AJ4" s="39"/>
      <c r="AK4" s="19"/>
      <c r="AL4" s="39"/>
      <c r="AM4" s="19"/>
      <c r="AN4" s="39"/>
      <c r="AO4" s="19"/>
      <c r="AP4" s="39"/>
      <c r="AQ4" s="19"/>
      <c r="AR4" s="39"/>
      <c r="AS4" s="19"/>
      <c r="AT4" s="39"/>
      <c r="AU4" s="19"/>
      <c r="AV4" s="39"/>
      <c r="AW4" s="152"/>
      <c r="AX4" s="39"/>
      <c r="AY4" s="19"/>
      <c r="AZ4" s="39"/>
      <c r="BA4" s="19"/>
      <c r="BB4" s="3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</row>
    <row r="5" spans="1:96" s="2" customFormat="1" x14ac:dyDescent="0.2">
      <c r="A5" s="90"/>
      <c r="B5" s="4"/>
      <c r="C5" s="4"/>
      <c r="D5" s="4"/>
      <c r="E5" s="4"/>
      <c r="F5" s="4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6"/>
      <c r="W5" s="4"/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1"/>
      <c r="AK5" s="4"/>
      <c r="AL5" s="4"/>
      <c r="AM5" s="4"/>
      <c r="AN5" s="6"/>
      <c r="AO5" s="6"/>
      <c r="AP5" s="6"/>
      <c r="AQ5" s="4"/>
      <c r="AR5" s="6"/>
      <c r="AS5" s="4"/>
      <c r="AT5" s="4"/>
      <c r="AU5" s="4"/>
      <c r="AV5" s="4"/>
      <c r="AW5" s="5"/>
      <c r="AX5" s="4"/>
      <c r="AY5" s="4"/>
      <c r="AZ5" s="4"/>
      <c r="BA5" s="4"/>
      <c r="BB5" s="4"/>
      <c r="BC5" s="4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</row>
    <row r="6" spans="1:96" s="2" customFormat="1" x14ac:dyDescent="0.2">
      <c r="A6" s="6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76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4"/>
      <c r="AG6" s="152"/>
      <c r="AH6" s="14"/>
      <c r="AI6" s="152"/>
      <c r="AJ6" s="19"/>
      <c r="AK6" s="19"/>
      <c r="AL6" s="14"/>
      <c r="AM6" s="19"/>
      <c r="AN6" s="19"/>
      <c r="AO6" s="19"/>
      <c r="AP6" s="19"/>
      <c r="AQ6" s="76"/>
      <c r="AR6" s="19"/>
      <c r="AS6" s="19"/>
      <c r="AT6" s="19"/>
      <c r="AU6" s="19"/>
      <c r="AV6" s="19"/>
      <c r="AW6" s="152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</row>
    <row r="7" spans="1:96" s="2" customFormat="1" x14ac:dyDescent="0.2">
      <c r="A7" s="66"/>
      <c r="B7" s="19"/>
      <c r="C7" s="19"/>
      <c r="D7" s="19"/>
      <c r="E7" s="76"/>
      <c r="F7" s="19"/>
      <c r="G7" s="76"/>
      <c r="H7" s="19"/>
      <c r="I7" s="19"/>
      <c r="J7" s="19"/>
      <c r="K7" s="76"/>
      <c r="L7" s="76"/>
      <c r="M7" s="76"/>
      <c r="N7" s="19"/>
      <c r="O7" s="76"/>
      <c r="P7" s="19"/>
      <c r="Q7" s="76"/>
      <c r="R7" s="19"/>
      <c r="S7" s="76"/>
      <c r="T7" s="76"/>
      <c r="U7" s="76"/>
      <c r="V7" s="19"/>
      <c r="W7" s="76"/>
      <c r="X7" s="19"/>
      <c r="Y7" s="76"/>
      <c r="Z7" s="1"/>
      <c r="AA7" s="1"/>
      <c r="AB7" s="19"/>
      <c r="AC7" s="76"/>
      <c r="AD7" s="19"/>
      <c r="AE7" s="19"/>
      <c r="AF7" s="14"/>
      <c r="AG7" s="152"/>
      <c r="AH7" s="14"/>
      <c r="AI7" s="152"/>
      <c r="AJ7" s="19"/>
      <c r="AK7" s="19"/>
      <c r="AL7" s="14"/>
      <c r="AM7" s="76"/>
      <c r="AN7" s="19"/>
      <c r="AO7" s="19"/>
      <c r="AP7" s="19"/>
      <c r="AQ7" s="19"/>
      <c r="AR7" s="19"/>
      <c r="AS7" s="76"/>
      <c r="AT7" s="19"/>
      <c r="AU7" s="76"/>
      <c r="AV7" s="14"/>
      <c r="AW7" s="189"/>
      <c r="AX7" s="76"/>
      <c r="AY7" s="76"/>
      <c r="AZ7" s="19"/>
      <c r="BA7" s="76"/>
      <c r="BB7" s="76"/>
      <c r="BC7" s="76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</row>
    <row r="8" spans="1:96" s="2" customFormat="1" x14ac:dyDescent="0.2">
      <c r="A8" s="66"/>
      <c r="B8" s="4"/>
      <c r="C8" s="19"/>
      <c r="D8" s="19"/>
      <c r="E8" s="19"/>
      <c r="F8" s="19"/>
      <c r="G8" s="76"/>
      <c r="H8" s="19"/>
      <c r="I8" s="19"/>
      <c r="J8" s="19"/>
      <c r="K8" s="76"/>
      <c r="L8" s="76"/>
      <c r="M8" s="76"/>
      <c r="N8" s="19"/>
      <c r="O8" s="76"/>
      <c r="P8" s="19"/>
      <c r="Q8" s="76"/>
      <c r="R8" s="19"/>
      <c r="S8" s="76"/>
      <c r="T8" s="76"/>
      <c r="U8" s="76"/>
      <c r="V8" s="19"/>
      <c r="W8" s="19"/>
      <c r="X8" s="19"/>
      <c r="Y8" s="19"/>
      <c r="Z8" s="19"/>
      <c r="AA8" s="19"/>
      <c r="AB8" s="76"/>
      <c r="AC8" s="76"/>
      <c r="AD8" s="19"/>
      <c r="AE8" s="76"/>
      <c r="AF8" s="14"/>
      <c r="AG8" s="9"/>
      <c r="AH8" s="14"/>
      <c r="AI8" s="152"/>
      <c r="AJ8" s="19"/>
      <c r="AK8" s="19"/>
      <c r="AL8" s="14"/>
      <c r="AM8" s="76"/>
      <c r="AN8" s="19"/>
      <c r="AO8" s="19"/>
      <c r="AP8" s="19"/>
      <c r="AQ8" s="19"/>
      <c r="AR8" s="19"/>
      <c r="AS8" s="76"/>
      <c r="AT8" s="19"/>
      <c r="AU8" s="76"/>
      <c r="AV8" s="19"/>
      <c r="AW8" s="152"/>
      <c r="AX8" s="76"/>
      <c r="AY8" s="76"/>
      <c r="AZ8" s="19"/>
      <c r="BA8" s="76"/>
      <c r="BB8" s="76"/>
      <c r="BC8" s="76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</row>
    <row r="9" spans="1:96" s="2" customFormat="1" x14ac:dyDescent="0.2">
      <c r="A9" s="66"/>
      <c r="B9" s="19"/>
      <c r="C9" s="19"/>
      <c r="D9" s="19"/>
      <c r="E9" s="76"/>
      <c r="F9" s="19"/>
      <c r="G9" s="19"/>
      <c r="H9" s="19"/>
      <c r="I9" s="19"/>
      <c r="J9" s="19"/>
      <c r="K9" s="19"/>
      <c r="L9" s="19"/>
      <c r="M9" s="19"/>
      <c r="N9" s="19"/>
      <c r="O9" s="76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76"/>
      <c r="AD9" s="19"/>
      <c r="AE9" s="19"/>
      <c r="AF9" s="14"/>
      <c r="AG9" s="189"/>
      <c r="AH9" s="14"/>
      <c r="AI9" s="152"/>
      <c r="AJ9" s="19"/>
      <c r="AK9" s="19"/>
      <c r="AL9" s="14"/>
      <c r="AM9" s="19"/>
      <c r="AN9" s="19"/>
      <c r="AO9" s="19"/>
      <c r="AP9" s="19"/>
      <c r="AQ9" s="76"/>
      <c r="AR9" s="19"/>
      <c r="AS9" s="19"/>
      <c r="AT9" s="19"/>
      <c r="AU9" s="19"/>
      <c r="AV9" s="76"/>
      <c r="AW9" s="136"/>
      <c r="AX9" s="19"/>
      <c r="AY9" s="19"/>
      <c r="AZ9" s="19"/>
      <c r="BA9" s="19"/>
      <c r="BB9" s="19"/>
      <c r="BC9" s="19"/>
      <c r="BD9" s="19"/>
      <c r="BE9" s="19"/>
      <c r="BF9" s="14"/>
      <c r="BG9" s="14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</row>
    <row r="10" spans="1:96" s="2" customFormat="1" x14ac:dyDescent="0.2">
      <c r="A10" s="66"/>
      <c r="B10" s="19"/>
      <c r="C10" s="19"/>
      <c r="D10" s="19"/>
      <c r="E10" s="19"/>
      <c r="F10" s="19"/>
      <c r="G10" s="76"/>
      <c r="H10" s="19"/>
      <c r="I10" s="19"/>
      <c r="J10" s="19"/>
      <c r="K10" s="76"/>
      <c r="L10" s="19"/>
      <c r="M10" s="76"/>
      <c r="N10" s="19"/>
      <c r="O10" s="76"/>
      <c r="P10" s="19"/>
      <c r="Q10" s="76"/>
      <c r="R10" s="19"/>
      <c r="S10" s="76"/>
      <c r="T10" s="76"/>
      <c r="U10" s="76"/>
      <c r="V10" s="19"/>
      <c r="W10" s="76"/>
      <c r="X10" s="19"/>
      <c r="Y10" s="76"/>
      <c r="Z10" s="76"/>
      <c r="AA10" s="76"/>
      <c r="AB10" s="19"/>
      <c r="AC10" s="76"/>
      <c r="AD10" s="19"/>
      <c r="AE10" s="76"/>
      <c r="AF10" s="14"/>
      <c r="AG10" s="152"/>
      <c r="AH10" s="14"/>
      <c r="AI10" s="152"/>
      <c r="AJ10" s="19"/>
      <c r="AK10" s="19"/>
      <c r="AL10" s="14"/>
      <c r="AM10" s="76"/>
      <c r="AN10" s="19"/>
      <c r="AO10" s="19"/>
      <c r="AP10" s="19"/>
      <c r="AQ10" s="76"/>
      <c r="AR10" s="19"/>
      <c r="AS10" s="76"/>
      <c r="AT10" s="19"/>
      <c r="AU10" s="76"/>
      <c r="AV10" s="76"/>
      <c r="AW10" s="136"/>
      <c r="AX10" s="76"/>
      <c r="AY10" s="76"/>
      <c r="AZ10" s="19"/>
      <c r="BA10" s="76"/>
      <c r="BB10" s="76"/>
      <c r="BC10" s="76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</row>
    <row r="11" spans="1:96" s="2" customFormat="1" x14ac:dyDescent="0.2">
      <c r="A11" s="66"/>
      <c r="B11" s="19"/>
      <c r="C11" s="19"/>
      <c r="D11" s="19"/>
      <c r="E11" s="19"/>
      <c r="F11" s="19"/>
      <c r="G11" s="76"/>
      <c r="H11" s="19"/>
      <c r="I11" s="19"/>
      <c r="J11" s="19"/>
      <c r="K11" s="76"/>
      <c r="L11" s="76"/>
      <c r="M11" s="76"/>
      <c r="N11" s="19"/>
      <c r="O11" s="76"/>
      <c r="P11" s="19"/>
      <c r="Q11" s="76"/>
      <c r="R11" s="19"/>
      <c r="S11" s="76"/>
      <c r="T11" s="76"/>
      <c r="U11" s="76"/>
      <c r="V11" s="19"/>
      <c r="W11" s="19"/>
      <c r="X11" s="19"/>
      <c r="Y11" s="76"/>
      <c r="Z11" s="76"/>
      <c r="AA11" s="76"/>
      <c r="AB11" s="19"/>
      <c r="AC11" s="76"/>
      <c r="AD11" s="19"/>
      <c r="AE11" s="76"/>
      <c r="AF11" s="14"/>
      <c r="AG11" s="189"/>
      <c r="AH11" s="14"/>
      <c r="AI11" s="152"/>
      <c r="AJ11" s="14"/>
      <c r="AK11" s="19"/>
      <c r="AL11" s="14"/>
      <c r="AM11" s="76"/>
      <c r="AN11" s="19"/>
      <c r="AO11" s="19"/>
      <c r="AP11" s="19"/>
      <c r="AQ11" s="76"/>
      <c r="AR11" s="19"/>
      <c r="AS11" s="76"/>
      <c r="AT11" s="19"/>
      <c r="AU11" s="19"/>
      <c r="AV11" s="76"/>
      <c r="AW11" s="3"/>
      <c r="AX11" s="19"/>
      <c r="AY11" s="76"/>
      <c r="AZ11" s="19"/>
      <c r="BA11" s="76"/>
      <c r="BB11" s="76"/>
      <c r="BC11" s="76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</row>
    <row r="12" spans="1:96" s="2" customFormat="1" x14ac:dyDescent="0.2">
      <c r="A12" s="66"/>
      <c r="B12" s="19"/>
      <c r="C12" s="19"/>
      <c r="D12" s="19"/>
      <c r="E12" s="76"/>
      <c r="F12" s="19"/>
      <c r="G12" s="19"/>
      <c r="H12" s="19"/>
      <c r="I12" s="19"/>
      <c r="J12" s="19"/>
      <c r="K12" s="19"/>
      <c r="L12" s="19"/>
      <c r="M12" s="19"/>
      <c r="N12" s="19"/>
      <c r="O12" s="76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76"/>
      <c r="AD12" s="19"/>
      <c r="AE12" s="76"/>
      <c r="AF12" s="14"/>
      <c r="AG12" s="152"/>
      <c r="AH12" s="14"/>
      <c r="AI12" s="152"/>
      <c r="AJ12" s="14"/>
      <c r="AK12" s="19"/>
      <c r="AL12" s="14"/>
      <c r="AM12" s="189"/>
      <c r="AN12" s="19"/>
      <c r="AO12" s="19"/>
      <c r="AP12" s="19"/>
      <c r="AQ12" s="19"/>
      <c r="AR12" s="19"/>
      <c r="AS12" s="19"/>
      <c r="AT12" s="19"/>
      <c r="AU12" s="19"/>
      <c r="AV12" s="76"/>
      <c r="AW12" s="136"/>
      <c r="AX12" s="139"/>
      <c r="AY12" s="13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6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</row>
    <row r="13" spans="1:96" s="2" customFormat="1" x14ac:dyDescent="0.2">
      <c r="A13" s="66"/>
      <c r="B13" s="19"/>
      <c r="C13" s="19"/>
      <c r="D13" s="19"/>
      <c r="E13" s="76"/>
      <c r="F13" s="19"/>
      <c r="G13" s="19"/>
      <c r="H13" s="19"/>
      <c r="I13" s="19"/>
      <c r="J13" s="19"/>
      <c r="K13" s="19"/>
      <c r="L13" s="19"/>
      <c r="M13" s="19"/>
      <c r="N13" s="19"/>
      <c r="O13" s="76"/>
      <c r="P13" s="19"/>
      <c r="Q13" s="19"/>
      <c r="R13" s="19"/>
      <c r="S13" s="19"/>
      <c r="T13" s="19"/>
      <c r="U13" s="19"/>
      <c r="V13" s="19"/>
      <c r="W13" s="76"/>
      <c r="X13" s="19"/>
      <c r="Y13" s="19"/>
      <c r="Z13" s="19"/>
      <c r="AA13" s="19"/>
      <c r="AB13" s="19"/>
      <c r="AC13" s="19"/>
      <c r="AD13" s="19"/>
      <c r="AE13" s="19"/>
      <c r="AF13" s="14"/>
      <c r="AG13" s="152"/>
      <c r="AH13" s="14"/>
      <c r="AI13" s="19"/>
      <c r="AJ13" s="19"/>
      <c r="AK13" s="19"/>
      <c r="AL13" s="14"/>
      <c r="AM13" s="76"/>
      <c r="AN13" s="19"/>
      <c r="AO13" s="19"/>
      <c r="AP13" s="19"/>
      <c r="AQ13" s="76"/>
      <c r="AR13" s="19"/>
      <c r="AS13" s="76"/>
      <c r="AT13" s="19"/>
      <c r="AU13" s="76"/>
      <c r="AV13" s="76"/>
      <c r="AW13" s="136"/>
      <c r="AX13" s="139"/>
      <c r="AY13" s="13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</row>
    <row r="14" spans="1:96" s="2" customFormat="1" x14ac:dyDescent="0.2">
      <c r="A14" s="66"/>
      <c r="B14" s="19"/>
      <c r="C14" s="19"/>
      <c r="D14" s="19"/>
      <c r="E14" s="76"/>
      <c r="F14" s="19"/>
      <c r="G14" s="76"/>
      <c r="H14" s="19"/>
      <c r="I14" s="19"/>
      <c r="J14" s="19"/>
      <c r="K14" s="76"/>
      <c r="L14" s="19"/>
      <c r="M14" s="76"/>
      <c r="N14" s="19"/>
      <c r="O14" s="19"/>
      <c r="P14" s="19"/>
      <c r="Q14" s="76"/>
      <c r="R14" s="19"/>
      <c r="S14" s="76"/>
      <c r="T14" s="76"/>
      <c r="U14" s="76"/>
      <c r="V14" s="19"/>
      <c r="W14" s="76"/>
      <c r="X14" s="19"/>
      <c r="Y14" s="76"/>
      <c r="Z14" s="76"/>
      <c r="AA14" s="76"/>
      <c r="AB14" s="19"/>
      <c r="AC14" s="19"/>
      <c r="AD14" s="19"/>
      <c r="AE14" s="19"/>
      <c r="AF14" s="14"/>
      <c r="AG14" s="152"/>
      <c r="AH14" s="14"/>
      <c r="AI14" s="76"/>
      <c r="AJ14" s="19"/>
      <c r="AK14" s="19"/>
      <c r="AL14" s="14"/>
      <c r="AM14" s="76"/>
      <c r="AN14" s="19"/>
      <c r="AO14" s="19"/>
      <c r="AP14" s="19"/>
      <c r="AQ14" s="76"/>
      <c r="AR14" s="19"/>
      <c r="AS14" s="76"/>
      <c r="AT14" s="19"/>
      <c r="AU14" s="76"/>
      <c r="AV14" s="76"/>
      <c r="AW14" s="136"/>
      <c r="AX14" s="19"/>
      <c r="AY14" s="76"/>
      <c r="AZ14" s="19"/>
      <c r="BA14" s="76"/>
      <c r="BB14" s="76"/>
      <c r="BC14" s="76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</row>
    <row r="15" spans="1:96" s="2" customFormat="1" x14ac:dyDescent="0.2">
      <c r="A15" s="66"/>
      <c r="B15" s="19"/>
      <c r="C15" s="19"/>
      <c r="D15" s="19"/>
      <c r="E15" s="76"/>
      <c r="F15" s="19"/>
      <c r="G15" s="76"/>
      <c r="H15" s="19"/>
      <c r="I15" s="19"/>
      <c r="J15" s="19"/>
      <c r="K15" s="76"/>
      <c r="L15" s="19"/>
      <c r="M15" s="76"/>
      <c r="N15" s="19"/>
      <c r="O15" s="19"/>
      <c r="P15" s="19"/>
      <c r="Q15" s="76"/>
      <c r="R15" s="19"/>
      <c r="S15" s="76"/>
      <c r="T15" s="76"/>
      <c r="U15" s="76"/>
      <c r="V15" s="76"/>
      <c r="W15" s="76"/>
      <c r="X15" s="19"/>
      <c r="Y15" s="76"/>
      <c r="Z15" s="76"/>
      <c r="AA15" s="76"/>
      <c r="AB15" s="19"/>
      <c r="AC15" s="76"/>
      <c r="AD15" s="19"/>
      <c r="AE15" s="19"/>
      <c r="AF15" s="14"/>
      <c r="AG15" s="152"/>
      <c r="AH15" s="14"/>
      <c r="AI15" s="76"/>
      <c r="AJ15" s="76"/>
      <c r="AK15" s="76"/>
      <c r="AL15" s="138"/>
      <c r="AM15" s="19"/>
      <c r="AN15" s="19"/>
      <c r="AO15" s="19"/>
      <c r="AP15" s="19"/>
      <c r="AQ15" s="76"/>
      <c r="AR15" s="9"/>
      <c r="AS15" s="115"/>
      <c r="AT15" s="19"/>
      <c r="AU15" s="76"/>
      <c r="AV15" s="76"/>
      <c r="AW15" s="136"/>
      <c r="AX15" s="19"/>
      <c r="AY15" s="76"/>
      <c r="AZ15" s="19"/>
      <c r="BA15" s="76"/>
      <c r="BB15" s="76"/>
      <c r="BC15" s="76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</row>
    <row r="16" spans="1:96" s="2" customFormat="1" x14ac:dyDescent="0.2">
      <c r="A16" s="66"/>
      <c r="B16" s="19"/>
      <c r="C16" s="19"/>
      <c r="D16" s="19"/>
      <c r="E16" s="76"/>
      <c r="F16" s="19"/>
      <c r="G16" s="76"/>
      <c r="H16" s="19"/>
      <c r="I16" s="19"/>
      <c r="J16" s="19"/>
      <c r="K16" s="76"/>
      <c r="L16" s="19"/>
      <c r="M16" s="76"/>
      <c r="N16" s="19"/>
      <c r="O16" s="19"/>
      <c r="P16" s="19"/>
      <c r="Q16" s="76"/>
      <c r="R16" s="19"/>
      <c r="S16" s="76"/>
      <c r="T16" s="19"/>
      <c r="U16" s="76"/>
      <c r="V16" s="19"/>
      <c r="W16" s="76"/>
      <c r="X16" s="19"/>
      <c r="Y16" s="76"/>
      <c r="Z16" s="76"/>
      <c r="AA16" s="76"/>
      <c r="AB16" s="19"/>
      <c r="AC16" s="19"/>
      <c r="AD16" s="19"/>
      <c r="AE16" s="19"/>
      <c r="AF16" s="14"/>
      <c r="AG16" s="152"/>
      <c r="AH16" s="14"/>
      <c r="AI16" s="76"/>
      <c r="AJ16" s="76"/>
      <c r="AK16" s="76"/>
      <c r="AL16" s="138"/>
      <c r="AM16" s="76"/>
      <c r="AN16" s="19"/>
      <c r="AO16" s="19"/>
      <c r="AP16" s="19"/>
      <c r="AQ16" s="76"/>
      <c r="AR16" s="19"/>
      <c r="AS16" s="76"/>
      <c r="AT16" s="19"/>
      <c r="AU16" s="76"/>
      <c r="AV16" s="76"/>
      <c r="AW16" s="136"/>
      <c r="AX16" s="19"/>
      <c r="AY16" s="76"/>
      <c r="AZ16" s="19"/>
      <c r="BA16" s="76"/>
      <c r="BB16" s="76"/>
      <c r="BC16" s="76"/>
      <c r="BD16" s="19"/>
      <c r="BE16" s="19"/>
      <c r="BF16" s="19"/>
      <c r="BG16" s="19"/>
      <c r="BH16" s="19"/>
      <c r="BI16" s="19"/>
      <c r="BJ16" s="6"/>
      <c r="BK16" s="6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</row>
    <row r="17" spans="1:96" s="2" customFormat="1" x14ac:dyDescent="0.2">
      <c r="A17" s="66"/>
      <c r="B17" s="19"/>
      <c r="C17" s="19"/>
      <c r="D17" s="19"/>
      <c r="E17" s="76"/>
      <c r="F17" s="19"/>
      <c r="G17" s="76"/>
      <c r="H17" s="19"/>
      <c r="I17" s="19"/>
      <c r="J17" s="19"/>
      <c r="K17" s="19"/>
      <c r="L17" s="19"/>
      <c r="M17" s="76"/>
      <c r="N17" s="19"/>
      <c r="O17" s="19"/>
      <c r="P17" s="19"/>
      <c r="Q17" s="76"/>
      <c r="R17" s="19"/>
      <c r="S17" s="19"/>
      <c r="T17" s="19"/>
      <c r="U17" s="76"/>
      <c r="V17" s="19"/>
      <c r="W17" s="76"/>
      <c r="X17" s="19"/>
      <c r="Y17" s="76"/>
      <c r="Z17" s="76"/>
      <c r="AA17" s="76"/>
      <c r="AB17" s="19"/>
      <c r="AC17" s="76"/>
      <c r="AD17" s="19"/>
      <c r="AE17" s="76"/>
      <c r="AF17" s="14"/>
      <c r="AG17" s="152"/>
      <c r="AH17" s="14"/>
      <c r="AI17" s="76"/>
      <c r="AJ17" s="76"/>
      <c r="AK17" s="76"/>
      <c r="AL17" s="14"/>
      <c r="AM17" s="19"/>
      <c r="AN17" s="19"/>
      <c r="AO17" s="19"/>
      <c r="AP17" s="19"/>
      <c r="AQ17" s="76"/>
      <c r="AR17" s="19"/>
      <c r="AS17" s="76"/>
      <c r="AT17" s="19"/>
      <c r="AU17" s="19"/>
      <c r="AV17" s="76"/>
      <c r="AW17" s="136"/>
      <c r="AX17" s="19"/>
      <c r="AY17" s="76"/>
      <c r="AZ17" s="19"/>
      <c r="BA17" s="76"/>
      <c r="BB17" s="76"/>
      <c r="BC17" s="76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s="2" customFormat="1" x14ac:dyDescent="0.2">
      <c r="A18" s="66"/>
      <c r="B18" s="19"/>
      <c r="C18" s="19"/>
      <c r="D18" s="19"/>
      <c r="E18" s="76"/>
      <c r="F18" s="19"/>
      <c r="G18" s="76"/>
      <c r="H18" s="19"/>
      <c r="I18" s="19"/>
      <c r="J18" s="19"/>
      <c r="K18" s="19"/>
      <c r="L18" s="19"/>
      <c r="M18" s="76"/>
      <c r="N18" s="76"/>
      <c r="O18" s="76"/>
      <c r="P18" s="19"/>
      <c r="Q18" s="76"/>
      <c r="R18" s="19"/>
      <c r="S18" s="19"/>
      <c r="T18" s="19"/>
      <c r="U18" s="76"/>
      <c r="V18" s="19"/>
      <c r="W18" s="76"/>
      <c r="X18" s="19"/>
      <c r="Y18" s="76"/>
      <c r="Z18" s="76"/>
      <c r="AA18" s="76"/>
      <c r="AB18" s="19"/>
      <c r="AC18" s="76"/>
      <c r="AD18" s="19"/>
      <c r="AE18" s="76"/>
      <c r="AF18" s="14"/>
      <c r="AG18" s="152"/>
      <c r="AH18" s="14"/>
      <c r="AI18" s="76"/>
      <c r="AJ18" s="19"/>
      <c r="AK18" s="19"/>
      <c r="AL18" s="138"/>
      <c r="AM18" s="76"/>
      <c r="AN18" s="19"/>
      <c r="AO18" s="19"/>
      <c r="AP18" s="19"/>
      <c r="AQ18" s="76"/>
      <c r="AR18" s="19"/>
      <c r="AS18" s="76"/>
      <c r="AT18" s="76"/>
      <c r="AU18" s="76"/>
      <c r="AV18" s="19"/>
      <c r="AW18" s="136"/>
      <c r="AX18" s="19"/>
      <c r="AY18" s="76"/>
      <c r="AZ18" s="19"/>
      <c r="BA18" s="76"/>
      <c r="BB18" s="76"/>
      <c r="BC18" s="76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</row>
    <row r="19" spans="1:96" s="2" customFormat="1" x14ac:dyDescent="0.2">
      <c r="A19" s="66"/>
      <c r="B19" s="19"/>
      <c r="C19" s="19"/>
      <c r="D19" s="19"/>
      <c r="E19" s="76"/>
      <c r="F19" s="19"/>
      <c r="G19" s="76"/>
      <c r="H19" s="19"/>
      <c r="I19" s="19"/>
      <c r="J19" s="19"/>
      <c r="K19" s="19"/>
      <c r="L19" s="19"/>
      <c r="M19" s="19"/>
      <c r="N19" s="76"/>
      <c r="O19" s="76"/>
      <c r="P19" s="19"/>
      <c r="Q19" s="76"/>
      <c r="R19" s="19"/>
      <c r="S19" s="76"/>
      <c r="T19" s="19"/>
      <c r="U19" s="76"/>
      <c r="V19" s="19"/>
      <c r="W19" s="76"/>
      <c r="X19" s="19"/>
      <c r="Y19" s="76"/>
      <c r="Z19" s="76"/>
      <c r="AA19" s="76"/>
      <c r="AB19" s="19"/>
      <c r="AC19" s="76"/>
      <c r="AD19" s="19"/>
      <c r="AE19" s="19"/>
      <c r="AF19" s="14"/>
      <c r="AG19" s="76"/>
      <c r="AH19" s="14"/>
      <c r="AI19" s="76"/>
      <c r="AJ19" s="19"/>
      <c r="AK19" s="19"/>
      <c r="AL19" s="138"/>
      <c r="AM19" s="76"/>
      <c r="AN19" s="19"/>
      <c r="AO19" s="19"/>
      <c r="AP19" s="19"/>
      <c r="AQ19" s="76"/>
      <c r="AR19" s="19"/>
      <c r="AS19" s="76"/>
      <c r="AT19" s="76"/>
      <c r="AU19" s="76"/>
      <c r="AV19" s="76"/>
      <c r="AW19" s="136"/>
      <c r="AX19" s="19"/>
      <c r="AY19" s="76"/>
      <c r="AZ19" s="19"/>
      <c r="BA19" s="76"/>
      <c r="BB19" s="76"/>
      <c r="BC19" s="7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</row>
    <row r="20" spans="1:96" s="2" customFormat="1" x14ac:dyDescent="0.2">
      <c r="A20" s="66"/>
      <c r="B20" s="19"/>
      <c r="C20" s="19"/>
      <c r="D20" s="19"/>
      <c r="E20" s="76"/>
      <c r="F20" s="19"/>
      <c r="G20" s="76"/>
      <c r="H20" s="19"/>
      <c r="I20" s="19"/>
      <c r="J20" s="19"/>
      <c r="K20" s="19"/>
      <c r="L20" s="19"/>
      <c r="M20" s="76"/>
      <c r="N20" s="76"/>
      <c r="O20" s="76"/>
      <c r="P20" s="19"/>
      <c r="Q20" s="76"/>
      <c r="R20" s="19"/>
      <c r="S20" s="76"/>
      <c r="T20" s="19"/>
      <c r="U20" s="76"/>
      <c r="V20" s="19"/>
      <c r="W20" s="76"/>
      <c r="X20" s="19"/>
      <c r="Y20" s="76"/>
      <c r="Z20" s="76"/>
      <c r="AA20" s="76"/>
      <c r="AB20" s="19"/>
      <c r="AC20" s="76"/>
      <c r="AD20" s="19"/>
      <c r="AE20" s="76"/>
      <c r="AF20" s="14"/>
      <c r="AG20" s="152"/>
      <c r="AH20" s="14"/>
      <c r="AI20" s="76"/>
      <c r="AJ20" s="76"/>
      <c r="AK20" s="76"/>
      <c r="AL20" s="138"/>
      <c r="AM20" s="76"/>
      <c r="AN20" s="19"/>
      <c r="AO20" s="19"/>
      <c r="AP20" s="19"/>
      <c r="AQ20" s="76"/>
      <c r="AR20" s="19"/>
      <c r="AS20" s="19"/>
      <c r="AT20" s="14"/>
      <c r="AU20" s="14"/>
      <c r="AV20" s="1"/>
      <c r="AW20" s="3"/>
      <c r="AX20" s="19"/>
      <c r="AY20" s="76"/>
      <c r="AZ20" s="19"/>
      <c r="BA20" s="76"/>
      <c r="BB20" s="76"/>
      <c r="BC20" s="76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</row>
    <row r="21" spans="1:96" s="2" customFormat="1" x14ac:dyDescent="0.2">
      <c r="A21" s="66"/>
      <c r="B21" s="19"/>
      <c r="C21" s="19"/>
      <c r="D21" s="19"/>
      <c r="E21" s="76"/>
      <c r="F21" s="19"/>
      <c r="G21" s="76"/>
      <c r="H21" s="19"/>
      <c r="I21" s="19"/>
      <c r="J21" s="19"/>
      <c r="K21" s="76"/>
      <c r="L21" s="19"/>
      <c r="M21" s="76"/>
      <c r="N21" s="76"/>
      <c r="O21" s="76"/>
      <c r="P21" s="19"/>
      <c r="Q21" s="76"/>
      <c r="R21" s="19"/>
      <c r="S21" s="19"/>
      <c r="T21" s="19"/>
      <c r="U21" s="76"/>
      <c r="V21" s="19"/>
      <c r="W21" s="76"/>
      <c r="X21" s="19"/>
      <c r="Y21" s="76"/>
      <c r="Z21" s="76"/>
      <c r="AA21" s="76"/>
      <c r="AB21" s="19"/>
      <c r="AC21" s="76"/>
      <c r="AD21" s="19"/>
      <c r="AE21" s="76"/>
      <c r="AF21" s="14"/>
      <c r="AG21" s="152"/>
      <c r="AH21" s="14"/>
      <c r="AI21" s="76"/>
      <c r="AJ21" s="76"/>
      <c r="AK21" s="76"/>
      <c r="AL21" s="138"/>
      <c r="AM21" s="76"/>
      <c r="AN21" s="19"/>
      <c r="AO21" s="19"/>
      <c r="AP21" s="19"/>
      <c r="AQ21" s="76"/>
      <c r="AR21" s="19"/>
      <c r="AS21" s="76"/>
      <c r="AT21" s="19"/>
      <c r="AU21" s="19"/>
      <c r="AV21" s="1"/>
      <c r="AW21" s="3"/>
      <c r="AX21" s="19"/>
      <c r="AY21" s="76"/>
      <c r="AZ21" s="19"/>
      <c r="BA21" s="76"/>
      <c r="BB21" s="76"/>
      <c r="BC21" s="76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9"/>
      <c r="BO21" s="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</row>
    <row r="22" spans="1:96" s="2" customFormat="1" x14ac:dyDescent="0.2">
      <c r="A22" s="66"/>
      <c r="B22" s="19"/>
      <c r="C22" s="19"/>
      <c r="D22" s="76"/>
      <c r="E22" s="76"/>
      <c r="F22" s="19"/>
      <c r="G22" s="76"/>
      <c r="H22" s="19"/>
      <c r="I22" s="19"/>
      <c r="J22" s="19"/>
      <c r="K22" s="76"/>
      <c r="L22" s="19"/>
      <c r="M22" s="76"/>
      <c r="N22" s="76"/>
      <c r="O22" s="76"/>
      <c r="P22" s="19"/>
      <c r="Q22" s="19"/>
      <c r="R22" s="19"/>
      <c r="S22" s="19"/>
      <c r="T22" s="19"/>
      <c r="U22" s="19"/>
      <c r="V22" s="19"/>
      <c r="W22" s="76"/>
      <c r="X22" s="19"/>
      <c r="Y22" s="76"/>
      <c r="Z22" s="76"/>
      <c r="AA22" s="76"/>
      <c r="AB22" s="19"/>
      <c r="AC22" s="19"/>
      <c r="AD22" s="19"/>
      <c r="AE22" s="76"/>
      <c r="AF22" s="14"/>
      <c r="AG22" s="152"/>
      <c r="AH22" s="19"/>
      <c r="AI22" s="152"/>
      <c r="AJ22" s="14"/>
      <c r="AK22" s="14"/>
      <c r="AL22" s="138"/>
      <c r="AM22" s="76"/>
      <c r="AN22" s="19"/>
      <c r="AO22" s="19"/>
      <c r="AP22" s="19"/>
      <c r="AQ22" s="19"/>
      <c r="AR22" s="19"/>
      <c r="AS22" s="76"/>
      <c r="AT22" s="19"/>
      <c r="AU22" s="19"/>
      <c r="AV22" s="1"/>
      <c r="AW22" s="3"/>
      <c r="AX22" s="19"/>
      <c r="AY22" s="76"/>
      <c r="AZ22" s="19"/>
      <c r="BA22" s="76"/>
      <c r="BB22" s="76"/>
      <c r="BC22" s="76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9"/>
      <c r="BO22" s="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</row>
    <row r="23" spans="1:96" s="2" customFormat="1" x14ac:dyDescent="0.2">
      <c r="A23" s="66"/>
      <c r="B23" s="19"/>
      <c r="C23" s="19"/>
      <c r="D23" s="76"/>
      <c r="E23" s="76"/>
      <c r="F23" s="19"/>
      <c r="G23" s="76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76"/>
      <c r="AD23" s="19"/>
      <c r="AE23" s="19"/>
      <c r="AF23" s="14"/>
      <c r="AG23" s="152"/>
      <c r="AH23" s="14"/>
      <c r="AI23" s="76"/>
      <c r="AJ23" s="76"/>
      <c r="AK23" s="76"/>
      <c r="AL23" s="138"/>
      <c r="AM23" s="76"/>
      <c r="AN23" s="19"/>
      <c r="AO23" s="19"/>
      <c r="AP23" s="19"/>
      <c r="AQ23" s="76"/>
      <c r="AR23" s="19"/>
      <c r="AS23" s="76"/>
      <c r="AT23" s="19"/>
      <c r="AU23" s="76"/>
      <c r="AV23" s="76"/>
      <c r="AW23" s="136"/>
      <c r="AX23" s="19"/>
      <c r="AY23" s="19"/>
      <c r="AZ23" s="19"/>
      <c r="BA23" s="19"/>
      <c r="BB23" s="76"/>
      <c r="BC23" s="76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</row>
    <row r="24" spans="1:96" s="2" customFormat="1" x14ac:dyDescent="0.2">
      <c r="A24" s="66"/>
      <c r="B24" s="19"/>
      <c r="C24" s="19"/>
      <c r="D24" s="76"/>
      <c r="E24" s="76"/>
      <c r="F24" s="19"/>
      <c r="G24" s="76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4"/>
      <c r="AG24" s="152"/>
      <c r="AH24" s="19"/>
      <c r="AI24" s="19"/>
      <c r="AJ24" s="76"/>
      <c r="AK24" s="76"/>
      <c r="AL24" s="138"/>
      <c r="AM24" s="76"/>
      <c r="AN24" s="19"/>
      <c r="AO24" s="19"/>
      <c r="AP24" s="19"/>
      <c r="AQ24" s="76"/>
      <c r="AR24" s="19"/>
      <c r="AS24" s="76"/>
      <c r="AT24" s="19"/>
      <c r="AU24" s="76"/>
      <c r="AV24" s="76"/>
      <c r="AW24" s="136"/>
      <c r="AX24" s="14"/>
      <c r="AY24" s="19"/>
      <c r="AZ24" s="19"/>
      <c r="BA24" s="19"/>
      <c r="BB24" s="76"/>
      <c r="BC24" s="76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</row>
    <row r="25" spans="1:96" s="2" customFormat="1" x14ac:dyDescent="0.2">
      <c r="A25" s="66"/>
      <c r="B25" s="19"/>
      <c r="C25" s="19"/>
      <c r="D25" s="76"/>
      <c r="E25" s="76"/>
      <c r="F25" s="19"/>
      <c r="G25" s="7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  <c r="U25" s="14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/>
      <c r="AG25" s="152"/>
      <c r="AH25" s="19"/>
      <c r="AI25" s="76"/>
      <c r="AJ25" s="76"/>
      <c r="AK25" s="76"/>
      <c r="AL25" s="138"/>
      <c r="AM25" s="76"/>
      <c r="AN25" s="19"/>
      <c r="AO25" s="19"/>
      <c r="AP25" s="19"/>
      <c r="AQ25" s="76"/>
      <c r="AR25" s="19"/>
      <c r="AS25" s="19"/>
      <c r="AT25" s="19"/>
      <c r="AU25" s="76"/>
      <c r="AV25" s="76"/>
      <c r="AW25" s="136"/>
      <c r="AX25" s="19"/>
      <c r="AY25" s="19"/>
      <c r="AZ25" s="19"/>
      <c r="BA25" s="19"/>
      <c r="BB25" s="14"/>
      <c r="BC25" s="19"/>
      <c r="BD25" s="19"/>
      <c r="BE25" s="19"/>
      <c r="BF25" s="19"/>
      <c r="BG25" s="19"/>
      <c r="BH25" s="19"/>
      <c r="BI25" s="19"/>
      <c r="BJ25" s="14"/>
      <c r="BK25" s="14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</row>
    <row r="26" spans="1:96" s="2" customFormat="1" x14ac:dyDescent="0.2">
      <c r="A26" s="66"/>
      <c r="B26" s="19"/>
      <c r="C26" s="19"/>
      <c r="D26" s="76"/>
      <c r="E26" s="76"/>
      <c r="F26" s="76"/>
      <c r="G26" s="76"/>
      <c r="H26" s="19"/>
      <c r="I26" s="19"/>
      <c r="J26" s="19"/>
      <c r="K26" s="19"/>
      <c r="L26" s="19"/>
      <c r="M26" s="19"/>
      <c r="N26" s="76"/>
      <c r="O26" s="76"/>
      <c r="P26" s="76"/>
      <c r="Q26" s="76"/>
      <c r="R26" s="76"/>
      <c r="S26" s="76"/>
      <c r="T26" s="19"/>
      <c r="U26" s="76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5"/>
      <c r="AG26" s="152"/>
      <c r="AH26" s="138"/>
      <c r="AI26" s="76"/>
      <c r="AJ26" s="76"/>
      <c r="AK26" s="76"/>
      <c r="AL26" s="138"/>
      <c r="AM26" s="76"/>
      <c r="AN26" s="19"/>
      <c r="AO26" s="19"/>
      <c r="AP26" s="19"/>
      <c r="AQ26" s="76"/>
      <c r="AR26" s="19"/>
      <c r="AS26" s="19"/>
      <c r="AT26" s="19"/>
      <c r="AU26" s="76"/>
      <c r="AV26" s="76"/>
      <c r="AW26" s="136"/>
      <c r="AX26" s="76"/>
      <c r="AY26" s="76"/>
      <c r="AZ26" s="19"/>
      <c r="BA26" s="76"/>
      <c r="BB26" s="19"/>
      <c r="BC26" s="19"/>
      <c r="BD26" s="19"/>
      <c r="BE26" s="19"/>
      <c r="BF26" s="19"/>
      <c r="BG26" s="19"/>
      <c r="BH26" s="14"/>
      <c r="BI26" s="14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</row>
    <row r="27" spans="1:96" s="2" customFormat="1" x14ac:dyDescent="0.2">
      <c r="A27" s="66"/>
      <c r="B27" s="19"/>
      <c r="C27" s="19"/>
      <c r="D27" s="76"/>
      <c r="E27" s="19"/>
      <c r="F27" s="76"/>
      <c r="G27" s="76"/>
      <c r="H27" s="19"/>
      <c r="I27" s="19"/>
      <c r="J27" s="19"/>
      <c r="K27" s="19"/>
      <c r="L27" s="76"/>
      <c r="M27" s="76"/>
      <c r="N27" s="76"/>
      <c r="O27" s="76"/>
      <c r="P27" s="76"/>
      <c r="Q27" s="76"/>
      <c r="R27" s="76"/>
      <c r="S27" s="76"/>
      <c r="T27" s="19"/>
      <c r="U27" s="76"/>
      <c r="V27" s="76"/>
      <c r="W27" s="76"/>
      <c r="X27" s="76"/>
      <c r="Y27" s="76"/>
      <c r="Z27" s="76"/>
      <c r="AA27" s="76"/>
      <c r="AB27" s="19"/>
      <c r="AC27" s="76"/>
      <c r="AD27" s="19"/>
      <c r="AE27" s="76"/>
      <c r="AF27" s="14"/>
      <c r="AG27" s="152"/>
      <c r="AH27" s="138"/>
      <c r="AI27" s="76"/>
      <c r="AJ27" s="76"/>
      <c r="AK27" s="76"/>
      <c r="AL27" s="14"/>
      <c r="AM27" s="19"/>
      <c r="AN27" s="19"/>
      <c r="AO27" s="19"/>
      <c r="AP27" s="19"/>
      <c r="AQ27" s="76"/>
      <c r="AR27" s="19"/>
      <c r="AS27" s="76"/>
      <c r="AT27" s="76"/>
      <c r="AU27" s="76"/>
      <c r="AV27" s="76"/>
      <c r="AW27" s="136"/>
      <c r="AX27" s="76"/>
      <c r="AY27" s="76"/>
      <c r="AZ27" s="19"/>
      <c r="BA27" s="19"/>
      <c r="BB27" s="76"/>
      <c r="BC27" s="76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</row>
    <row r="28" spans="1:96" s="2" customFormat="1" x14ac:dyDescent="0.2">
      <c r="A28" s="66"/>
      <c r="B28" s="19"/>
      <c r="C28" s="19"/>
      <c r="D28" s="76"/>
      <c r="E28" s="76"/>
      <c r="F28" s="98"/>
      <c r="G28" s="9"/>
      <c r="H28" s="19"/>
      <c r="I28" s="19"/>
      <c r="J28" s="19"/>
      <c r="K28" s="19"/>
      <c r="L28" s="76"/>
      <c r="M28" s="76"/>
      <c r="N28" s="76"/>
      <c r="O28" s="76"/>
      <c r="P28" s="76"/>
      <c r="Q28" s="76"/>
      <c r="R28" s="76"/>
      <c r="S28" s="76"/>
      <c r="T28" s="19"/>
      <c r="U28" s="19"/>
      <c r="V28" s="76"/>
      <c r="W28" s="76"/>
      <c r="X28" s="76"/>
      <c r="Y28" s="76"/>
      <c r="Z28" s="76"/>
      <c r="AA28" s="76"/>
      <c r="AB28" s="19"/>
      <c r="AC28" s="76"/>
      <c r="AD28" s="19"/>
      <c r="AE28" s="76"/>
      <c r="AF28" s="19"/>
      <c r="AG28" s="19"/>
      <c r="AH28" s="138"/>
      <c r="AI28" s="76"/>
      <c r="AJ28" s="76"/>
      <c r="AK28" s="76"/>
      <c r="AL28" s="138"/>
      <c r="AM28" s="19"/>
      <c r="AN28" s="19"/>
      <c r="AO28" s="19"/>
      <c r="AP28" s="19"/>
      <c r="AQ28" s="76"/>
      <c r="AR28" s="76"/>
      <c r="AS28" s="76"/>
      <c r="AT28" s="76"/>
      <c r="AU28" s="76"/>
      <c r="AV28" s="76"/>
      <c r="AW28" s="136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</row>
    <row r="29" spans="1:96" s="2" customFormat="1" x14ac:dyDescent="0.2">
      <c r="A29" s="66"/>
      <c r="B29" s="76"/>
      <c r="C29" s="76"/>
      <c r="D29" s="76"/>
      <c r="E29" s="76"/>
      <c r="F29" s="76"/>
      <c r="G29" s="76"/>
      <c r="H29" s="19"/>
      <c r="I29" s="19"/>
      <c r="J29" s="19"/>
      <c r="K29" s="76"/>
      <c r="L29" s="76"/>
      <c r="M29" s="76"/>
      <c r="N29" s="76"/>
      <c r="O29" s="76"/>
      <c r="P29" s="76"/>
      <c r="Q29" s="76"/>
      <c r="R29" s="19"/>
      <c r="S29" s="19"/>
      <c r="T29" s="19"/>
      <c r="U29" s="19"/>
      <c r="V29" s="76"/>
      <c r="W29" s="76"/>
      <c r="X29" s="76"/>
      <c r="Y29" s="76"/>
      <c r="Z29" s="76"/>
      <c r="AA29" s="76"/>
      <c r="AB29" s="19"/>
      <c r="AC29" s="76"/>
      <c r="AD29" s="19"/>
      <c r="AE29" s="76"/>
      <c r="AF29" s="76"/>
      <c r="AG29" s="76"/>
      <c r="AH29" s="76"/>
      <c r="AI29" s="76"/>
      <c r="AJ29" s="76"/>
      <c r="AK29" s="76"/>
      <c r="AL29" s="138"/>
      <c r="AM29" s="76"/>
      <c r="AN29" s="19"/>
      <c r="AO29" s="19"/>
      <c r="AP29" s="19"/>
      <c r="AQ29" s="19"/>
      <c r="AR29" s="76"/>
      <c r="AS29" s="76"/>
      <c r="AT29" s="76"/>
      <c r="AU29" s="76"/>
      <c r="AV29" s="76"/>
      <c r="AW29" s="136"/>
      <c r="AX29" s="19"/>
      <c r="AY29" s="19"/>
      <c r="AZ29" s="19"/>
      <c r="BA29" s="19"/>
      <c r="BB29" s="76"/>
      <c r="BC29" s="76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</row>
    <row r="30" spans="1:96" s="2" customFormat="1" x14ac:dyDescent="0.2">
      <c r="A30" s="66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76"/>
      <c r="Q30" s="76"/>
      <c r="R30" s="115"/>
      <c r="S30" s="115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9"/>
      <c r="AE30" s="9"/>
      <c r="AF30" s="19"/>
      <c r="AG30" s="19"/>
      <c r="AH30" s="19"/>
      <c r="AI30" s="19"/>
      <c r="AJ30" s="19"/>
      <c r="AK30" s="19"/>
      <c r="AL30" s="14"/>
      <c r="AM30" s="19"/>
      <c r="AN30" s="19"/>
      <c r="AO30" s="19"/>
      <c r="AP30" s="115"/>
      <c r="AQ30" s="115"/>
      <c r="AR30" s="19"/>
      <c r="AS30" s="19"/>
      <c r="AT30" s="19"/>
      <c r="AU30" s="19"/>
      <c r="AV30" s="19"/>
      <c r="AW30" s="152"/>
      <c r="AX30" s="19"/>
      <c r="AY30" s="19"/>
      <c r="AZ30" s="9"/>
      <c r="BA30" s="115"/>
      <c r="BB30" s="19"/>
      <c r="BC30" s="19"/>
      <c r="BD30" s="9"/>
      <c r="BE30" s="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</row>
    <row r="31" spans="1:96" s="2" customFormat="1" x14ac:dyDescent="0.2">
      <c r="A31" s="102"/>
      <c r="B31" s="115"/>
      <c r="C31" s="115"/>
      <c r="D31" s="115"/>
      <c r="E31" s="115"/>
      <c r="F31" s="115"/>
      <c r="G31" s="115"/>
      <c r="H31" s="19"/>
      <c r="I31" s="19"/>
      <c r="J31" s="9"/>
      <c r="K31" s="115"/>
      <c r="L31" s="115"/>
      <c r="M31" s="115"/>
      <c r="N31" s="115"/>
      <c r="O31" s="115"/>
      <c r="P31" s="19"/>
      <c r="Q31" s="19"/>
      <c r="R31" s="76"/>
      <c r="S31" s="76"/>
      <c r="T31" s="9"/>
      <c r="U31" s="115"/>
      <c r="V31" s="115"/>
      <c r="W31" s="115"/>
      <c r="X31" s="115"/>
      <c r="Y31" s="115"/>
      <c r="Z31" s="115"/>
      <c r="AA31" s="115"/>
      <c r="AB31" s="9"/>
      <c r="AC31" s="115"/>
      <c r="AD31" s="115"/>
      <c r="AE31" s="115"/>
      <c r="AF31" s="115"/>
      <c r="AG31" s="115"/>
      <c r="AH31" s="115"/>
      <c r="AI31" s="115"/>
      <c r="AJ31" s="115"/>
      <c r="AK31" s="115"/>
      <c r="AL31" s="138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200"/>
      <c r="AX31" s="115"/>
      <c r="AY31" s="115"/>
      <c r="AZ31" s="19"/>
      <c r="BA31" s="76"/>
      <c r="BB31" s="115"/>
      <c r="BC31" s="115"/>
      <c r="BD31" s="19"/>
      <c r="BE31" s="1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</row>
    <row r="32" spans="1:96" s="2" customFormat="1" x14ac:dyDescent="0.2">
      <c r="A32" s="66"/>
      <c r="B32" s="76"/>
      <c r="C32" s="76"/>
      <c r="D32" s="76"/>
      <c r="E32" s="76"/>
      <c r="F32" s="76"/>
      <c r="G32" s="76"/>
      <c r="H32" s="19"/>
      <c r="I32" s="19"/>
      <c r="J32" s="19"/>
      <c r="K32" s="76"/>
      <c r="L32" s="76"/>
      <c r="M32" s="76"/>
      <c r="N32" s="76"/>
      <c r="O32" s="76"/>
      <c r="P32" s="76"/>
      <c r="Q32" s="76"/>
      <c r="R32" s="76"/>
      <c r="S32" s="76"/>
      <c r="T32" s="19"/>
      <c r="U32" s="76"/>
      <c r="V32" s="76"/>
      <c r="W32" s="76"/>
      <c r="X32" s="76"/>
      <c r="Y32" s="76"/>
      <c r="Z32" s="76"/>
      <c r="AA32" s="76"/>
      <c r="AB32" s="19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19"/>
      <c r="AO32" s="19"/>
      <c r="AP32" s="76"/>
      <c r="AQ32" s="76"/>
      <c r="AR32" s="76"/>
      <c r="AS32" s="76"/>
      <c r="AT32" s="76"/>
      <c r="AU32" s="76"/>
      <c r="AV32" s="76"/>
      <c r="AW32" s="136"/>
      <c r="AX32" s="76"/>
      <c r="AY32" s="76"/>
      <c r="AZ32" s="76"/>
      <c r="BA32" s="76"/>
      <c r="BB32" s="76"/>
      <c r="BC32" s="7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</row>
    <row r="33" spans="1:96" s="2" customFormat="1" x14ac:dyDescent="0.2">
      <c r="A33" s="66"/>
      <c r="B33" s="76"/>
      <c r="C33" s="76"/>
      <c r="D33" s="76"/>
      <c r="E33" s="76"/>
      <c r="F33" s="76"/>
      <c r="G33" s="76"/>
      <c r="H33" s="19"/>
      <c r="I33" s="19"/>
      <c r="J33" s="19"/>
      <c r="K33" s="76"/>
      <c r="L33" s="76"/>
      <c r="M33" s="76"/>
      <c r="N33" s="76"/>
      <c r="O33" s="76"/>
      <c r="P33" s="76"/>
      <c r="Q33" s="76"/>
      <c r="R33" s="76"/>
      <c r="S33" s="76"/>
      <c r="T33" s="19"/>
      <c r="U33" s="76"/>
      <c r="V33" s="76"/>
      <c r="W33" s="76"/>
      <c r="X33" s="76"/>
      <c r="Y33" s="76"/>
      <c r="Z33" s="76"/>
      <c r="AA33" s="76"/>
      <c r="AB33" s="19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136"/>
      <c r="AX33" s="76"/>
      <c r="AY33" s="76"/>
      <c r="AZ33" s="76"/>
      <c r="BA33" s="76"/>
      <c r="BB33" s="76"/>
      <c r="BC33" s="7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</row>
    <row r="34" spans="1:96" s="2" customFormat="1" x14ac:dyDescent="0.2">
      <c r="A34" s="66"/>
      <c r="B34" s="76"/>
      <c r="C34" s="76"/>
      <c r="D34" s="76"/>
      <c r="E34" s="76"/>
      <c r="F34" s="76"/>
      <c r="G34" s="76"/>
      <c r="H34" s="19"/>
      <c r="I34" s="19"/>
      <c r="J34" s="19"/>
      <c r="K34" s="76"/>
      <c r="L34" s="76"/>
      <c r="M34" s="76"/>
      <c r="N34" s="76"/>
      <c r="O34" s="76"/>
      <c r="P34" s="76"/>
      <c r="Q34" s="76"/>
      <c r="R34" s="76"/>
      <c r="S34" s="76"/>
      <c r="T34" s="19"/>
      <c r="U34" s="76"/>
      <c r="V34" s="76"/>
      <c r="W34" s="76"/>
      <c r="X34" s="76"/>
      <c r="Y34" s="76"/>
      <c r="Z34" s="76"/>
      <c r="AA34" s="76"/>
      <c r="AB34" s="19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136"/>
      <c r="AX34" s="76"/>
      <c r="AY34" s="76"/>
      <c r="AZ34" s="76"/>
      <c r="BA34" s="76"/>
      <c r="BB34" s="76"/>
      <c r="BC34" s="7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</row>
    <row r="35" spans="1:96" s="2" customFormat="1" x14ac:dyDescent="0.2">
      <c r="A35" s="66"/>
      <c r="B35" s="76"/>
      <c r="C35" s="76"/>
      <c r="D35" s="76"/>
      <c r="E35" s="76"/>
      <c r="F35" s="76"/>
      <c r="G35" s="76"/>
      <c r="H35" s="19"/>
      <c r="I35" s="19"/>
      <c r="J35" s="19"/>
      <c r="K35" s="76"/>
      <c r="L35" s="76"/>
      <c r="M35" s="76"/>
      <c r="N35" s="76"/>
      <c r="O35" s="76"/>
      <c r="P35" s="76"/>
      <c r="Q35" s="76"/>
      <c r="R35" s="76"/>
      <c r="S35" s="76"/>
      <c r="T35" s="1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136"/>
      <c r="AX35" s="76"/>
      <c r="AY35" s="76"/>
      <c r="AZ35" s="76"/>
      <c r="BA35" s="76"/>
      <c r="BB35" s="76"/>
      <c r="BC35" s="76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</row>
    <row r="36" spans="1:96" s="2" customFormat="1" x14ac:dyDescent="0.2">
      <c r="A36" s="66"/>
      <c r="B36" s="76"/>
      <c r="C36" s="76"/>
      <c r="D36" s="76"/>
      <c r="E36" s="76"/>
      <c r="F36" s="76"/>
      <c r="G36" s="76"/>
      <c r="H36" s="19"/>
      <c r="I36" s="19"/>
      <c r="J36" s="19"/>
      <c r="K36" s="76"/>
      <c r="L36" s="76"/>
      <c r="M36" s="76"/>
      <c r="N36" s="76"/>
      <c r="O36" s="76"/>
      <c r="P36" s="76"/>
      <c r="Q36" s="76"/>
      <c r="R36" s="76"/>
      <c r="S36" s="76"/>
      <c r="T36" s="19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136"/>
      <c r="AX36" s="76"/>
      <c r="AY36" s="76"/>
      <c r="AZ36" s="76"/>
      <c r="BA36" s="76"/>
      <c r="BB36" s="76"/>
      <c r="BC36" s="76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</row>
    <row r="37" spans="1:96" s="2" customFormat="1" x14ac:dyDescent="0.2">
      <c r="A37" s="66"/>
      <c r="B37" s="76"/>
      <c r="C37" s="76"/>
      <c r="D37" s="76"/>
      <c r="E37" s="76"/>
      <c r="F37" s="76"/>
      <c r="G37" s="76"/>
      <c r="H37" s="14"/>
      <c r="I37" s="14"/>
      <c r="J37" s="19"/>
      <c r="K37" s="76"/>
      <c r="L37" s="76"/>
      <c r="M37" s="76"/>
      <c r="N37" s="76"/>
      <c r="O37" s="76"/>
      <c r="P37" s="76"/>
      <c r="Q37" s="76"/>
      <c r="R37" s="76"/>
      <c r="S37" s="76"/>
      <c r="T37" s="1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19"/>
      <c r="AR37" s="76"/>
      <c r="AS37" s="76"/>
      <c r="AT37" s="76"/>
      <c r="AU37" s="76"/>
      <c r="AV37" s="76"/>
      <c r="AW37" s="136"/>
      <c r="AX37" s="76"/>
      <c r="AY37" s="76"/>
      <c r="AZ37" s="76"/>
      <c r="BA37" s="76"/>
      <c r="BB37" s="76"/>
      <c r="BC37" s="76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</row>
    <row r="38" spans="1:96" s="2" customFormat="1" x14ac:dyDescent="0.2">
      <c r="A38" s="66"/>
      <c r="B38" s="76"/>
      <c r="C38" s="76"/>
      <c r="D38" s="76"/>
      <c r="E38" s="76"/>
      <c r="F38" s="76"/>
      <c r="G38" s="76"/>
      <c r="H38" s="19"/>
      <c r="I38" s="19"/>
      <c r="J38" s="19"/>
      <c r="K38" s="76"/>
      <c r="L38" s="76"/>
      <c r="M38" s="76"/>
      <c r="N38" s="76"/>
      <c r="O38" s="76"/>
      <c r="P38" s="76"/>
      <c r="Q38" s="76"/>
      <c r="R38" s="76"/>
      <c r="S38" s="76"/>
      <c r="T38" s="1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136"/>
      <c r="AX38" s="76"/>
      <c r="AY38" s="76"/>
      <c r="AZ38" s="76"/>
      <c r="BA38" s="76"/>
      <c r="BB38" s="76"/>
      <c r="BC38" s="76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</row>
    <row r="39" spans="1:96" s="2" customFormat="1" x14ac:dyDescent="0.2">
      <c r="A39" s="66"/>
      <c r="B39" s="76"/>
      <c r="C39" s="76"/>
      <c r="D39" s="76"/>
      <c r="E39" s="76"/>
      <c r="F39" s="76"/>
      <c r="G39" s="76"/>
      <c r="H39" s="19"/>
      <c r="I39" s="19"/>
      <c r="J39" s="1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136"/>
      <c r="AX39" s="76"/>
      <c r="AY39" s="76"/>
      <c r="AZ39" s="76"/>
      <c r="BA39" s="76"/>
      <c r="BB39" s="76"/>
      <c r="BC39" s="76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</row>
    <row r="40" spans="1:96" s="2" customFormat="1" x14ac:dyDescent="0.2">
      <c r="A40" s="66"/>
      <c r="B40" s="76"/>
      <c r="C40" s="76"/>
      <c r="D40" s="76"/>
      <c r="E40" s="76"/>
      <c r="F40" s="76"/>
      <c r="G40" s="76"/>
      <c r="H40" s="19"/>
      <c r="I40" s="19"/>
      <c r="J40" s="1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136"/>
      <c r="AX40" s="76"/>
      <c r="AY40" s="76"/>
      <c r="AZ40" s="76"/>
      <c r="BA40" s="76"/>
      <c r="BB40" s="76"/>
      <c r="BC40" s="76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</row>
    <row r="41" spans="1:96" s="2" customFormat="1" x14ac:dyDescent="0.2">
      <c r="A41" s="66"/>
      <c r="B41" s="76"/>
      <c r="C41" s="76"/>
      <c r="D41" s="76"/>
      <c r="E41" s="76"/>
      <c r="F41" s="76"/>
      <c r="G41" s="76"/>
      <c r="H41" s="19"/>
      <c r="I41" s="19"/>
      <c r="J41" s="1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137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136"/>
      <c r="AX41" s="76"/>
      <c r="AY41" s="76"/>
      <c r="AZ41" s="76"/>
      <c r="BA41" s="76"/>
      <c r="BB41" s="76"/>
      <c r="BC41" s="76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</row>
    <row r="42" spans="1:96" s="2" customFormat="1" x14ac:dyDescent="0.2">
      <c r="A42" s="66"/>
      <c r="B42" s="76"/>
      <c r="C42" s="76"/>
      <c r="D42" s="76"/>
      <c r="E42" s="76"/>
      <c r="F42" s="76"/>
      <c r="G42" s="76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136"/>
      <c r="AX42" s="76"/>
      <c r="AY42" s="76"/>
      <c r="AZ42" s="76"/>
      <c r="BA42" s="76"/>
      <c r="BB42" s="76"/>
      <c r="BC42" s="76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</row>
    <row r="43" spans="1:96" s="2" customFormat="1" x14ac:dyDescent="0.2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136"/>
      <c r="AX43" s="76"/>
      <c r="AY43" s="76"/>
      <c r="AZ43" s="76"/>
      <c r="BA43" s="76"/>
      <c r="BB43" s="76"/>
      <c r="BC43" s="76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</row>
    <row r="44" spans="1:96" s="2" customFormat="1" x14ac:dyDescent="0.2">
      <c r="A44" s="6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136"/>
      <c r="AX44" s="76"/>
      <c r="AY44" s="76"/>
      <c r="AZ44" s="76"/>
      <c r="BA44" s="76"/>
      <c r="BB44" s="76"/>
      <c r="BC44" s="76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</row>
    <row r="45" spans="1:96" s="2" customFormat="1" x14ac:dyDescent="0.2">
      <c r="A45" s="6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136"/>
      <c r="AX45" s="76"/>
      <c r="AY45" s="76"/>
      <c r="AZ45" s="76"/>
      <c r="BA45" s="76"/>
      <c r="BB45" s="76"/>
      <c r="BC45" s="76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</row>
    <row r="46" spans="1:96" s="2" customFormat="1" x14ac:dyDescent="0.2">
      <c r="A46" s="6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136"/>
      <c r="AX46" s="76"/>
      <c r="AY46" s="76"/>
      <c r="AZ46" s="76"/>
      <c r="BA46" s="76"/>
      <c r="BB46" s="76"/>
      <c r="BC46" s="76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</row>
    <row r="47" spans="1:96" s="2" customFormat="1" x14ac:dyDescent="0.2">
      <c r="A47" s="6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136"/>
      <c r="AX47" s="76"/>
      <c r="AY47" s="76"/>
      <c r="AZ47" s="76"/>
      <c r="BA47" s="76"/>
      <c r="BB47" s="76"/>
      <c r="BC47" s="76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</row>
    <row r="48" spans="1:96" s="2" customFormat="1" x14ac:dyDescent="0.2">
      <c r="A48" s="6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136"/>
      <c r="AX48" s="76"/>
      <c r="AY48" s="76"/>
      <c r="AZ48" s="76"/>
      <c r="BA48" s="76"/>
      <c r="BB48" s="76"/>
      <c r="BC48" s="76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</row>
    <row r="49" spans="1:99" x14ac:dyDescent="0.2">
      <c r="A49" s="6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136"/>
      <c r="AX49" s="76"/>
      <c r="AY49" s="76"/>
      <c r="AZ49" s="76"/>
      <c r="BA49" s="76"/>
      <c r="BB49" s="76"/>
      <c r="BC49" s="76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</row>
    <row r="50" spans="1:99" x14ac:dyDescent="0.2">
      <c r="A50" s="66"/>
      <c r="B50" s="76"/>
      <c r="C50" s="76"/>
      <c r="D50" s="76"/>
      <c r="E50" s="76"/>
      <c r="F50" s="76"/>
      <c r="G50" s="76"/>
      <c r="H50" s="76"/>
      <c r="I50" s="76"/>
      <c r="J50" s="19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136"/>
      <c r="AX50" s="76"/>
      <c r="AY50" s="76"/>
      <c r="AZ50" s="76"/>
      <c r="BA50" s="76"/>
      <c r="BB50" s="76"/>
      <c r="BC50" s="76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</row>
    <row r="51" spans="1:99" x14ac:dyDescent="0.2">
      <c r="A51" s="133" t="s">
        <v>9</v>
      </c>
      <c r="B51" s="76">
        <f>+B3+B4</f>
        <v>0</v>
      </c>
      <c r="C51" s="41"/>
      <c r="D51" s="76">
        <f>+D3+D4</f>
        <v>0</v>
      </c>
      <c r="E51" s="41"/>
      <c r="F51" s="76">
        <f>+F3+F4</f>
        <v>0</v>
      </c>
      <c r="G51" s="41"/>
      <c r="H51" s="76">
        <f>+H3+H4</f>
        <v>0</v>
      </c>
      <c r="I51" s="41"/>
      <c r="J51" s="76">
        <f>+J3+J4</f>
        <v>0</v>
      </c>
      <c r="K51" s="41"/>
      <c r="L51" s="76">
        <f>+L3+L4</f>
        <v>0</v>
      </c>
      <c r="M51" s="41"/>
      <c r="N51" s="76">
        <f>+N3+N4</f>
        <v>0</v>
      </c>
      <c r="O51" s="41"/>
      <c r="P51" s="76">
        <f>+P3+P4</f>
        <v>0</v>
      </c>
      <c r="Q51" s="41"/>
      <c r="R51" s="76">
        <f>+R3+R4</f>
        <v>0</v>
      </c>
      <c r="S51" s="41"/>
      <c r="T51" s="76">
        <f>+T3+T4</f>
        <v>0</v>
      </c>
      <c r="U51" s="41"/>
      <c r="V51" s="76">
        <f>+V3+V4</f>
        <v>0</v>
      </c>
      <c r="W51" s="41"/>
      <c r="X51" s="76">
        <f>+X3+X4</f>
        <v>0</v>
      </c>
      <c r="Y51" s="41"/>
      <c r="Z51" s="76">
        <f>+Z3+Z4</f>
        <v>0</v>
      </c>
      <c r="AA51" s="41"/>
      <c r="AB51" s="76">
        <f>+AB3+AB4</f>
        <v>0</v>
      </c>
      <c r="AC51" s="76"/>
      <c r="AD51" s="76">
        <f>+AD3+AD4</f>
        <v>0</v>
      </c>
      <c r="AE51" s="76"/>
      <c r="AF51" s="76">
        <f>+AF3+AF4</f>
        <v>0</v>
      </c>
      <c r="AG51" s="76"/>
      <c r="AH51" s="76">
        <f>+AH3+AH4</f>
        <v>0</v>
      </c>
      <c r="AI51" s="76"/>
      <c r="AJ51" s="76">
        <f>+AJ3+AJ4</f>
        <v>0</v>
      </c>
      <c r="AK51" s="76"/>
      <c r="AL51" s="76">
        <f>+AL3+AL4</f>
        <v>0</v>
      </c>
      <c r="AM51" s="76"/>
      <c r="AN51" s="76">
        <f>+AN3+AN4</f>
        <v>0</v>
      </c>
      <c r="AO51" s="76"/>
      <c r="AP51" s="76">
        <f>+AP3+AP4</f>
        <v>0</v>
      </c>
      <c r="AQ51" s="76"/>
      <c r="AR51" s="76">
        <f>+AR3+AR4</f>
        <v>0</v>
      </c>
      <c r="AS51" s="76"/>
      <c r="AT51" s="76">
        <f>+AT3+AT4</f>
        <v>0</v>
      </c>
      <c r="AU51" s="76"/>
      <c r="AV51" s="76">
        <f>+AV3+AV4</f>
        <v>0</v>
      </c>
      <c r="AW51" s="136"/>
      <c r="AX51" s="76">
        <f>+AX3+AX4</f>
        <v>0</v>
      </c>
      <c r="AY51" s="76"/>
      <c r="AZ51" s="76">
        <f>+AZ3+AZ4</f>
        <v>0</v>
      </c>
      <c r="BA51" s="76"/>
      <c r="BB51" s="76">
        <f>+BB3+BB4</f>
        <v>0</v>
      </c>
      <c r="BC51" s="76"/>
      <c r="BD51" s="19"/>
      <c r="BE51" s="19"/>
      <c r="BF51" s="19"/>
      <c r="BG51" s="19"/>
      <c r="BH51" s="13"/>
      <c r="BI51" s="19"/>
      <c r="BJ51" s="13"/>
      <c r="BK51" s="19"/>
      <c r="BL51" s="13"/>
      <c r="BM51" s="19"/>
      <c r="BN51" s="13"/>
      <c r="BO51" s="19"/>
      <c r="BP51" s="13"/>
      <c r="BQ51" s="19"/>
      <c r="BR51" s="13"/>
      <c r="BS51" s="19"/>
      <c r="BT51" s="13"/>
      <c r="BU51" s="19"/>
      <c r="BV51" s="13"/>
      <c r="BW51" s="19"/>
      <c r="BX51" s="13"/>
      <c r="BY51" s="19"/>
      <c r="BZ51" s="13"/>
      <c r="CA51" s="19"/>
      <c r="CB51" s="13"/>
      <c r="CC51" s="19"/>
      <c r="CD51" s="13"/>
      <c r="CE51" s="19"/>
      <c r="CF51" s="13"/>
      <c r="CG51" s="19"/>
      <c r="CH51" s="13"/>
      <c r="CI51" s="19"/>
      <c r="CJ51" s="13"/>
      <c r="CK51" s="135"/>
      <c r="CL51" s="134"/>
      <c r="CM51" s="135"/>
      <c r="CN51" s="134"/>
      <c r="CO51" s="135"/>
      <c r="CP51" s="134"/>
      <c r="CQ51" s="135"/>
      <c r="CR51" s="134"/>
      <c r="CS51" s="135"/>
      <c r="CT51" s="134"/>
      <c r="CU51" s="135"/>
    </row>
    <row r="52" spans="1:99" x14ac:dyDescent="0.2">
      <c r="A52" s="133" t="s">
        <v>8</v>
      </c>
      <c r="B52" s="41">
        <f>+SUM(B6:B49)</f>
        <v>0</v>
      </c>
      <c r="C52" s="41"/>
      <c r="D52" s="41">
        <f>+SUM(D6:D49)</f>
        <v>0</v>
      </c>
      <c r="E52" s="41"/>
      <c r="F52" s="41">
        <f>+SUM(F6:F49)</f>
        <v>0</v>
      </c>
      <c r="G52" s="41"/>
      <c r="H52" s="41">
        <f>+SUM(H6:H49)</f>
        <v>0</v>
      </c>
      <c r="I52" s="41"/>
      <c r="J52" s="41">
        <f>+SUM(J6:J49)</f>
        <v>0</v>
      </c>
      <c r="K52" s="41"/>
      <c r="L52" s="41">
        <f>+SUM(L6:L49)</f>
        <v>0</v>
      </c>
      <c r="M52" s="41"/>
      <c r="N52" s="41">
        <f>+SUM(N6:N49)</f>
        <v>0</v>
      </c>
      <c r="O52" s="41"/>
      <c r="P52" s="41">
        <f>+SUM(P6:P49)</f>
        <v>0</v>
      </c>
      <c r="Q52" s="41"/>
      <c r="R52" s="41">
        <f>+SUM(R6:R49)</f>
        <v>0</v>
      </c>
      <c r="S52" s="41"/>
      <c r="T52" s="41">
        <f>+SUM(T6:T49)</f>
        <v>0</v>
      </c>
      <c r="U52" s="41"/>
      <c r="V52" s="41">
        <f>+SUM(V6:V49)</f>
        <v>0</v>
      </c>
      <c r="W52" s="41"/>
      <c r="X52" s="41">
        <f>+SUM(X6:X49)</f>
        <v>0</v>
      </c>
      <c r="Y52" s="41"/>
      <c r="Z52" s="41">
        <f>+SUM(Z6:Z49)</f>
        <v>0</v>
      </c>
      <c r="AA52" s="41"/>
      <c r="AB52" s="41">
        <f>+SUM(AB6:AB49)</f>
        <v>0</v>
      </c>
      <c r="AC52" s="41"/>
      <c r="AD52" s="41">
        <f>+SUM(AD6:AD49)</f>
        <v>0</v>
      </c>
      <c r="AE52" s="41"/>
      <c r="AF52" s="41">
        <f>+SUM(AF6:AF49)</f>
        <v>0</v>
      </c>
      <c r="AG52" s="41"/>
      <c r="AH52" s="41">
        <f>+SUM(AH6:AH49)</f>
        <v>0</v>
      </c>
      <c r="AI52" s="41"/>
      <c r="AJ52" s="41">
        <f>+SUM(AJ6:AJ49)</f>
        <v>0</v>
      </c>
      <c r="AK52" s="41"/>
      <c r="AL52" s="41">
        <f>+SUM(AL6:AL49)</f>
        <v>0</v>
      </c>
      <c r="AM52" s="41"/>
      <c r="AN52" s="41">
        <f>+SUM(AN6:AN49)</f>
        <v>0</v>
      </c>
      <c r="AO52" s="41"/>
      <c r="AP52" s="41">
        <f>+SUM(AP6:AP49)</f>
        <v>0</v>
      </c>
      <c r="AQ52" s="41"/>
      <c r="AR52" s="41">
        <f>+SUM(AR6:AR49)</f>
        <v>0</v>
      </c>
      <c r="AS52" s="41"/>
      <c r="AT52" s="41">
        <f>+SUM(AT6:AT49)</f>
        <v>0</v>
      </c>
      <c r="AU52" s="41"/>
      <c r="AV52" s="41">
        <f>+SUM(AV6:AV49)</f>
        <v>0</v>
      </c>
      <c r="AW52" s="46"/>
      <c r="AX52" s="41">
        <f>+SUM(AX6:AX49)</f>
        <v>0</v>
      </c>
      <c r="AY52" s="41"/>
      <c r="AZ52" s="41">
        <f>+SUM(AZ6:AZ49)</f>
        <v>0</v>
      </c>
      <c r="BA52" s="41"/>
      <c r="BB52" s="41">
        <f>+SUM(BB6:BB49)</f>
        <v>0</v>
      </c>
      <c r="BC52" s="41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</row>
    <row r="53" spans="1:99" x14ac:dyDescent="0.2">
      <c r="A53" s="133" t="s">
        <v>1</v>
      </c>
      <c r="B53" s="129">
        <f>+B51-B52</f>
        <v>0</v>
      </c>
      <c r="C53" s="129"/>
      <c r="D53" s="129">
        <f>+D51-D52</f>
        <v>0</v>
      </c>
      <c r="E53" s="129"/>
      <c r="F53" s="129">
        <f>+F51-F52</f>
        <v>0</v>
      </c>
      <c r="G53" s="129"/>
      <c r="H53" s="129">
        <f>+H51-H52</f>
        <v>0</v>
      </c>
      <c r="I53" s="129"/>
      <c r="J53" s="129">
        <f>+J51-J52</f>
        <v>0</v>
      </c>
      <c r="K53" s="129"/>
      <c r="L53" s="129">
        <f>+L51-L52</f>
        <v>0</v>
      </c>
      <c r="M53" s="129"/>
      <c r="N53" s="129">
        <f>+N51-N52</f>
        <v>0</v>
      </c>
      <c r="O53" s="129"/>
      <c r="P53" s="129">
        <f>+P51-P52</f>
        <v>0</v>
      </c>
      <c r="Q53" s="129"/>
      <c r="R53" s="129">
        <f>+R51-R52</f>
        <v>0</v>
      </c>
      <c r="S53" s="129"/>
      <c r="T53" s="129">
        <f>+T51-T52</f>
        <v>0</v>
      </c>
      <c r="U53" s="129"/>
      <c r="V53" s="129">
        <f>+V51-V52</f>
        <v>0</v>
      </c>
      <c r="W53" s="129"/>
      <c r="X53" s="129">
        <f>+X51-X52</f>
        <v>0</v>
      </c>
      <c r="Y53" s="129"/>
      <c r="Z53" s="129">
        <f>+Z51-Z52</f>
        <v>0</v>
      </c>
      <c r="AA53" s="129"/>
      <c r="AB53" s="129">
        <f>+AB51-AB52</f>
        <v>0</v>
      </c>
      <c r="AC53" s="129"/>
      <c r="AD53" s="129">
        <f>+AD51-AD52</f>
        <v>0</v>
      </c>
      <c r="AE53" s="129"/>
      <c r="AF53" s="129">
        <f>+AF51-AF52</f>
        <v>0</v>
      </c>
      <c r="AG53" s="129"/>
      <c r="AH53" s="129">
        <f>+AH51-AH52</f>
        <v>0</v>
      </c>
      <c r="AI53" s="129"/>
      <c r="AJ53" s="129">
        <f>+AJ51-AJ52</f>
        <v>0</v>
      </c>
      <c r="AK53" s="129"/>
      <c r="AL53" s="129">
        <f>+AL51-AL52</f>
        <v>0</v>
      </c>
      <c r="AM53" s="129"/>
      <c r="AN53" s="129">
        <f>+AN51-AN52</f>
        <v>0</v>
      </c>
      <c r="AO53" s="129"/>
      <c r="AP53" s="129">
        <f>+AP51-AP52</f>
        <v>0</v>
      </c>
      <c r="AQ53" s="129"/>
      <c r="AR53" s="129">
        <f>+AR51-AR52</f>
        <v>0</v>
      </c>
      <c r="AS53" s="129"/>
      <c r="AT53" s="129">
        <f>+AT51-AT52</f>
        <v>0</v>
      </c>
      <c r="AU53" s="129"/>
      <c r="AV53" s="129">
        <f>+AV51-AV52</f>
        <v>0</v>
      </c>
      <c r="AW53" s="132"/>
      <c r="AX53" s="129">
        <f>+AX51-AX52</f>
        <v>0</v>
      </c>
      <c r="AY53" s="129"/>
      <c r="AZ53" s="129">
        <f>+AZ51-AZ52</f>
        <v>0</v>
      </c>
      <c r="BA53" s="129"/>
      <c r="BB53" s="129">
        <f>+BB51-BB52</f>
        <v>0</v>
      </c>
      <c r="BC53" s="129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</row>
    <row r="54" spans="1:99" x14ac:dyDescent="0.2">
      <c r="A54" s="90"/>
      <c r="B54" s="4"/>
      <c r="C54" s="70"/>
      <c r="D54" s="4"/>
      <c r="E54" s="70"/>
      <c r="F54" s="4"/>
      <c r="G54" s="70"/>
      <c r="H54" s="4"/>
      <c r="I54" s="70"/>
      <c r="J54" s="6"/>
      <c r="K54" s="70"/>
      <c r="L54" s="4"/>
      <c r="M54" s="70"/>
      <c r="N54" s="4"/>
      <c r="O54" s="70"/>
      <c r="P54" s="4"/>
      <c r="Q54" s="70"/>
      <c r="R54" s="4"/>
      <c r="S54" s="70"/>
      <c r="T54" s="4"/>
      <c r="U54" s="70"/>
      <c r="V54" s="4"/>
      <c r="W54" s="70"/>
      <c r="X54" s="4"/>
      <c r="Y54" s="70"/>
      <c r="Z54" s="70"/>
      <c r="AA54" s="70"/>
      <c r="AB54" s="4"/>
      <c r="AC54" s="70"/>
      <c r="AD54" s="4"/>
      <c r="AE54" s="70"/>
      <c r="AF54" s="4"/>
      <c r="AG54" s="70"/>
      <c r="AH54" s="4"/>
      <c r="AI54" s="70"/>
      <c r="AJ54" s="4"/>
      <c r="AK54" s="70"/>
      <c r="AL54" s="129"/>
      <c r="AM54" s="70"/>
      <c r="AN54" s="4"/>
      <c r="AO54" s="70"/>
      <c r="AP54" s="4"/>
      <c r="AQ54" s="70"/>
      <c r="AR54" s="4"/>
      <c r="AS54" s="70"/>
      <c r="AT54" s="4"/>
      <c r="AU54" s="70"/>
      <c r="AV54" s="4"/>
      <c r="AW54" s="88"/>
      <c r="AX54" s="4"/>
      <c r="AY54" s="70"/>
      <c r="AZ54" s="4"/>
      <c r="BA54" s="70"/>
      <c r="BB54" s="4"/>
      <c r="BC54" s="70"/>
      <c r="BD54" s="6"/>
      <c r="BE54" s="24"/>
      <c r="BF54" s="6"/>
      <c r="BG54" s="24"/>
      <c r="BH54" s="6"/>
      <c r="BI54" s="24"/>
      <c r="BJ54" s="6"/>
      <c r="BK54" s="24"/>
      <c r="BL54" s="6"/>
      <c r="BM54" s="24"/>
      <c r="BN54" s="6"/>
      <c r="BO54" s="24"/>
      <c r="BP54" s="6"/>
      <c r="BQ54" s="24"/>
      <c r="BR54" s="6"/>
      <c r="BS54" s="24"/>
      <c r="BT54" s="6"/>
      <c r="BU54" s="24"/>
      <c r="BV54" s="6"/>
      <c r="BW54" s="24"/>
      <c r="BX54" s="6"/>
      <c r="BY54" s="24"/>
      <c r="BZ54" s="6"/>
      <c r="CA54" s="24"/>
      <c r="CB54" s="6"/>
      <c r="CC54" s="24"/>
      <c r="CD54" s="6"/>
      <c r="CE54" s="24"/>
      <c r="CF54" s="6"/>
      <c r="CG54" s="24"/>
      <c r="CI54" s="85"/>
      <c r="CK54" s="85"/>
      <c r="CM54" s="85"/>
      <c r="CO54" s="85"/>
      <c r="CQ54" s="85"/>
    </row>
    <row r="55" spans="1:99" x14ac:dyDescent="0.2">
      <c r="A55" s="90"/>
      <c r="B55" s="87"/>
      <c r="C55" s="70"/>
      <c r="D55" s="87"/>
      <c r="E55" s="70"/>
      <c r="F55" s="87"/>
      <c r="G55" s="70"/>
      <c r="H55" s="87"/>
      <c r="I55" s="70"/>
      <c r="J55" s="86"/>
      <c r="K55" s="70"/>
      <c r="L55" s="87"/>
      <c r="M55" s="70"/>
      <c r="N55" s="87"/>
      <c r="O55" s="70"/>
      <c r="P55" s="87"/>
      <c r="Q55" s="70"/>
      <c r="R55" s="4"/>
      <c r="S55" s="70"/>
      <c r="T55" s="128"/>
      <c r="U55" s="70"/>
      <c r="V55" s="128"/>
      <c r="W55" s="70"/>
      <c r="X55" s="128"/>
      <c r="Y55" s="70"/>
      <c r="Z55" s="70"/>
      <c r="AA55" s="70"/>
      <c r="AB55" s="87"/>
      <c r="AC55" s="70"/>
      <c r="AD55" s="4"/>
      <c r="AE55" s="70"/>
      <c r="AF55" s="4"/>
      <c r="AG55" s="70"/>
      <c r="AH55" s="4"/>
      <c r="AI55" s="70"/>
      <c r="AJ55" s="4"/>
      <c r="AK55" s="70"/>
      <c r="AL55" s="4"/>
      <c r="AM55" s="70"/>
      <c r="AN55" s="4"/>
      <c r="AO55" s="70"/>
      <c r="AP55" s="4"/>
      <c r="AQ55" s="70"/>
      <c r="AR55" s="4"/>
      <c r="AS55" s="70"/>
      <c r="AT55" s="4"/>
      <c r="AU55" s="70"/>
      <c r="AV55" s="4"/>
      <c r="AW55" s="88"/>
      <c r="AX55" s="4"/>
      <c r="AY55" s="70"/>
      <c r="AZ55" s="4"/>
      <c r="BA55" s="70"/>
      <c r="BB55" s="4"/>
      <c r="BC55" s="70"/>
      <c r="BD55" s="6"/>
      <c r="BE55" s="24"/>
      <c r="BF55" s="6"/>
      <c r="BG55" s="24"/>
      <c r="BH55" s="6"/>
      <c r="BI55" s="24"/>
      <c r="BJ55" s="6"/>
      <c r="BK55" s="24"/>
      <c r="BL55" s="6"/>
      <c r="BM55" s="24"/>
      <c r="BN55" s="6"/>
      <c r="BO55" s="24"/>
      <c r="BP55" s="6"/>
      <c r="BQ55" s="24"/>
      <c r="BR55" s="6"/>
      <c r="BS55" s="24"/>
      <c r="BT55" s="6"/>
      <c r="BU55" s="24"/>
      <c r="BV55" s="6"/>
      <c r="BW55" s="24"/>
      <c r="BX55" s="6"/>
      <c r="BY55" s="24"/>
      <c r="BZ55" s="6"/>
      <c r="CA55" s="24"/>
      <c r="CB55" s="6"/>
      <c r="CC55" s="24"/>
      <c r="CD55" s="6"/>
      <c r="CE55" s="24"/>
      <c r="CF55" s="6"/>
      <c r="CG55" s="24"/>
      <c r="CI55" s="85"/>
      <c r="CK55" s="85"/>
      <c r="CM55" s="85"/>
      <c r="CO55" s="85"/>
      <c r="CQ55" s="85"/>
    </row>
    <row r="56" spans="1:99" x14ac:dyDescent="0.2">
      <c r="A56" s="102"/>
      <c r="B56" s="125"/>
      <c r="C56" s="114"/>
      <c r="D56" s="125"/>
      <c r="E56" s="114"/>
      <c r="F56" s="125"/>
      <c r="G56" s="114"/>
      <c r="H56" s="125"/>
      <c r="I56" s="114"/>
      <c r="J56" s="124"/>
      <c r="K56" s="114"/>
      <c r="L56" s="125"/>
      <c r="M56" s="114"/>
      <c r="N56" s="125"/>
      <c r="O56" s="114"/>
      <c r="P56" s="125"/>
      <c r="Q56" s="114"/>
      <c r="R56" s="125"/>
      <c r="S56" s="114"/>
      <c r="T56" s="125"/>
      <c r="U56" s="114"/>
      <c r="V56" s="125"/>
      <c r="W56" s="114"/>
      <c r="X56" s="125"/>
      <c r="Y56" s="114"/>
      <c r="Z56" s="127"/>
      <c r="AA56" s="114"/>
      <c r="AB56" s="125"/>
      <c r="AC56" s="114"/>
      <c r="AD56" s="125"/>
      <c r="AE56" s="114"/>
      <c r="AF56" s="125"/>
      <c r="AG56" s="114"/>
      <c r="AH56" s="125"/>
      <c r="AI56" s="114"/>
      <c r="AJ56" s="125"/>
      <c r="AK56" s="114"/>
      <c r="AL56" s="125"/>
      <c r="AM56" s="114"/>
      <c r="AN56" s="125"/>
      <c r="AO56" s="114"/>
      <c r="AP56" s="125"/>
      <c r="AQ56" s="114"/>
      <c r="AR56" s="125"/>
      <c r="AS56" s="114"/>
      <c r="AT56" s="125"/>
      <c r="AU56" s="114"/>
      <c r="AV56" s="125"/>
      <c r="AW56" s="126"/>
      <c r="AX56" s="125"/>
      <c r="AY56" s="114"/>
      <c r="AZ56" s="125"/>
      <c r="BA56" s="114"/>
      <c r="BB56" s="125"/>
      <c r="BC56" s="114"/>
      <c r="BD56" s="124"/>
      <c r="BE56" s="7"/>
      <c r="BF56" s="124"/>
      <c r="BG56" s="7"/>
      <c r="BH56" s="9"/>
      <c r="BI56" s="7"/>
      <c r="BJ56" s="9"/>
      <c r="BK56" s="7"/>
      <c r="BL56" s="9"/>
      <c r="BM56" s="7"/>
      <c r="BN56" s="9"/>
      <c r="BO56" s="7"/>
      <c r="BP56" s="9"/>
      <c r="BQ56" s="7"/>
      <c r="BR56" s="9"/>
      <c r="BS56" s="7"/>
      <c r="BT56" s="9"/>
      <c r="BU56" s="7"/>
      <c r="BV56" s="9"/>
      <c r="BW56" s="7"/>
      <c r="BX56" s="9"/>
      <c r="BY56" s="7"/>
      <c r="BZ56" s="9"/>
      <c r="CA56" s="7"/>
      <c r="CB56" s="9"/>
      <c r="CC56" s="7"/>
      <c r="CD56" s="9"/>
      <c r="CE56" s="7"/>
      <c r="CF56" s="9"/>
      <c r="CG56" s="7"/>
      <c r="CH56" s="9"/>
      <c r="CI56" s="7"/>
      <c r="CJ56" s="9"/>
      <c r="CK56" s="7"/>
      <c r="CL56" s="9"/>
      <c r="CM56" s="7"/>
      <c r="CN56" s="9"/>
      <c r="CO56" s="7"/>
      <c r="CP56" s="9"/>
      <c r="CQ56" s="7"/>
      <c r="CR56" s="9"/>
    </row>
    <row r="57" spans="1:99" s="2" customFormat="1" x14ac:dyDescent="0.2">
      <c r="A57" s="79" t="s">
        <v>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53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</row>
    <row r="58" spans="1:99" s="103" customFormat="1" x14ac:dyDescent="0.2">
      <c r="A58" s="123"/>
      <c r="B58" s="118"/>
      <c r="C58" s="119"/>
      <c r="D58" s="118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21"/>
      <c r="S58" s="120"/>
      <c r="T58" s="121"/>
      <c r="U58" s="120"/>
      <c r="V58" s="121"/>
      <c r="W58" s="120"/>
      <c r="X58" s="118"/>
      <c r="Y58" s="120"/>
      <c r="Z58" s="120"/>
      <c r="AA58" s="120"/>
      <c r="AB58" s="118"/>
      <c r="AC58" s="120"/>
      <c r="AD58" s="121"/>
      <c r="AE58" s="120"/>
      <c r="AF58" s="121"/>
      <c r="AG58" s="120"/>
      <c r="AH58" s="118"/>
      <c r="AI58" s="119"/>
      <c r="AJ58" s="118"/>
      <c r="AK58" s="119"/>
      <c r="AL58" s="118"/>
      <c r="AM58" s="119"/>
      <c r="AN58" s="118"/>
      <c r="AO58" s="120"/>
      <c r="AP58" s="121"/>
      <c r="AQ58" s="120"/>
      <c r="AR58" s="121"/>
      <c r="AS58" s="120"/>
      <c r="AT58" s="121"/>
      <c r="AU58" s="120"/>
      <c r="AV58" s="121"/>
      <c r="AW58" s="122"/>
      <c r="AX58" s="121"/>
      <c r="AY58" s="120"/>
      <c r="AZ58" s="121"/>
      <c r="BA58" s="120"/>
      <c r="BB58" s="121"/>
      <c r="BC58" s="120"/>
      <c r="BD58" s="118"/>
      <c r="BE58" s="119"/>
      <c r="BF58" s="118"/>
      <c r="BG58" s="119"/>
      <c r="BH58" s="118"/>
      <c r="BI58" s="119"/>
      <c r="BJ58" s="118"/>
      <c r="BK58" s="119"/>
      <c r="BL58" s="118"/>
      <c r="BM58" s="119"/>
      <c r="BN58" s="118"/>
      <c r="BO58" s="119"/>
      <c r="BP58" s="118"/>
      <c r="BQ58" s="119"/>
      <c r="BR58" s="118"/>
      <c r="BS58" s="119"/>
      <c r="BT58" s="118"/>
      <c r="BU58" s="119"/>
      <c r="BV58" s="118"/>
      <c r="BW58" s="119"/>
      <c r="BX58" s="118"/>
      <c r="BY58" s="119"/>
      <c r="BZ58" s="118"/>
      <c r="CA58" s="119"/>
      <c r="CB58" s="118"/>
      <c r="CC58" s="119"/>
      <c r="CD58" s="118"/>
      <c r="CE58" s="119"/>
      <c r="CF58" s="118"/>
      <c r="CG58" s="119"/>
      <c r="CH58" s="118"/>
      <c r="CI58" s="119"/>
      <c r="CJ58" s="118"/>
      <c r="CK58" s="119"/>
      <c r="CL58" s="118"/>
      <c r="CM58" s="119"/>
      <c r="CN58" s="118"/>
      <c r="CO58" s="119"/>
      <c r="CP58" s="118"/>
      <c r="CQ58" s="119"/>
      <c r="CR58" s="118"/>
      <c r="CS58" s="104"/>
      <c r="CT58" s="104"/>
      <c r="CU58" s="104"/>
    </row>
    <row r="59" spans="1:99" x14ac:dyDescent="0.2">
      <c r="A59" s="117" t="s">
        <v>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4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52"/>
      <c r="AX59" s="19"/>
      <c r="AY59" s="19"/>
      <c r="AZ59" s="19"/>
      <c r="BA59" s="19"/>
      <c r="BB59" s="19"/>
      <c r="BC59" s="19"/>
      <c r="BD59" s="9"/>
      <c r="BE59" s="9"/>
      <c r="BF59" s="19"/>
      <c r="BG59" s="19"/>
      <c r="BH59" s="19"/>
      <c r="BI59" s="19"/>
      <c r="BJ59" s="6"/>
      <c r="BK59" s="6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</row>
    <row r="60" spans="1:99" s="4" customFormat="1" x14ac:dyDescent="0.2">
      <c r="A60" s="66"/>
      <c r="B60" s="19"/>
      <c r="C60" s="19"/>
      <c r="D60" s="19"/>
      <c r="E60" s="19"/>
      <c r="F60" s="19"/>
      <c r="G60" s="19"/>
      <c r="H60" s="19"/>
      <c r="I60" s="9"/>
      <c r="J60" s="14"/>
      <c r="K60" s="14"/>
      <c r="L60" s="19"/>
      <c r="M60" s="19"/>
      <c r="N60" s="19"/>
      <c r="O60" s="19"/>
      <c r="P60" s="19"/>
      <c r="Q60" s="76"/>
      <c r="R60" s="19"/>
      <c r="S60" s="19"/>
      <c r="T60" s="19"/>
      <c r="U60" s="19"/>
      <c r="V60" s="19"/>
      <c r="W60" s="19"/>
      <c r="X60" s="9"/>
      <c r="Y60" s="115"/>
      <c r="Z60" s="19"/>
      <c r="AA60" s="19"/>
      <c r="AB60" s="19"/>
      <c r="AC60" s="19"/>
      <c r="AD60" s="19"/>
      <c r="AE60" s="19"/>
      <c r="AF60" s="14"/>
      <c r="AG60" s="19"/>
      <c r="AH60" s="14"/>
      <c r="AI60" s="19"/>
      <c r="AJ60" s="116"/>
      <c r="AK60" s="116"/>
      <c r="AL60" s="14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52"/>
      <c r="AX60" s="19"/>
      <c r="AY60" s="19"/>
      <c r="AZ60" s="19"/>
      <c r="BA60" s="19"/>
      <c r="BB60" s="9"/>
      <c r="BC60" s="115"/>
      <c r="BD60" s="19"/>
      <c r="BE60" s="19"/>
      <c r="BF60" s="14"/>
      <c r="BG60" s="14"/>
      <c r="BH60" s="14"/>
      <c r="BI60" s="14"/>
      <c r="BJ60" s="6"/>
      <c r="BK60" s="6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6"/>
      <c r="CT60" s="6"/>
      <c r="CU60" s="6"/>
    </row>
    <row r="61" spans="1:99" s="4" customFormat="1" x14ac:dyDescent="0.2">
      <c r="A61" s="102"/>
      <c r="B61" s="19"/>
      <c r="C61" s="19"/>
      <c r="D61" s="19"/>
      <c r="E61" s="19"/>
      <c r="F61" s="19"/>
      <c r="G61" s="19"/>
      <c r="H61" s="19"/>
      <c r="I61" s="19"/>
      <c r="J61" s="14"/>
      <c r="K61" s="14"/>
      <c r="L61" s="9"/>
      <c r="M61" s="9"/>
      <c r="N61" s="19"/>
      <c r="O61" s="19"/>
      <c r="P61" s="9"/>
      <c r="Q61" s="9"/>
      <c r="R61" s="98"/>
      <c r="S61" s="115"/>
      <c r="T61" s="19"/>
      <c r="U61" s="19"/>
      <c r="V61" s="115"/>
      <c r="W61" s="115"/>
      <c r="X61" s="19"/>
      <c r="Y61" s="19"/>
      <c r="Z61" s="19"/>
      <c r="AA61" s="19"/>
      <c r="AB61" s="19"/>
      <c r="AC61" s="19"/>
      <c r="AD61" s="9"/>
      <c r="AE61" s="115"/>
      <c r="AF61" s="6"/>
      <c r="AH61" s="14"/>
      <c r="AI61" s="19"/>
      <c r="AJ61" s="19"/>
      <c r="AK61" s="19"/>
      <c r="AL61" s="14"/>
      <c r="AM61" s="9"/>
      <c r="AN61" s="19"/>
      <c r="AO61" s="19"/>
      <c r="AP61" s="19"/>
      <c r="AQ61" s="19"/>
      <c r="AR61" s="19"/>
      <c r="AS61" s="19"/>
      <c r="AT61" s="115"/>
      <c r="AU61" s="115"/>
      <c r="AV61" s="76"/>
      <c r="AW61" s="136"/>
      <c r="AX61" s="98"/>
      <c r="AY61" s="115"/>
      <c r="AZ61" s="19"/>
      <c r="BA61" s="19"/>
      <c r="BB61" s="19"/>
      <c r="BC61" s="76"/>
      <c r="BD61" s="19"/>
      <c r="BE61" s="9"/>
      <c r="BF61" s="9"/>
      <c r="BG61" s="9"/>
      <c r="BH61" s="9"/>
      <c r="BI61" s="9"/>
      <c r="BJ61" s="19"/>
      <c r="BK61" s="19"/>
      <c r="BL61" s="9"/>
      <c r="BM61" s="9"/>
      <c r="BN61" s="98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6"/>
      <c r="CT61" s="6"/>
      <c r="CU61" s="6"/>
    </row>
    <row r="62" spans="1:99" s="4" customFormat="1" x14ac:dyDescent="0.2">
      <c r="A62" s="66"/>
      <c r="B62" s="15"/>
      <c r="C62" s="19"/>
      <c r="D62" s="9"/>
      <c r="E62" s="9"/>
      <c r="F62" s="19"/>
      <c r="G62" s="19"/>
      <c r="H62" s="19"/>
      <c r="I62" s="19"/>
      <c r="J62" s="14"/>
      <c r="K62" s="14"/>
      <c r="L62" s="19"/>
      <c r="M62" s="19"/>
      <c r="N62" s="19"/>
      <c r="O62" s="19"/>
      <c r="P62" s="19"/>
      <c r="Q62" s="19"/>
      <c r="R62" s="19"/>
      <c r="S62" s="76"/>
      <c r="T62" s="19"/>
      <c r="U62" s="76"/>
      <c r="V62" s="19"/>
      <c r="W62" s="19"/>
      <c r="X62" s="19"/>
      <c r="Y62" s="19"/>
      <c r="Z62" s="19"/>
      <c r="AA62" s="19"/>
      <c r="AD62" s="19"/>
      <c r="AE62" s="76"/>
      <c r="AF62" s="14"/>
      <c r="AG62" s="76"/>
      <c r="AH62" s="14"/>
      <c r="AI62" s="9"/>
      <c r="AJ62" s="19"/>
      <c r="AK62" s="19"/>
      <c r="AL62" s="14"/>
      <c r="AM62" s="19"/>
      <c r="AN62" s="19"/>
      <c r="AO62" s="19"/>
      <c r="AP62" s="9"/>
      <c r="AQ62" s="9"/>
      <c r="AR62" s="19"/>
      <c r="AS62" s="19"/>
      <c r="AT62" s="19"/>
      <c r="AU62" s="19"/>
      <c r="AV62" s="19"/>
      <c r="AW62" s="152"/>
      <c r="AX62" s="19"/>
      <c r="AY62" s="19"/>
      <c r="AZ62" s="98"/>
      <c r="BA62" s="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6"/>
      <c r="CT62" s="6"/>
      <c r="CU62" s="6"/>
    </row>
    <row r="63" spans="1:99" s="4" customFormat="1" x14ac:dyDescent="0.2">
      <c r="A63" s="66"/>
      <c r="B63" s="19"/>
      <c r="C63" s="19"/>
      <c r="D63" s="11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76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76"/>
      <c r="AF63" s="14"/>
      <c r="AG63" s="19"/>
      <c r="AH63" s="14"/>
      <c r="AI63" s="76"/>
      <c r="AJ63" s="19"/>
      <c r="AK63" s="19"/>
      <c r="AL63" s="14"/>
      <c r="AM63" s="19"/>
      <c r="AN63" s="19"/>
      <c r="AO63" s="76"/>
      <c r="AP63" s="19"/>
      <c r="AQ63" s="76"/>
      <c r="AR63" s="19"/>
      <c r="AS63" s="19"/>
      <c r="AT63" s="76"/>
      <c r="AU63" s="76"/>
      <c r="AV63" s="19"/>
      <c r="AW63" s="152"/>
      <c r="AX63" s="9"/>
      <c r="AY63" s="9"/>
      <c r="AZ63" s="19"/>
      <c r="BA63" s="76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6"/>
      <c r="CT63" s="6"/>
      <c r="CU63" s="6"/>
    </row>
    <row r="64" spans="1:99" s="4" customFormat="1" x14ac:dyDescent="0.2">
      <c r="A64" s="66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98"/>
      <c r="Q64" s="9"/>
      <c r="R64" s="19"/>
      <c r="S64" s="19"/>
      <c r="T64" s="19"/>
      <c r="U64" s="19"/>
      <c r="V64" s="19"/>
      <c r="W64" s="19"/>
      <c r="X64" s="19"/>
      <c r="Y64" s="76"/>
      <c r="Z64" s="76"/>
      <c r="AA64" s="76"/>
      <c r="AB64" s="19"/>
      <c r="AC64" s="19"/>
      <c r="AD64" s="19"/>
      <c r="AE64" s="76"/>
      <c r="AF64" s="14"/>
      <c r="AG64" s="19"/>
      <c r="AH64" s="14"/>
      <c r="AI64" s="19"/>
      <c r="AJ64" s="19"/>
      <c r="AK64" s="19"/>
      <c r="AL64" s="14"/>
      <c r="AM64" s="19"/>
      <c r="AN64" s="19"/>
      <c r="AO64" s="19"/>
      <c r="AP64" s="19"/>
      <c r="AQ64" s="19"/>
      <c r="AR64" s="19"/>
      <c r="AS64" s="19"/>
      <c r="AT64" s="19"/>
      <c r="AU64" s="19"/>
      <c r="AV64" s="15"/>
      <c r="AW64" s="152"/>
      <c r="AX64" s="19"/>
      <c r="AY64" s="76"/>
      <c r="AZ64" s="19"/>
      <c r="BA64" s="76"/>
      <c r="BB64" s="19"/>
      <c r="BC64" s="19"/>
      <c r="BD64" s="9"/>
      <c r="BE64" s="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6"/>
      <c r="CT64" s="6"/>
      <c r="CU64" s="6"/>
    </row>
    <row r="65" spans="1:96" s="6" customFormat="1" x14ac:dyDescent="0.2">
      <c r="A65" s="66"/>
      <c r="B65" s="19"/>
      <c r="C65" s="19"/>
      <c r="D65" s="19"/>
      <c r="E65" s="19"/>
      <c r="F65" s="19"/>
      <c r="G65" s="19"/>
      <c r="H65" s="9"/>
      <c r="I65" s="9"/>
      <c r="J65" s="19"/>
      <c r="K65" s="19"/>
      <c r="L65" s="98"/>
      <c r="M65" s="9"/>
      <c r="N65" s="19"/>
      <c r="O65" s="19"/>
      <c r="P65" s="19"/>
      <c r="Q65" s="19"/>
      <c r="R65" s="19"/>
      <c r="S65" s="19"/>
      <c r="T65" s="19"/>
      <c r="U65" s="19"/>
      <c r="V65" s="76"/>
      <c r="W65" s="76"/>
      <c r="X65" s="19"/>
      <c r="Y65" s="76"/>
      <c r="Z65" s="76"/>
      <c r="AA65" s="76"/>
      <c r="AB65" s="19"/>
      <c r="AC65" s="19"/>
      <c r="AD65" s="9"/>
      <c r="AE65" s="9"/>
      <c r="AF65" s="14"/>
      <c r="AG65" s="19"/>
      <c r="AH65" s="14"/>
      <c r="AI65" s="189"/>
      <c r="AJ65" s="19"/>
      <c r="AK65" s="19"/>
      <c r="AL65" s="14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52"/>
      <c r="AX65" s="19"/>
      <c r="AY65" s="76"/>
      <c r="AZ65" s="19"/>
      <c r="BA65" s="76"/>
      <c r="BB65" s="19"/>
      <c r="BC65" s="76"/>
      <c r="BD65" s="9"/>
      <c r="BE65" s="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</row>
    <row r="66" spans="1:96" s="6" customFormat="1" x14ac:dyDescent="0.2">
      <c r="A66" s="66"/>
      <c r="B66" s="19"/>
      <c r="C66" s="19"/>
      <c r="D66" s="19"/>
      <c r="E66" s="19"/>
      <c r="F66" s="9"/>
      <c r="G66" s="9"/>
      <c r="H66" s="19"/>
      <c r="I66" s="19"/>
      <c r="J66" s="14"/>
      <c r="K66" s="14"/>
      <c r="L66" s="19"/>
      <c r="M66" s="19"/>
      <c r="N66" s="19"/>
      <c r="O66" s="19"/>
      <c r="P66" s="14"/>
      <c r="Q66" s="19"/>
      <c r="R66" s="1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76"/>
      <c r="AF66" s="14"/>
      <c r="AG66" s="19"/>
      <c r="AH66" s="14"/>
      <c r="AI66" s="19"/>
      <c r="AJ66" s="4"/>
      <c r="AK66" s="4"/>
      <c r="AL66" s="14"/>
      <c r="AM66" s="19"/>
      <c r="AN66" s="9"/>
      <c r="AO66" s="9"/>
      <c r="AP66" s="19"/>
      <c r="AQ66" s="19"/>
      <c r="AR66" s="19"/>
      <c r="AS66" s="19"/>
      <c r="AT66" s="19"/>
      <c r="AU66" s="19"/>
      <c r="AV66" s="19"/>
      <c r="AW66" s="152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8"/>
      <c r="BI66" s="9"/>
      <c r="BJ66" s="19"/>
      <c r="BK66" s="9"/>
      <c r="BL66" s="9"/>
      <c r="BM66" s="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</row>
    <row r="67" spans="1:96" s="6" customFormat="1" x14ac:dyDescent="0.2">
      <c r="A67" s="102"/>
      <c r="B67" s="19"/>
      <c r="C67" s="19"/>
      <c r="D67" s="9"/>
      <c r="E67" s="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4"/>
      <c r="Q67" s="19"/>
      <c r="R67" s="9"/>
      <c r="S67" s="9"/>
      <c r="T67" s="9"/>
      <c r="U67" s="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/>
      <c r="AG67" s="9"/>
      <c r="AH67" s="19"/>
      <c r="AI67" s="19"/>
      <c r="AJ67" s="19"/>
      <c r="AK67" s="19"/>
      <c r="AL67" s="14"/>
      <c r="AM67" s="9"/>
      <c r="AN67" s="19"/>
      <c r="AO67" s="76"/>
      <c r="AP67" s="19"/>
      <c r="AQ67" s="19"/>
      <c r="AR67" s="98"/>
      <c r="AS67" s="19"/>
      <c r="AT67" s="19"/>
      <c r="AU67" s="19"/>
      <c r="AV67" s="9"/>
      <c r="AW67" s="187"/>
      <c r="AX67" s="14"/>
      <c r="AY67" s="19"/>
      <c r="AZ67" s="19"/>
      <c r="BA67" s="19"/>
      <c r="BB67" s="19"/>
      <c r="BC67" s="19"/>
      <c r="BD67" s="19"/>
      <c r="BE67" s="19"/>
      <c r="BF67" s="9"/>
      <c r="BG67" s="9"/>
      <c r="BH67" s="19"/>
      <c r="BI67" s="19"/>
      <c r="BJ67" s="19"/>
      <c r="BK67" s="19"/>
      <c r="BL67" s="19"/>
      <c r="BM67" s="19"/>
      <c r="BN67" s="19"/>
      <c r="BO67" s="1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</row>
    <row r="68" spans="1:96" s="6" customFormat="1" x14ac:dyDescent="0.2">
      <c r="A68" s="66"/>
      <c r="B68" s="19"/>
      <c r="C68" s="19"/>
      <c r="D68" s="14"/>
      <c r="E68" s="19"/>
      <c r="F68" s="19"/>
      <c r="G68" s="19"/>
      <c r="H68" s="19"/>
      <c r="I68" s="19"/>
      <c r="J68" s="19"/>
      <c r="K68" s="9"/>
      <c r="L68" s="19"/>
      <c r="M68" s="19"/>
      <c r="N68" s="19"/>
      <c r="O68" s="19"/>
      <c r="P68" s="14"/>
      <c r="Q68" s="19"/>
      <c r="R68" s="19"/>
      <c r="S68" s="76"/>
      <c r="T68" s="19"/>
      <c r="U68" s="76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/>
      <c r="AG68" s="76"/>
      <c r="AH68" s="19"/>
      <c r="AI68" s="19"/>
      <c r="AJ68" s="98"/>
      <c r="AK68" s="19"/>
      <c r="AL68" s="14"/>
      <c r="AM68" s="189"/>
      <c r="AN68" s="19"/>
      <c r="AO68" s="19"/>
      <c r="AP68" s="19"/>
      <c r="AQ68" s="19"/>
      <c r="AR68" s="19"/>
      <c r="AS68" s="9"/>
      <c r="AT68" s="19"/>
      <c r="AU68" s="76"/>
      <c r="AV68" s="19"/>
      <c r="AW68" s="152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</row>
    <row r="69" spans="1:96" s="6" customFormat="1" x14ac:dyDescent="0.2">
      <c r="A69" s="66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76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4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76"/>
      <c r="AT69" s="19"/>
      <c r="AU69" s="19"/>
      <c r="AV69" s="19"/>
      <c r="AW69" s="152"/>
      <c r="AX69" s="14"/>
      <c r="AY69" s="19"/>
      <c r="AZ69" s="14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</row>
    <row r="70" spans="1:96" s="6" customFormat="1" x14ac:dyDescent="0.2">
      <c r="A70" s="66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4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4"/>
      <c r="AG70" s="189"/>
      <c r="AH70" s="19"/>
      <c r="AI70" s="19"/>
      <c r="AJ70" s="19"/>
      <c r="AK70" s="19"/>
      <c r="AL70" s="14"/>
      <c r="AM70" s="19"/>
      <c r="AN70" s="19"/>
      <c r="AO70" s="19"/>
      <c r="AP70" s="19"/>
      <c r="AQ70" s="19"/>
      <c r="AR70" s="19"/>
      <c r="AS70" s="19"/>
      <c r="AT70" s="76"/>
      <c r="AU70" s="76"/>
      <c r="AV70" s="19"/>
      <c r="AW70" s="152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4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</row>
    <row r="71" spans="1:96" s="6" customFormat="1" x14ac:dyDescent="0.2">
      <c r="A71" s="66"/>
      <c r="B71" s="15"/>
      <c r="C71" s="19"/>
      <c r="D71" s="19"/>
      <c r="E71" s="19"/>
      <c r="F71" s="19"/>
      <c r="G71" s="19"/>
      <c r="H71" s="19"/>
      <c r="I71" s="19"/>
      <c r="J71" s="19"/>
      <c r="K71" s="19"/>
      <c r="L71" s="14"/>
      <c r="M71" s="19"/>
      <c r="N71" s="14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4"/>
      <c r="AG71" s="19"/>
      <c r="AH71" s="19"/>
      <c r="AI71" s="19"/>
      <c r="AJ71" s="19"/>
      <c r="AK71" s="19"/>
      <c r="AL71" s="14"/>
      <c r="AM71" s="19"/>
      <c r="AN71" s="19"/>
      <c r="AO71" s="19"/>
      <c r="AP71" s="14"/>
      <c r="AQ71" s="19"/>
      <c r="AR71" s="14"/>
      <c r="AS71" s="19"/>
      <c r="AT71" s="19"/>
      <c r="AU71" s="19"/>
      <c r="AV71" s="19"/>
      <c r="AW71" s="152"/>
      <c r="AX71" s="19"/>
      <c r="AY71" s="19"/>
      <c r="AZ71" s="19"/>
      <c r="BA71" s="19"/>
      <c r="BB71" s="19"/>
      <c r="BC71" s="19"/>
      <c r="BD71" s="19"/>
      <c r="BE71" s="19"/>
      <c r="BF71" s="15"/>
      <c r="BG71" s="19"/>
      <c r="BH71" s="19"/>
      <c r="BI71" s="19"/>
      <c r="BJ71" s="14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</row>
    <row r="72" spans="1:96" s="6" customFormat="1" x14ac:dyDescent="0.2">
      <c r="A72" s="66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4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4"/>
      <c r="AK72" s="14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52"/>
      <c r="AX72" s="98"/>
      <c r="AY72" s="9"/>
      <c r="AZ72" s="19"/>
      <c r="BA72" s="19"/>
      <c r="BB72" s="19"/>
      <c r="BC72" s="19"/>
      <c r="BD72" s="19"/>
      <c r="BE72" s="19"/>
      <c r="BF72" s="15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</row>
    <row r="73" spans="1:96" s="6" customFormat="1" x14ac:dyDescent="0.2">
      <c r="A73" s="66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4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52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</row>
    <row r="74" spans="1:96" s="6" customFormat="1" x14ac:dyDescent="0.2">
      <c r="A74" s="66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4"/>
      <c r="AE74" s="4"/>
      <c r="AF74" s="19"/>
      <c r="AG74" s="19"/>
      <c r="AH74" s="19"/>
      <c r="AI74" s="19"/>
      <c r="AJ74" s="19"/>
      <c r="AK74" s="19"/>
      <c r="AL74" s="1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52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</row>
    <row r="75" spans="1:96" s="6" customFormat="1" x14ac:dyDescent="0.2">
      <c r="A75" s="6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11"/>
      <c r="W75" s="19"/>
      <c r="X75" s="11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4"/>
      <c r="AM75" s="19"/>
      <c r="AN75" s="19"/>
      <c r="AO75" s="19"/>
      <c r="AP75" s="19"/>
      <c r="AQ75" s="19"/>
      <c r="AR75" s="19"/>
      <c r="AS75" s="19"/>
      <c r="AT75" s="14"/>
      <c r="AU75" s="19"/>
      <c r="AV75" s="14"/>
      <c r="AW75" s="152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</row>
    <row r="76" spans="1:96" s="6" customFormat="1" x14ac:dyDescent="0.2">
      <c r="A76" s="66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11"/>
      <c r="W76" s="19"/>
      <c r="X76" s="11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4"/>
      <c r="AM76" s="19"/>
      <c r="AN76" s="14"/>
      <c r="AO76" s="19"/>
      <c r="AP76" s="19"/>
      <c r="AQ76" s="19"/>
      <c r="AR76" s="19"/>
      <c r="AS76" s="19"/>
      <c r="AT76" s="19"/>
      <c r="AU76" s="19"/>
      <c r="AV76" s="14"/>
      <c r="AW76" s="152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4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</row>
    <row r="77" spans="1:96" s="6" customFormat="1" x14ac:dyDescent="0.2">
      <c r="A77" s="6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4"/>
      <c r="AM77" s="19"/>
      <c r="AN77" s="19"/>
      <c r="AO77" s="19"/>
      <c r="AP77" s="19"/>
      <c r="AQ77" s="19"/>
      <c r="AR77" s="19"/>
      <c r="AS77" s="19"/>
      <c r="AT77" s="19"/>
      <c r="AU77" s="19"/>
      <c r="AV77" s="14"/>
      <c r="AW77" s="152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4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</row>
    <row r="78" spans="1:96" s="6" customFormat="1" x14ac:dyDescent="0.2">
      <c r="A78" s="66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4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4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52"/>
      <c r="AX78" s="15"/>
      <c r="AY78" s="19"/>
      <c r="AZ78" s="111"/>
      <c r="BA78" s="19"/>
      <c r="BB78" s="19"/>
      <c r="BC78" s="19"/>
      <c r="BD78" s="15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</row>
    <row r="79" spans="1:96" s="6" customFormat="1" x14ac:dyDescent="0.2">
      <c r="A79" s="66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4"/>
      <c r="AM79" s="19"/>
      <c r="AN79" s="19"/>
      <c r="AO79" s="19"/>
      <c r="AP79" s="19"/>
      <c r="AQ79" s="19"/>
      <c r="AR79" s="19"/>
      <c r="AS79" s="19"/>
      <c r="AT79" s="19"/>
      <c r="AU79" s="19"/>
      <c r="AV79" s="111"/>
      <c r="AW79" s="152"/>
      <c r="AX79" s="19"/>
      <c r="AY79" s="19"/>
      <c r="AZ79" s="19"/>
      <c r="BA79" s="19"/>
      <c r="BB79" s="19"/>
      <c r="BC79" s="19"/>
      <c r="BD79" s="14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</row>
    <row r="80" spans="1:96" s="6" customFormat="1" x14ac:dyDescent="0.2">
      <c r="A80" s="66"/>
      <c r="B80" s="19"/>
      <c r="C80" s="19"/>
      <c r="D80" s="19"/>
      <c r="E80" s="19"/>
      <c r="F80" s="1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5"/>
      <c r="AK80" s="19"/>
      <c r="AL80" s="14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52"/>
      <c r="AX80" s="111"/>
      <c r="AY80" s="19"/>
      <c r="AZ80" s="111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</row>
    <row r="81" spans="1:99" s="4" customFormat="1" x14ac:dyDescent="0.2">
      <c r="A81" s="66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4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52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6"/>
      <c r="CT81" s="6"/>
      <c r="CU81" s="6"/>
    </row>
    <row r="82" spans="1:99" s="4" customFormat="1" x14ac:dyDescent="0.2">
      <c r="A82" s="10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14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187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6"/>
      <c r="CT82" s="6"/>
      <c r="CU82" s="6"/>
    </row>
    <row r="83" spans="1:99" s="4" customFormat="1" x14ac:dyDescent="0.2">
      <c r="A83" s="66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98"/>
      <c r="AQ83" s="98"/>
      <c r="AR83" s="19"/>
      <c r="AS83" s="19"/>
      <c r="AT83" s="19"/>
      <c r="AU83" s="19"/>
      <c r="AV83" s="19"/>
      <c r="AW83" s="152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6"/>
      <c r="CT83" s="6"/>
      <c r="CU83" s="6"/>
    </row>
    <row r="84" spans="1:99" s="4" customFormat="1" x14ac:dyDescent="0.2">
      <c r="A84" s="66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H84" s="19"/>
      <c r="AI84" s="19"/>
      <c r="AJ84" s="19"/>
      <c r="AK84" s="19"/>
      <c r="AL84" s="19">
        <f>SUM(AL75:AL83)</f>
        <v>0</v>
      </c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52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6"/>
      <c r="CT84" s="6"/>
      <c r="CU84" s="6"/>
    </row>
    <row r="85" spans="1:99" s="4" customFormat="1" x14ac:dyDescent="0.2">
      <c r="A85" s="66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52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6"/>
      <c r="CT85" s="6"/>
      <c r="CU85" s="6"/>
    </row>
    <row r="86" spans="1:99" s="4" customFormat="1" x14ac:dyDescent="0.2">
      <c r="A86" s="66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52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6"/>
      <c r="CT86" s="6"/>
      <c r="CU86" s="6"/>
    </row>
    <row r="87" spans="1:99" s="4" customFormat="1" x14ac:dyDescent="0.2">
      <c r="A87" s="10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87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6"/>
      <c r="CT87" s="6"/>
      <c r="CU87" s="6"/>
    </row>
    <row r="88" spans="1:99" x14ac:dyDescent="0.2">
      <c r="A88" s="10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8"/>
      <c r="AC88" s="9"/>
      <c r="AD88" s="9"/>
      <c r="AE88" s="9"/>
      <c r="AF88" s="4"/>
      <c r="AG88" s="4"/>
      <c r="AH88" s="9"/>
      <c r="AI88" s="9"/>
      <c r="AJ88" s="9"/>
      <c r="AK88" s="9"/>
      <c r="AL88" s="9"/>
      <c r="AM88" s="9"/>
      <c r="AN88" s="9"/>
      <c r="AO88" s="9"/>
      <c r="AP88" s="98"/>
      <c r="AQ88" s="9"/>
      <c r="AR88" s="9"/>
      <c r="AS88" s="9"/>
      <c r="AT88" s="9"/>
      <c r="AU88" s="9"/>
      <c r="AV88" s="9"/>
      <c r="AW88" s="187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9" x14ac:dyDescent="0.2">
      <c r="A89" s="10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8"/>
      <c r="AR89" s="9"/>
      <c r="AS89" s="9"/>
      <c r="AT89" s="9"/>
      <c r="AU89" s="9"/>
      <c r="AV89" s="9"/>
      <c r="AW89" s="187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</row>
    <row r="90" spans="1:99" x14ac:dyDescent="0.2">
      <c r="A90" s="10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87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9" s="103" customFormat="1" x14ac:dyDescent="0.2">
      <c r="A91" s="110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W91" s="188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4"/>
      <c r="CT91" s="104"/>
      <c r="CU91" s="104"/>
    </row>
    <row r="92" spans="1:99" x14ac:dyDescent="0.2">
      <c r="A92" s="66" t="s">
        <v>6</v>
      </c>
      <c r="B92" s="19"/>
      <c r="C92" s="19"/>
      <c r="D92" s="98"/>
      <c r="E92" s="9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15"/>
      <c r="AA92" s="115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52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</row>
    <row r="93" spans="1:99" s="4" customFormat="1" x14ac:dyDescent="0.2">
      <c r="A93" s="66"/>
      <c r="B93" s="19"/>
      <c r="C93" s="19"/>
      <c r="D93" s="11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9"/>
      <c r="U93" s="115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4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9"/>
      <c r="AW93" s="152"/>
      <c r="AX93" s="19"/>
      <c r="AY93" s="19"/>
      <c r="AZ93" s="19"/>
      <c r="BA93" s="19"/>
      <c r="BB93" s="9"/>
      <c r="BC93" s="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6"/>
      <c r="CT93" s="6"/>
      <c r="CU93" s="6"/>
    </row>
    <row r="94" spans="1:99" s="4" customFormat="1" x14ac:dyDescent="0.2">
      <c r="A94" s="66"/>
      <c r="B94" s="19"/>
      <c r="C94" s="19"/>
      <c r="D94" s="11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11"/>
      <c r="AT94" s="19"/>
      <c r="AU94" s="19"/>
      <c r="AV94" s="19"/>
      <c r="AW94" s="152"/>
      <c r="AX94" s="19"/>
      <c r="AY94" s="19"/>
      <c r="AZ94" s="19"/>
      <c r="BA94" s="19"/>
      <c r="BB94" s="98"/>
      <c r="BC94" s="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6"/>
      <c r="CT94" s="6"/>
      <c r="CU94" s="6"/>
    </row>
    <row r="95" spans="1:99" s="4" customFormat="1" x14ac:dyDescent="0.2">
      <c r="A95" s="66"/>
      <c r="B95" s="19"/>
      <c r="C95" s="19"/>
      <c r="D95" s="11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52"/>
      <c r="AX95" s="15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6"/>
      <c r="CT95" s="6"/>
      <c r="CU95" s="6"/>
    </row>
    <row r="96" spans="1:99" s="4" customFormat="1" x14ac:dyDescent="0.2">
      <c r="A96" s="66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9"/>
      <c r="AH96" s="19"/>
      <c r="AI96" s="19"/>
      <c r="AJ96" s="111"/>
      <c r="AL96" s="19"/>
      <c r="AM96" s="19"/>
      <c r="AN96" s="19"/>
      <c r="AO96" s="19"/>
      <c r="AP96" s="19"/>
      <c r="AQ96" s="19"/>
      <c r="AR96" s="19"/>
      <c r="AS96" s="19"/>
      <c r="AT96" s="111"/>
      <c r="AU96" s="19"/>
      <c r="AV96" s="19"/>
      <c r="AW96" s="152"/>
      <c r="AX96" s="19"/>
      <c r="AY96" s="19"/>
      <c r="AZ96" s="15"/>
      <c r="BA96" s="19"/>
      <c r="BB96" s="19"/>
      <c r="BC96" s="7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6"/>
      <c r="CT96" s="6"/>
      <c r="CU96" s="6"/>
    </row>
    <row r="97" spans="1:96" s="6" customFormat="1" x14ac:dyDescent="0.2">
      <c r="A97" s="66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9"/>
      <c r="U97" s="9"/>
      <c r="V97" s="111"/>
      <c r="W97" s="19"/>
      <c r="X97" s="15"/>
      <c r="Y97" s="19"/>
      <c r="Z97" s="19"/>
      <c r="AA97" s="19"/>
      <c r="AB97" s="19"/>
      <c r="AC97" s="19"/>
      <c r="AD97" s="19"/>
      <c r="AE97" s="19"/>
      <c r="AF97" s="98"/>
      <c r="AG97" s="9"/>
      <c r="AH97" s="19"/>
      <c r="AI97" s="19"/>
      <c r="AJ97" s="4"/>
      <c r="AK97" s="4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52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5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</row>
    <row r="98" spans="1:96" s="6" customFormat="1" x14ac:dyDescent="0.2">
      <c r="A98" s="66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5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52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</row>
    <row r="99" spans="1:96" s="6" customFormat="1" x14ac:dyDescent="0.2">
      <c r="A99" s="66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76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11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52"/>
      <c r="AX99" s="19"/>
      <c r="AY99" s="19"/>
      <c r="AZ99" s="19"/>
      <c r="BA99" s="19"/>
      <c r="BB99" s="19"/>
      <c r="BC99" s="19"/>
      <c r="BD99" s="19"/>
      <c r="BE99" s="19"/>
      <c r="BG99" s="14"/>
      <c r="BH99" s="19"/>
      <c r="BI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</row>
    <row r="100" spans="1:96" s="6" customFormat="1" x14ac:dyDescent="0.2">
      <c r="A100" s="6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52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</row>
    <row r="101" spans="1:96" s="6" customFormat="1" x14ac:dyDescent="0.2">
      <c r="A101" s="66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52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</row>
    <row r="102" spans="1:96" s="6" customFormat="1" x14ac:dyDescent="0.2">
      <c r="A102" s="66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7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52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</row>
    <row r="103" spans="1:96" s="6" customFormat="1" x14ac:dyDescent="0.2">
      <c r="A103" s="66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52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</row>
    <row r="104" spans="1:96" s="6" customFormat="1" x14ac:dyDescent="0.2">
      <c r="A104" s="66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52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</row>
    <row r="105" spans="1:96" s="6" customFormat="1" x14ac:dyDescent="0.2">
      <c r="A105" s="66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52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</row>
    <row r="106" spans="1:96" s="6" customFormat="1" x14ac:dyDescent="0.2">
      <c r="A106" s="66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52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</row>
    <row r="107" spans="1:96" s="6" customFormat="1" x14ac:dyDescent="0.2">
      <c r="A107" s="66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52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</row>
    <row r="108" spans="1:96" s="6" customFormat="1" x14ac:dyDescent="0.2">
      <c r="A108" s="66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52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</row>
    <row r="109" spans="1:96" s="6" customFormat="1" x14ac:dyDescent="0.2">
      <c r="A109" s="66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52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</row>
    <row r="110" spans="1:96" s="2" customFormat="1" x14ac:dyDescent="0.2">
      <c r="A110" s="10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87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</row>
    <row r="111" spans="1:96" s="2" customFormat="1" x14ac:dyDescent="0.2">
      <c r="A111" s="10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8"/>
      <c r="AU111" s="9"/>
      <c r="AV111" s="9"/>
      <c r="AW111" s="187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</row>
    <row r="112" spans="1:96" s="2" customFormat="1" x14ac:dyDescent="0.2">
      <c r="A112" s="10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8"/>
      <c r="AE112" s="98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87"/>
      <c r="AX112" s="9"/>
      <c r="AY112" s="9"/>
      <c r="AZ112" s="19"/>
      <c r="BA112" s="76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</row>
    <row r="113" spans="1:99" s="103" customFormat="1" x14ac:dyDescent="0.2">
      <c r="A113" s="110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9"/>
      <c r="AE113" s="109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88"/>
      <c r="AX113" s="105"/>
      <c r="AY113" s="105"/>
      <c r="AZ113" s="109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4"/>
      <c r="CT113" s="104"/>
      <c r="CU113" s="104"/>
    </row>
    <row r="114" spans="1:99" x14ac:dyDescent="0.2">
      <c r="A114" s="101" t="s">
        <v>3</v>
      </c>
      <c r="B114" s="98"/>
      <c r="C114" s="98"/>
      <c r="D114" s="98"/>
      <c r="E114" s="98"/>
      <c r="F114" s="19"/>
      <c r="G114" s="19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9"/>
      <c r="Y114" s="19"/>
      <c r="Z114" s="98"/>
      <c r="AA114" s="98"/>
      <c r="AB114" s="19"/>
      <c r="AC114" s="19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187"/>
      <c r="AX114" s="98"/>
      <c r="AY114" s="98"/>
      <c r="AZ114" s="98"/>
      <c r="BA114" s="98"/>
      <c r="BB114" s="98"/>
      <c r="BC114" s="98"/>
      <c r="BD114" s="98"/>
      <c r="BE114" s="98"/>
      <c r="BF114" s="19"/>
      <c r="BG114" s="19"/>
      <c r="BH114" s="19"/>
      <c r="BI114" s="19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</row>
    <row r="115" spans="1:99" x14ac:dyDescent="0.2">
      <c r="A115" s="101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K115" s="98"/>
      <c r="AL115" s="98"/>
      <c r="AM115" s="98"/>
      <c r="AN115" s="98"/>
      <c r="AP115" s="98"/>
      <c r="AQ115" s="98"/>
      <c r="AS115" s="98"/>
      <c r="AT115" s="98"/>
      <c r="AU115" s="98"/>
      <c r="AV115" s="98"/>
      <c r="AW115" s="187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</row>
    <row r="116" spans="1:99" x14ac:dyDescent="0.2">
      <c r="A116" s="101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187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6"/>
      <c r="BK116" s="6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</row>
    <row r="117" spans="1:99" x14ac:dyDescent="0.2">
      <c r="A117" s="102"/>
      <c r="B117" s="9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8"/>
      <c r="Q117" s="9"/>
      <c r="R117" s="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1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8"/>
      <c r="AU117" s="9"/>
      <c r="AV117" s="9"/>
      <c r="AW117" s="187"/>
      <c r="AX117" s="9"/>
      <c r="AY117" s="9"/>
      <c r="AZ117" s="9"/>
      <c r="BA117" s="9"/>
      <c r="BB117" s="9"/>
      <c r="BC117" s="9"/>
      <c r="BD117" s="9"/>
      <c r="BE117" s="9"/>
      <c r="BF117" s="1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</row>
    <row r="118" spans="1:99" x14ac:dyDescent="0.2">
      <c r="A118" s="10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8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8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87"/>
      <c r="AX118" s="9"/>
      <c r="AY118" s="9"/>
      <c r="AZ118" s="9"/>
      <c r="BA118" s="9"/>
      <c r="BB118" s="98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</row>
    <row r="119" spans="1:99" x14ac:dyDescent="0.2">
      <c r="A119" s="10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87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</row>
    <row r="120" spans="1:99" x14ac:dyDescent="0.2">
      <c r="A120" s="10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87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</row>
    <row r="121" spans="1:99" x14ac:dyDescent="0.2">
      <c r="A121" s="10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87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</row>
    <row r="122" spans="1:99" x14ac:dyDescent="0.2">
      <c r="A122" s="101" t="s">
        <v>5</v>
      </c>
      <c r="B122" s="98">
        <f>+B64+B78</f>
        <v>0</v>
      </c>
      <c r="C122" s="99"/>
      <c r="D122" s="98">
        <f>+D71</f>
        <v>0</v>
      </c>
      <c r="E122" s="99"/>
      <c r="F122" s="98"/>
      <c r="G122" s="99"/>
      <c r="H122" s="98">
        <f>+H60+H69</f>
        <v>0</v>
      </c>
      <c r="I122" s="99"/>
      <c r="J122" s="98">
        <f>+J68+J76</f>
        <v>0</v>
      </c>
      <c r="K122" s="99"/>
      <c r="L122" s="98">
        <f>+L64+L76</f>
        <v>0</v>
      </c>
      <c r="M122" s="99"/>
      <c r="N122" s="98">
        <f>+N68+N74</f>
        <v>0</v>
      </c>
      <c r="O122" s="99"/>
      <c r="P122" s="98">
        <f>+P70+P78</f>
        <v>0</v>
      </c>
      <c r="Q122" s="99"/>
      <c r="R122" s="98">
        <f>+R79</f>
        <v>0</v>
      </c>
      <c r="S122" s="99"/>
      <c r="T122" s="98">
        <f>+T74+T79</f>
        <v>0</v>
      </c>
      <c r="U122" s="99"/>
      <c r="V122" s="98"/>
      <c r="W122" s="99"/>
      <c r="X122" s="98">
        <f>+X66+X74</f>
        <v>0</v>
      </c>
      <c r="Y122" s="99"/>
      <c r="Z122" s="99">
        <f>+Z70+Z74</f>
        <v>0</v>
      </c>
      <c r="AA122" s="99"/>
      <c r="AB122" s="98">
        <f>+AB72+AB80</f>
        <v>0</v>
      </c>
      <c r="AC122" s="98"/>
      <c r="AD122" s="98">
        <f>+AD73</f>
        <v>0</v>
      </c>
      <c r="AE122" s="98"/>
      <c r="AF122" s="98">
        <f>+AF72+AF80</f>
        <v>0</v>
      </c>
      <c r="AG122" s="98"/>
      <c r="AH122" s="98">
        <f>+AH62+AH75</f>
        <v>0</v>
      </c>
      <c r="AI122" s="98"/>
      <c r="AJ122" s="98">
        <f>+AJ65+AJ80</f>
        <v>0</v>
      </c>
      <c r="AK122" s="98"/>
      <c r="AL122" s="98">
        <f>+AL73+AL84</f>
        <v>0</v>
      </c>
      <c r="AM122" s="99"/>
      <c r="AN122" s="98">
        <f>+AN70+AN79</f>
        <v>0</v>
      </c>
      <c r="AO122" s="99"/>
      <c r="AP122" s="98">
        <f>+AP72+AP80</f>
        <v>0</v>
      </c>
      <c r="AQ122" s="99"/>
      <c r="AR122" s="98">
        <f>+AR72</f>
        <v>0</v>
      </c>
      <c r="AS122" s="99"/>
      <c r="AT122" s="98">
        <f>+AT67+AT77</f>
        <v>0</v>
      </c>
      <c r="AU122" s="99"/>
      <c r="AV122" s="98">
        <f>+AV69+AV73</f>
        <v>0</v>
      </c>
      <c r="AW122" s="100"/>
      <c r="AX122" s="98">
        <f>+AX66+AX82</f>
        <v>0</v>
      </c>
      <c r="AY122" s="99"/>
      <c r="AZ122" s="98">
        <f>+AZ71</f>
        <v>0</v>
      </c>
      <c r="BA122" s="99"/>
      <c r="BB122" s="98">
        <f>+BB69</f>
        <v>0</v>
      </c>
      <c r="BC122" s="99"/>
      <c r="BD122" s="98"/>
      <c r="BE122" s="99"/>
      <c r="BF122" s="98"/>
      <c r="BG122" s="99"/>
      <c r="BH122" s="98"/>
      <c r="BI122" s="99"/>
      <c r="BJ122" s="98"/>
      <c r="BK122" s="99"/>
      <c r="BL122" s="98"/>
      <c r="BM122" s="99"/>
      <c r="BN122" s="98"/>
      <c r="BO122" s="99"/>
      <c r="BP122" s="98"/>
      <c r="BQ122" s="99"/>
      <c r="BR122" s="98"/>
      <c r="BS122" s="99"/>
      <c r="BT122" s="98"/>
      <c r="BU122" s="99"/>
      <c r="BV122" s="98"/>
      <c r="BW122" s="99"/>
      <c r="BX122" s="98"/>
      <c r="BY122" s="99"/>
      <c r="BZ122" s="98"/>
      <c r="CA122" s="99"/>
      <c r="CB122" s="98"/>
      <c r="CC122" s="99"/>
      <c r="CD122" s="98"/>
      <c r="CE122" s="99"/>
      <c r="CF122" s="98"/>
      <c r="CG122" s="99"/>
      <c r="CH122" s="98"/>
      <c r="CI122" s="99"/>
      <c r="CJ122" s="98"/>
      <c r="CK122" s="99"/>
      <c r="CL122" s="98"/>
      <c r="CM122" s="99"/>
      <c r="CN122" s="98"/>
      <c r="CO122" s="99"/>
      <c r="CP122" s="98"/>
      <c r="CQ122" s="99"/>
      <c r="CR122" s="98"/>
    </row>
    <row r="123" spans="1:99" x14ac:dyDescent="0.2">
      <c r="A123" s="101" t="s">
        <v>4</v>
      </c>
      <c r="B123" s="98">
        <f>+B94</f>
        <v>0</v>
      </c>
      <c r="C123" s="99"/>
      <c r="D123" s="98">
        <f>+D98</f>
        <v>0</v>
      </c>
      <c r="E123" s="99"/>
      <c r="F123" s="98"/>
      <c r="G123" s="99"/>
      <c r="H123" s="98">
        <f>+H98+H105</f>
        <v>0</v>
      </c>
      <c r="I123" s="99"/>
      <c r="J123" s="98">
        <f>+J96+J100</f>
        <v>0</v>
      </c>
      <c r="K123" s="99"/>
      <c r="L123" s="98">
        <f>+L100</f>
        <v>0</v>
      </c>
      <c r="M123" s="99"/>
      <c r="N123" s="98">
        <f>+N95+N102</f>
        <v>0</v>
      </c>
      <c r="O123" s="99"/>
      <c r="P123" s="98">
        <f>+P95</f>
        <v>0</v>
      </c>
      <c r="Q123" s="99"/>
      <c r="R123" s="98">
        <f>+R100</f>
        <v>0</v>
      </c>
      <c r="S123" s="99"/>
      <c r="T123" s="98">
        <f>+T98</f>
        <v>0</v>
      </c>
      <c r="U123" s="99"/>
      <c r="V123" s="98">
        <f>+V92</f>
        <v>0</v>
      </c>
      <c r="W123" s="99"/>
      <c r="X123" s="98">
        <f>+X95+X99</f>
        <v>0</v>
      </c>
      <c r="Y123" s="99"/>
      <c r="Z123" s="99">
        <f>+Z97+Z100</f>
        <v>0</v>
      </c>
      <c r="AA123" s="99"/>
      <c r="AB123" s="98">
        <f>+AB94+AB99</f>
        <v>0</v>
      </c>
      <c r="AC123" s="98"/>
      <c r="AD123" s="98">
        <f>+AD103</f>
        <v>0</v>
      </c>
      <c r="AE123" s="98"/>
      <c r="AF123" s="98">
        <f>+AF94+AF99</f>
        <v>0</v>
      </c>
      <c r="AG123" s="98"/>
      <c r="AH123" s="98">
        <f>+AH92+AH99</f>
        <v>0</v>
      </c>
      <c r="AI123" s="98"/>
      <c r="AJ123" s="98">
        <f>+AJ96+AJ103</f>
        <v>0</v>
      </c>
      <c r="AK123" s="98"/>
      <c r="AL123" s="98">
        <f>+AL98+AL100</f>
        <v>0</v>
      </c>
      <c r="AM123" s="99"/>
      <c r="AN123" s="98">
        <f>+AN108+AN103</f>
        <v>0</v>
      </c>
      <c r="AO123" s="99"/>
      <c r="AP123" s="98">
        <f>+AP96+AP104</f>
        <v>0</v>
      </c>
      <c r="AQ123" s="99"/>
      <c r="AR123" s="98">
        <f>+AR98</f>
        <v>0</v>
      </c>
      <c r="AS123" s="99"/>
      <c r="AT123" s="98">
        <f>+AT96</f>
        <v>0</v>
      </c>
      <c r="AU123" s="99"/>
      <c r="AV123" s="98">
        <f>+AV101+AV103</f>
        <v>0</v>
      </c>
      <c r="AW123" s="100"/>
      <c r="AX123" s="98">
        <f>+AX94+AX101</f>
        <v>0</v>
      </c>
      <c r="AY123" s="99"/>
      <c r="AZ123" s="98">
        <f>+AZ92</f>
        <v>0</v>
      </c>
      <c r="BA123" s="99"/>
      <c r="BB123" s="98">
        <f>+BB101</f>
        <v>0</v>
      </c>
      <c r="BC123" s="99"/>
      <c r="BD123" s="98"/>
      <c r="BE123" s="99"/>
      <c r="BF123" s="98"/>
      <c r="BG123" s="99"/>
      <c r="BH123" s="98"/>
      <c r="BI123" s="99"/>
      <c r="BJ123" s="98"/>
      <c r="BK123" s="99"/>
      <c r="BL123" s="98"/>
      <c r="BM123" s="99"/>
      <c r="BN123" s="98"/>
      <c r="BO123" s="99"/>
      <c r="BP123" s="98"/>
      <c r="BQ123" s="99"/>
      <c r="BR123" s="98"/>
      <c r="BS123" s="99"/>
      <c r="BT123" s="98"/>
      <c r="BU123" s="99"/>
      <c r="BV123" s="98"/>
      <c r="BW123" s="99"/>
      <c r="BX123" s="98"/>
      <c r="BY123" s="99"/>
      <c r="BZ123" s="98"/>
      <c r="CA123" s="99"/>
      <c r="CB123" s="98"/>
      <c r="CC123" s="99"/>
      <c r="CD123" s="98"/>
      <c r="CE123" s="99"/>
      <c r="CF123" s="98"/>
      <c r="CG123" s="99"/>
      <c r="CH123" s="98"/>
      <c r="CI123" s="99"/>
      <c r="CJ123" s="98"/>
      <c r="CK123" s="99"/>
      <c r="CL123" s="98"/>
      <c r="CM123" s="99"/>
      <c r="CN123" s="98"/>
      <c r="CO123" s="99"/>
      <c r="CP123" s="98"/>
      <c r="CQ123" s="99"/>
      <c r="CR123" s="98"/>
    </row>
    <row r="124" spans="1:99" x14ac:dyDescent="0.2">
      <c r="A124" s="101" t="s">
        <v>3</v>
      </c>
      <c r="B124" s="98"/>
      <c r="C124" s="99"/>
      <c r="D124" s="98">
        <f>+D116</f>
        <v>0</v>
      </c>
      <c r="E124" s="99"/>
      <c r="F124" s="98"/>
      <c r="G124" s="99"/>
      <c r="H124" s="98"/>
      <c r="I124" s="99"/>
      <c r="J124" s="98"/>
      <c r="K124" s="99"/>
      <c r="L124" s="98"/>
      <c r="M124" s="99"/>
      <c r="N124" s="8">
        <f>+N114</f>
        <v>0</v>
      </c>
      <c r="O124" s="99"/>
      <c r="P124" s="98">
        <f>+P114+P116</f>
        <v>0</v>
      </c>
      <c r="Q124" s="99"/>
      <c r="R124" s="98"/>
      <c r="S124" s="99"/>
      <c r="T124" s="98"/>
      <c r="U124" s="99"/>
      <c r="V124" s="98"/>
      <c r="W124" s="99"/>
      <c r="X124" s="98"/>
      <c r="Y124" s="99"/>
      <c r="Z124" s="99"/>
      <c r="AA124" s="99"/>
      <c r="AB124" s="98">
        <f>+AB114</f>
        <v>0</v>
      </c>
      <c r="AC124" s="98"/>
      <c r="AD124" s="98">
        <f>+AD114</f>
        <v>0</v>
      </c>
      <c r="AE124" s="98"/>
      <c r="AF124" s="98">
        <f>+AF114</f>
        <v>0</v>
      </c>
      <c r="AG124" s="98"/>
      <c r="AH124" s="98">
        <f>+AH115</f>
        <v>0</v>
      </c>
      <c r="AI124" s="98"/>
      <c r="AJ124" s="98">
        <f>+AJ115</f>
        <v>0</v>
      </c>
      <c r="AK124" s="98"/>
      <c r="AL124" s="98"/>
      <c r="AM124" s="99"/>
      <c r="AN124" s="98"/>
      <c r="AO124" s="99"/>
      <c r="AP124" s="98">
        <f>+AP115</f>
        <v>0</v>
      </c>
      <c r="AQ124" s="99"/>
      <c r="AR124" s="98"/>
      <c r="AS124" s="99"/>
      <c r="AT124" s="98"/>
      <c r="AU124" s="99"/>
      <c r="AV124" s="98"/>
      <c r="AW124" s="100"/>
      <c r="AX124" s="98"/>
      <c r="AY124" s="99"/>
      <c r="AZ124" s="98"/>
      <c r="BA124" s="99"/>
      <c r="BB124" s="98"/>
      <c r="BC124" s="99"/>
      <c r="BD124" s="98"/>
      <c r="BE124" s="99"/>
      <c r="BF124" s="98"/>
      <c r="BG124" s="99"/>
      <c r="BH124" s="98"/>
      <c r="BI124" s="99"/>
      <c r="BJ124" s="98"/>
      <c r="BK124" s="99"/>
      <c r="BL124" s="98"/>
      <c r="BM124" s="99"/>
      <c r="BN124" s="98"/>
      <c r="BO124" s="99"/>
      <c r="BP124" s="98"/>
      <c r="BQ124" s="99"/>
      <c r="BR124" s="98"/>
      <c r="BS124" s="99"/>
      <c r="BT124" s="98"/>
      <c r="BU124" s="99"/>
      <c r="BV124" s="98"/>
      <c r="BW124" s="99"/>
      <c r="BX124" s="98"/>
      <c r="BY124" s="99"/>
      <c r="BZ124" s="98"/>
      <c r="CA124" s="99"/>
      <c r="CB124" s="98"/>
      <c r="CC124" s="99"/>
      <c r="CD124" s="98"/>
      <c r="CE124" s="99"/>
      <c r="CF124" s="98"/>
      <c r="CG124" s="99"/>
      <c r="CH124" s="98"/>
      <c r="CI124" s="99"/>
      <c r="CJ124" s="98"/>
      <c r="CK124" s="99"/>
      <c r="CL124" s="98"/>
      <c r="CM124" s="99"/>
      <c r="CN124" s="98"/>
      <c r="CO124" s="99"/>
      <c r="CP124" s="98"/>
      <c r="CQ124" s="99"/>
      <c r="CR124" s="98"/>
    </row>
    <row r="125" spans="1:99" x14ac:dyDescent="0.2">
      <c r="A125" s="95" t="s">
        <v>2</v>
      </c>
      <c r="B125" s="8">
        <f>+B123+B122+B124</f>
        <v>0</v>
      </c>
      <c r="C125" s="8"/>
      <c r="D125" s="8">
        <f>+D123+D122+D124</f>
        <v>0</v>
      </c>
      <c r="E125" s="8"/>
      <c r="F125" s="8"/>
      <c r="G125" s="8"/>
      <c r="H125" s="8">
        <f>+H123+H122+H124</f>
        <v>0</v>
      </c>
      <c r="I125" s="8"/>
      <c r="J125" s="8">
        <f>+J123+J122+J124</f>
        <v>0</v>
      </c>
      <c r="K125" s="8"/>
      <c r="L125" s="8">
        <f>+L123+L122+L124</f>
        <v>0</v>
      </c>
      <c r="M125" s="8"/>
      <c r="N125" s="8">
        <f>+N123+N122+N124</f>
        <v>0</v>
      </c>
      <c r="O125" s="8"/>
      <c r="P125" s="8">
        <f>+P123+P122+P124</f>
        <v>0</v>
      </c>
      <c r="Q125" s="8"/>
      <c r="R125" s="8">
        <f>+R123+R122+R124</f>
        <v>0</v>
      </c>
      <c r="S125" s="97"/>
      <c r="T125" s="8">
        <f>+T123+T122+T124</f>
        <v>0</v>
      </c>
      <c r="U125" s="97"/>
      <c r="V125" s="8">
        <f>+V123+V122+V124</f>
        <v>0</v>
      </c>
      <c r="W125" s="97"/>
      <c r="X125" s="8">
        <f>+X123+X122+X124</f>
        <v>0</v>
      </c>
      <c r="Y125" s="8"/>
      <c r="Z125" s="8">
        <f>+Z123+Z122+Z124</f>
        <v>0</v>
      </c>
      <c r="AA125" s="97"/>
      <c r="AB125" s="8">
        <f>+AB123+AB122+AB124</f>
        <v>0</v>
      </c>
      <c r="AC125" s="8"/>
      <c r="AD125" s="8">
        <f>+AD123+AD122+AD124</f>
        <v>0</v>
      </c>
      <c r="AE125" s="8"/>
      <c r="AF125" s="8">
        <f>+AF123+AF122+AF124</f>
        <v>0</v>
      </c>
      <c r="AG125" s="8"/>
      <c r="AH125" s="8">
        <f>+AH123+AH122+AH124</f>
        <v>0</v>
      </c>
      <c r="AI125" s="8"/>
      <c r="AJ125" s="8">
        <f>+AJ123+AJ122+AJ124</f>
        <v>0</v>
      </c>
      <c r="AK125" s="8"/>
      <c r="AL125" s="8">
        <f>+AL123+AL122+AL124</f>
        <v>0</v>
      </c>
      <c r="AM125" s="8"/>
      <c r="AN125" s="8">
        <f>+AN123+AN122+AN124</f>
        <v>0</v>
      </c>
      <c r="AO125" s="8"/>
      <c r="AP125" s="8">
        <f>+AP123+AP122+AP124</f>
        <v>0</v>
      </c>
      <c r="AQ125" s="8"/>
      <c r="AR125" s="8">
        <f>+AR123+AR122+AR124</f>
        <v>0</v>
      </c>
      <c r="AS125" s="8"/>
      <c r="AT125" s="8">
        <f>+AT123+AT122+AT124</f>
        <v>0</v>
      </c>
      <c r="AU125" s="8"/>
      <c r="AV125" s="8">
        <f>+AV123+AV122+AV124</f>
        <v>0</v>
      </c>
      <c r="AW125" s="43"/>
      <c r="AX125" s="8">
        <f>+AX123+AX122+AX124</f>
        <v>0</v>
      </c>
      <c r="AY125" s="8"/>
      <c r="AZ125" s="8">
        <f>+AZ123+AZ122+AZ124</f>
        <v>0</v>
      </c>
      <c r="BA125" s="8"/>
      <c r="BB125" s="8">
        <f>+BB123+BB122+BB124</f>
        <v>0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9" x14ac:dyDescent="0.2">
      <c r="A126" s="9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97"/>
      <c r="T126" s="8"/>
      <c r="U126" s="97"/>
      <c r="V126" s="8"/>
      <c r="W126" s="97"/>
      <c r="X126" s="8"/>
      <c r="Y126" s="97"/>
      <c r="Z126" s="8"/>
      <c r="AA126" s="97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97"/>
      <c r="AN126" s="8"/>
      <c r="AO126" s="8"/>
      <c r="AP126" s="8"/>
      <c r="AQ126" s="8"/>
      <c r="AR126" s="8"/>
      <c r="AS126" s="8"/>
      <c r="AT126" s="8"/>
      <c r="AU126" s="8"/>
      <c r="AV126" s="8"/>
      <c r="AW126" s="43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9" x14ac:dyDescent="0.2">
      <c r="A127" s="95" t="s">
        <v>1</v>
      </c>
      <c r="B127" s="93">
        <f>+B125-B126</f>
        <v>0</v>
      </c>
      <c r="C127" s="17"/>
      <c r="D127" s="93">
        <f>+D125-D126</f>
        <v>0</v>
      </c>
      <c r="E127" s="17"/>
      <c r="F127" s="93"/>
      <c r="G127" s="17"/>
      <c r="H127" s="93">
        <f>+H125-H126</f>
        <v>0</v>
      </c>
      <c r="I127" s="17"/>
      <c r="J127" s="93">
        <f>+J125-J126</f>
        <v>0</v>
      </c>
      <c r="K127" s="17"/>
      <c r="L127" s="93">
        <f>+L125-L126</f>
        <v>0</v>
      </c>
      <c r="M127" s="17"/>
      <c r="N127" s="93">
        <f>+N125-N126</f>
        <v>0</v>
      </c>
      <c r="O127" s="17"/>
      <c r="P127" s="93">
        <f>+P125-P126</f>
        <v>0</v>
      </c>
      <c r="Q127" s="17"/>
      <c r="R127" s="93">
        <f>+R125-R126</f>
        <v>0</v>
      </c>
      <c r="S127" s="91"/>
      <c r="T127" s="93">
        <f>+T125-T126</f>
        <v>0</v>
      </c>
      <c r="U127" s="91"/>
      <c r="V127" s="93">
        <f>+V125-V126</f>
        <v>0</v>
      </c>
      <c r="W127" s="91"/>
      <c r="X127" s="93">
        <f>+X125-X126</f>
        <v>0</v>
      </c>
      <c r="Y127" s="93"/>
      <c r="Z127" s="93">
        <f>+Z125-Z126</f>
        <v>0</v>
      </c>
      <c r="AA127" s="91"/>
      <c r="AB127" s="93">
        <f>+AB125-AB126</f>
        <v>0</v>
      </c>
      <c r="AC127" s="93"/>
      <c r="AD127" s="93">
        <f>+AD125-AD126</f>
        <v>0</v>
      </c>
      <c r="AE127" s="93"/>
      <c r="AF127" s="93">
        <f>+AF125-AF126</f>
        <v>0</v>
      </c>
      <c r="AG127" s="93"/>
      <c r="AH127" s="93">
        <f>+AH125-AH126</f>
        <v>0</v>
      </c>
      <c r="AI127" s="93"/>
      <c r="AJ127" s="93">
        <f>+AJ125-AJ126</f>
        <v>0</v>
      </c>
      <c r="AK127" s="93"/>
      <c r="AL127" s="93">
        <f>+AL125-AL126</f>
        <v>0</v>
      </c>
      <c r="AM127" s="93"/>
      <c r="AN127" s="93">
        <f>+AN125-AN126</f>
        <v>0</v>
      </c>
      <c r="AO127" s="93"/>
      <c r="AP127" s="93">
        <f>+AP125-AP126</f>
        <v>0</v>
      </c>
      <c r="AQ127" s="93"/>
      <c r="AR127" s="93">
        <f>+AR125-AR126</f>
        <v>0</v>
      </c>
      <c r="AS127" s="93"/>
      <c r="AT127" s="93">
        <f>+AT125-AT126</f>
        <v>0</v>
      </c>
      <c r="AU127" s="93"/>
      <c r="AV127" s="93">
        <f>+AV125-AV126</f>
        <v>0</v>
      </c>
      <c r="AW127" s="94"/>
      <c r="AX127" s="93">
        <f>+AX125-AX126</f>
        <v>0</v>
      </c>
      <c r="AY127" s="93"/>
      <c r="AZ127" s="93">
        <f>+AZ125-AZ126</f>
        <v>0</v>
      </c>
      <c r="BA127" s="93"/>
      <c r="BB127" s="93">
        <f>+BB125-BB126</f>
        <v>0</v>
      </c>
      <c r="BC127" s="93"/>
      <c r="BD127" s="93"/>
      <c r="BE127" s="93"/>
      <c r="BF127" s="93"/>
      <c r="BG127" s="93"/>
      <c r="BH127" s="93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</row>
    <row r="128" spans="1:99" x14ac:dyDescent="0.2">
      <c r="A128" s="90"/>
      <c r="B128" s="4"/>
      <c r="C128" s="70"/>
      <c r="D128" s="4"/>
      <c r="E128" s="70"/>
      <c r="F128" s="4"/>
      <c r="G128" s="70"/>
      <c r="H128" s="4"/>
      <c r="I128" s="70"/>
      <c r="J128" s="4"/>
      <c r="K128" s="70"/>
      <c r="L128" s="91"/>
      <c r="M128" s="70"/>
      <c r="N128" s="4"/>
      <c r="O128" s="70"/>
      <c r="P128" s="4"/>
      <c r="Q128" s="70"/>
      <c r="R128" s="4"/>
      <c r="S128" s="70"/>
      <c r="T128" s="4"/>
      <c r="U128" s="24"/>
      <c r="V128" s="4"/>
      <c r="W128" s="70"/>
      <c r="X128" s="4"/>
      <c r="Y128" s="70"/>
      <c r="Z128" s="70"/>
      <c r="AA128" s="70"/>
      <c r="AB128" s="4"/>
      <c r="AC128" s="70"/>
      <c r="AD128" s="4"/>
      <c r="AE128" s="70"/>
      <c r="AF128" s="4"/>
      <c r="AG128" s="70"/>
      <c r="AH128" s="4"/>
      <c r="AI128" s="70"/>
      <c r="AJ128" s="4"/>
      <c r="AK128" s="70"/>
      <c r="AL128" s="4"/>
      <c r="AM128" s="70"/>
      <c r="AN128" s="4"/>
      <c r="AO128" s="70"/>
      <c r="AP128" s="4"/>
      <c r="AQ128" s="70"/>
      <c r="AR128" s="4"/>
      <c r="AS128" s="70"/>
      <c r="AT128" s="4"/>
      <c r="AU128" s="70"/>
      <c r="AV128" s="4"/>
      <c r="AW128" s="88"/>
      <c r="AX128" s="4"/>
      <c r="AY128" s="70"/>
      <c r="AZ128" s="4"/>
      <c r="BA128" s="70"/>
      <c r="BB128" s="4"/>
      <c r="BC128" s="70"/>
      <c r="BD128" s="6"/>
      <c r="BE128" s="24"/>
      <c r="BF128" s="17"/>
      <c r="BG128" s="24"/>
      <c r="BH128" s="6"/>
      <c r="BI128" s="24"/>
      <c r="BJ128" s="6"/>
      <c r="BK128" s="24"/>
      <c r="BL128" s="6"/>
      <c r="BM128" s="24"/>
      <c r="BN128" s="6"/>
      <c r="BO128" s="24"/>
      <c r="BP128" s="6"/>
      <c r="BQ128" s="24"/>
      <c r="BR128" s="6"/>
      <c r="BS128" s="24"/>
      <c r="BT128" s="6"/>
      <c r="BU128" s="24"/>
      <c r="BV128" s="6"/>
      <c r="BW128" s="24"/>
      <c r="BX128" s="6"/>
      <c r="BY128" s="24"/>
      <c r="BZ128" s="6"/>
      <c r="CA128" s="24"/>
      <c r="CB128" s="6"/>
      <c r="CC128" s="24"/>
      <c r="CD128" s="6"/>
      <c r="CE128" s="24"/>
      <c r="CF128" s="6"/>
      <c r="CG128" s="24"/>
      <c r="CI128" s="85"/>
      <c r="CK128" s="85"/>
      <c r="CM128" s="85"/>
      <c r="CO128" s="85"/>
      <c r="CQ128" s="85"/>
    </row>
    <row r="129" spans="1:96" s="2" customFormat="1" x14ac:dyDescent="0.2">
      <c r="A129" s="90"/>
      <c r="B129" s="87"/>
      <c r="C129" s="70"/>
      <c r="D129" s="87"/>
      <c r="E129" s="70"/>
      <c r="F129" s="87"/>
      <c r="G129" s="70"/>
      <c r="H129" s="87"/>
      <c r="I129" s="70"/>
      <c r="J129" s="87"/>
      <c r="K129" s="24"/>
      <c r="L129" s="87"/>
      <c r="M129" s="70"/>
      <c r="N129" s="87"/>
      <c r="O129" s="70"/>
      <c r="P129" s="87"/>
      <c r="Q129" s="70"/>
      <c r="R129" s="87"/>
      <c r="S129" s="70"/>
      <c r="T129" s="87"/>
      <c r="U129" s="24"/>
      <c r="V129" s="87"/>
      <c r="W129" s="70"/>
      <c r="X129" s="87"/>
      <c r="Y129" s="70"/>
      <c r="Z129" s="89"/>
      <c r="AA129" s="70"/>
      <c r="AB129" s="87"/>
      <c r="AC129" s="70"/>
      <c r="AD129" s="87"/>
      <c r="AE129" s="70"/>
      <c r="AF129" s="87"/>
      <c r="AG129" s="70"/>
      <c r="AH129" s="87"/>
      <c r="AI129" s="70"/>
      <c r="AJ129" s="87"/>
      <c r="AK129" s="70"/>
      <c r="AL129" s="87"/>
      <c r="AM129" s="70"/>
      <c r="AN129" s="87"/>
      <c r="AO129" s="70"/>
      <c r="AP129" s="87"/>
      <c r="AQ129" s="70"/>
      <c r="AR129" s="87"/>
      <c r="AS129" s="70"/>
      <c r="AT129" s="87"/>
      <c r="AU129" s="70"/>
      <c r="AV129" s="87"/>
      <c r="AW129" s="88"/>
      <c r="AX129" s="87"/>
      <c r="AY129" s="70"/>
      <c r="AZ129" s="87"/>
      <c r="BA129" s="70"/>
      <c r="BB129" s="87"/>
      <c r="BC129" s="70"/>
      <c r="BD129" s="86"/>
      <c r="BE129" s="24"/>
      <c r="BF129" s="86"/>
      <c r="BG129" s="24"/>
      <c r="BH129" s="86"/>
      <c r="BI129" s="24"/>
      <c r="BJ129" s="86"/>
      <c r="BK129" s="24"/>
      <c r="BL129" s="86"/>
      <c r="BM129" s="24"/>
      <c r="BN129" s="6"/>
      <c r="BO129" s="24"/>
      <c r="BP129" s="6"/>
      <c r="BQ129" s="24"/>
      <c r="BR129" s="6"/>
      <c r="BS129" s="24"/>
      <c r="BT129" s="6"/>
      <c r="BU129" s="24"/>
      <c r="BV129" s="6"/>
      <c r="BW129" s="24"/>
      <c r="BX129" s="6"/>
      <c r="BY129" s="24"/>
      <c r="BZ129" s="6"/>
      <c r="CA129" s="24"/>
      <c r="CB129" s="6"/>
      <c r="CC129" s="24"/>
      <c r="CD129" s="6"/>
      <c r="CE129" s="24"/>
      <c r="CF129" s="6"/>
      <c r="CG129" s="24"/>
      <c r="CI129" s="85"/>
      <c r="CK129" s="85"/>
      <c r="CM129" s="85"/>
      <c r="CO129" s="85"/>
      <c r="CQ129" s="85"/>
    </row>
    <row r="130" spans="1:96" s="2" customFormat="1" x14ac:dyDescent="0.2">
      <c r="A130" s="84" t="s">
        <v>0</v>
      </c>
      <c r="B130" s="82"/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1"/>
      <c r="R130" s="82"/>
      <c r="S130" s="81"/>
      <c r="T130" s="77"/>
      <c r="U130" s="81"/>
      <c r="V130" s="77"/>
      <c r="W130" s="81"/>
      <c r="X130" s="77"/>
      <c r="Y130" s="81"/>
      <c r="Z130" s="82"/>
      <c r="AA130" s="81"/>
      <c r="AB130" s="82"/>
      <c r="AC130" s="81"/>
      <c r="AD130" s="83"/>
      <c r="AE130" s="81"/>
      <c r="AF130" s="82"/>
      <c r="AG130" s="81"/>
      <c r="AH130" s="82"/>
      <c r="AI130" s="81"/>
      <c r="AJ130" s="82"/>
      <c r="AK130" s="81"/>
      <c r="AL130" s="82"/>
      <c r="AM130" s="81"/>
      <c r="AN130" s="82"/>
      <c r="AO130" s="81"/>
      <c r="AP130" s="82"/>
      <c r="AQ130" s="81"/>
      <c r="AR130" s="82"/>
      <c r="AS130" s="81"/>
      <c r="AT130" s="82"/>
      <c r="AU130" s="81"/>
      <c r="AV130" s="82"/>
      <c r="AW130" s="53"/>
      <c r="AX130" s="82"/>
      <c r="AY130" s="81"/>
      <c r="AZ130" s="82"/>
      <c r="BA130" s="81"/>
      <c r="BB130" s="82"/>
      <c r="BC130" s="81"/>
      <c r="BD130" s="82"/>
      <c r="BE130" s="81"/>
      <c r="BF130" s="82"/>
      <c r="BG130" s="81"/>
      <c r="BH130" s="82"/>
      <c r="BI130" s="81"/>
      <c r="BJ130" s="82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</row>
    <row r="131" spans="1:96" s="2" customFormat="1" x14ac:dyDescent="0.2">
      <c r="A131" s="79"/>
      <c r="B131" s="78"/>
      <c r="C131" s="78"/>
      <c r="D131" s="78"/>
      <c r="E131" s="78"/>
      <c r="F131" s="78"/>
      <c r="G131" s="78"/>
      <c r="H131" s="78"/>
      <c r="I131" s="78"/>
      <c r="J131" s="78"/>
      <c r="K131" s="77"/>
      <c r="L131" s="78"/>
      <c r="M131" s="78"/>
      <c r="N131" s="78"/>
      <c r="O131" s="78"/>
      <c r="P131" s="78"/>
      <c r="Q131" s="78"/>
      <c r="R131" s="78"/>
      <c r="S131" s="78"/>
      <c r="T131" s="78"/>
      <c r="U131" s="77"/>
      <c r="V131" s="19"/>
      <c r="W131" s="4"/>
      <c r="X131" s="19"/>
      <c r="Y131" s="4"/>
      <c r="Z131" s="4"/>
      <c r="AA131" s="4"/>
      <c r="AB131" s="78"/>
      <c r="AC131" s="78"/>
      <c r="AD131" s="78"/>
      <c r="AE131" s="78"/>
      <c r="AF131" s="78"/>
      <c r="AG131" s="78"/>
      <c r="AH131" s="78"/>
      <c r="AI131" s="78"/>
      <c r="AJ131" s="78"/>
      <c r="AK131" s="77"/>
      <c r="AL131" s="78"/>
      <c r="AM131" s="78"/>
      <c r="AN131" s="78"/>
      <c r="AO131" s="78"/>
      <c r="AP131" s="78"/>
      <c r="AQ131" s="78"/>
      <c r="AR131" s="78"/>
      <c r="AS131" s="78"/>
      <c r="AT131" s="78"/>
      <c r="AU131" s="77"/>
      <c r="AV131" s="78"/>
      <c r="AW131" s="53"/>
      <c r="AX131" s="78"/>
      <c r="AY131" s="78"/>
      <c r="AZ131" s="78"/>
      <c r="BA131" s="78"/>
      <c r="BB131" s="78"/>
      <c r="BC131" s="78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</row>
    <row r="132" spans="1:96" s="2" customFormat="1" x14ac:dyDescent="0.2">
      <c r="A132" s="71"/>
      <c r="B132" s="25"/>
      <c r="C132" s="4"/>
      <c r="D132" s="58"/>
      <c r="E132" s="14"/>
      <c r="F132" s="58"/>
      <c r="G132" s="14"/>
      <c r="H132" s="58"/>
      <c r="I132" s="14"/>
      <c r="J132" s="58"/>
      <c r="K132" s="14"/>
      <c r="L132" s="58"/>
      <c r="M132" s="14"/>
      <c r="N132" s="30"/>
      <c r="O132" s="19"/>
      <c r="P132" s="58"/>
      <c r="Q132" s="14"/>
      <c r="R132" s="58"/>
      <c r="S132" s="14"/>
      <c r="T132" s="58"/>
      <c r="U132" s="14"/>
      <c r="V132" s="58"/>
      <c r="W132" s="19"/>
      <c r="X132" s="58"/>
      <c r="Y132" s="19"/>
      <c r="Z132" s="76"/>
      <c r="AA132" s="76"/>
      <c r="AB132" s="58"/>
      <c r="AC132" s="14"/>
      <c r="AD132" s="58"/>
      <c r="AE132" s="14"/>
      <c r="AF132" s="58"/>
      <c r="AG132" s="189"/>
      <c r="AH132" s="58"/>
      <c r="AI132" s="19"/>
      <c r="AJ132" s="58"/>
      <c r="AK132" s="14"/>
      <c r="AL132" s="58"/>
      <c r="AM132" s="189"/>
      <c r="AN132" s="58"/>
      <c r="AO132" s="14"/>
      <c r="AP132" s="58"/>
      <c r="AQ132" s="14"/>
      <c r="AR132" s="58"/>
      <c r="AS132" s="190"/>
      <c r="AT132" s="58"/>
      <c r="AU132" s="14"/>
      <c r="AV132" s="26"/>
      <c r="AW132" s="189"/>
      <c r="AX132" s="58"/>
      <c r="AY132" s="14"/>
      <c r="AZ132" s="58"/>
      <c r="BA132" s="14"/>
      <c r="BB132" s="58"/>
      <c r="BC132" s="14"/>
      <c r="BD132" s="14"/>
      <c r="BE132" s="14"/>
      <c r="BF132" s="14"/>
      <c r="BG132" s="14"/>
      <c r="BH132" s="14"/>
      <c r="BI132" s="14"/>
      <c r="BJ132" s="19"/>
      <c r="BK132" s="19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6" customFormat="1" x14ac:dyDescent="0.2">
      <c r="A133" s="71"/>
      <c r="B133" s="25"/>
      <c r="C133" s="4"/>
      <c r="D133" s="58"/>
      <c r="E133" s="14"/>
      <c r="F133" s="58"/>
      <c r="G133" s="14"/>
      <c r="H133" s="58"/>
      <c r="I133" s="14"/>
      <c r="J133" s="58"/>
      <c r="K133" s="14"/>
      <c r="L133" s="58"/>
      <c r="M133" s="14"/>
      <c r="N133" s="58"/>
      <c r="O133" s="14"/>
      <c r="P133" s="58"/>
      <c r="Q133" s="14"/>
      <c r="R133" s="58"/>
      <c r="S133" s="14"/>
      <c r="T133" s="58"/>
      <c r="U133" s="14"/>
      <c r="V133" s="58"/>
      <c r="W133" s="14"/>
      <c r="X133" s="58"/>
      <c r="Y133" s="14"/>
      <c r="Z133" s="26"/>
      <c r="AA133" s="14"/>
      <c r="AB133" s="39"/>
      <c r="AC133" s="19"/>
      <c r="AD133" s="58"/>
      <c r="AE133" s="14"/>
      <c r="AF133" s="58"/>
      <c r="AG133" s="189"/>
      <c r="AH133" s="58"/>
      <c r="AI133" s="189"/>
      <c r="AJ133" s="30"/>
      <c r="AK133" s="19"/>
      <c r="AL133" s="58"/>
      <c r="AM133" s="189"/>
      <c r="AN133" s="58"/>
      <c r="AO133" s="14"/>
      <c r="AP133" s="58"/>
      <c r="AQ133" s="14"/>
      <c r="AR133" s="58"/>
      <c r="AS133" s="190"/>
      <c r="AT133" s="58"/>
      <c r="AU133" s="14"/>
      <c r="AV133" s="26"/>
      <c r="AW133" s="189"/>
      <c r="AX133" s="58"/>
      <c r="AY133" s="14"/>
      <c r="AZ133" s="58"/>
      <c r="BA133" s="14"/>
      <c r="BB133" s="58"/>
      <c r="BC133" s="14"/>
      <c r="BD133" s="14"/>
      <c r="BE133" s="14"/>
      <c r="BF133" s="14"/>
      <c r="BG133" s="14"/>
      <c r="BH133" s="19"/>
      <c r="BI133" s="19"/>
      <c r="BJ133" s="19"/>
      <c r="BK133" s="19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6" customFormat="1" x14ac:dyDescent="0.2">
      <c r="A134" s="71"/>
      <c r="B134" s="25"/>
      <c r="C134" s="4"/>
      <c r="D134" s="30"/>
      <c r="E134" s="19"/>
      <c r="F134" s="58"/>
      <c r="G134" s="14"/>
      <c r="H134" s="58"/>
      <c r="I134" s="14"/>
      <c r="J134" s="58"/>
      <c r="K134" s="14"/>
      <c r="L134" s="58"/>
      <c r="M134" s="14"/>
      <c r="N134" s="58"/>
      <c r="O134" s="14"/>
      <c r="P134" s="58"/>
      <c r="Q134" s="14"/>
      <c r="R134" s="58"/>
      <c r="S134" s="14"/>
      <c r="T134" s="58"/>
      <c r="U134" s="14"/>
      <c r="V134" s="58"/>
      <c r="W134" s="14"/>
      <c r="X134" s="58"/>
      <c r="Y134" s="14"/>
      <c r="Z134" s="26"/>
      <c r="AA134" s="14"/>
      <c r="AB134" s="60"/>
      <c r="AC134" s="55"/>
      <c r="AD134" s="58"/>
      <c r="AE134" s="14"/>
      <c r="AF134" s="25"/>
      <c r="AG134" s="4"/>
      <c r="AH134" s="58"/>
      <c r="AI134" s="189"/>
      <c r="AJ134" s="58"/>
      <c r="AK134" s="14"/>
      <c r="AL134" s="58"/>
      <c r="AM134" s="189"/>
      <c r="AN134" s="58"/>
      <c r="AO134" s="14"/>
      <c r="AP134" s="58"/>
      <c r="AQ134" s="14"/>
      <c r="AR134" s="58"/>
      <c r="AS134" s="190"/>
      <c r="AT134" s="58"/>
      <c r="AU134" s="14"/>
      <c r="AV134" s="58"/>
      <c r="AW134" s="189"/>
      <c r="AX134" s="58"/>
      <c r="AY134" s="14"/>
      <c r="AZ134" s="30"/>
      <c r="BA134" s="19"/>
      <c r="BB134" s="68"/>
      <c r="BC134" s="14"/>
      <c r="BD134" s="14"/>
      <c r="BE134" s="14"/>
      <c r="BF134" s="14"/>
      <c r="BG134" s="14"/>
      <c r="BH134" s="55"/>
      <c r="BI134" s="55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6" customFormat="1" x14ac:dyDescent="0.2">
      <c r="A135" s="71"/>
      <c r="B135" s="58"/>
      <c r="C135" s="14"/>
      <c r="D135" s="58"/>
      <c r="E135" s="14"/>
      <c r="F135" s="68"/>
      <c r="G135" s="14"/>
      <c r="H135" s="58"/>
      <c r="I135" s="14"/>
      <c r="J135" s="58"/>
      <c r="K135" s="14"/>
      <c r="L135" s="58"/>
      <c r="M135" s="14"/>
      <c r="N135" s="58"/>
      <c r="O135" s="14"/>
      <c r="P135" s="58"/>
      <c r="Q135" s="14"/>
      <c r="R135" s="58"/>
      <c r="S135" s="14"/>
      <c r="T135" s="58"/>
      <c r="U135" s="14"/>
      <c r="V135" s="58"/>
      <c r="W135" s="14"/>
      <c r="X135" s="58"/>
      <c r="Y135" s="14"/>
      <c r="Z135" s="26"/>
      <c r="AA135" s="14"/>
      <c r="AB135" s="35"/>
      <c r="AC135" s="14"/>
      <c r="AD135" s="58"/>
      <c r="AE135" s="14"/>
      <c r="AF135" s="25"/>
      <c r="AG135" s="189"/>
      <c r="AH135" s="58"/>
      <c r="AI135" s="189"/>
      <c r="AJ135" s="58"/>
      <c r="AK135" s="14"/>
      <c r="AL135" s="58"/>
      <c r="AM135" s="189"/>
      <c r="AN135" s="58"/>
      <c r="AO135" s="14"/>
      <c r="AP135" s="58"/>
      <c r="AQ135" s="14"/>
      <c r="AR135" s="58"/>
      <c r="AS135" s="190"/>
      <c r="AT135" s="39"/>
      <c r="AU135" s="19"/>
      <c r="AV135" s="58"/>
      <c r="AW135" s="189"/>
      <c r="AX135" s="30"/>
      <c r="AY135" s="19"/>
      <c r="AZ135" s="30"/>
      <c r="BA135" s="19"/>
      <c r="BB135" s="30"/>
      <c r="BC135" s="19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6" customFormat="1" x14ac:dyDescent="0.2">
      <c r="A136" s="71"/>
      <c r="B136" s="58"/>
      <c r="C136" s="14"/>
      <c r="D136" s="58"/>
      <c r="E136" s="14"/>
      <c r="F136" s="68"/>
      <c r="G136" s="14"/>
      <c r="H136" s="30"/>
      <c r="I136" s="19"/>
      <c r="J136" s="58"/>
      <c r="K136" s="14"/>
      <c r="L136" s="58"/>
      <c r="M136" s="14"/>
      <c r="N136" s="35"/>
      <c r="O136" s="14"/>
      <c r="P136" s="58"/>
      <c r="Q136" s="14"/>
      <c r="R136" s="58"/>
      <c r="S136" s="14"/>
      <c r="T136" s="58"/>
      <c r="U136" s="14"/>
      <c r="V136" s="58"/>
      <c r="W136" s="14"/>
      <c r="X136" s="58"/>
      <c r="Y136" s="14"/>
      <c r="Z136" s="26"/>
      <c r="AA136" s="14"/>
      <c r="AB136" s="35"/>
      <c r="AC136" s="14"/>
      <c r="AD136" s="58"/>
      <c r="AE136" s="14"/>
      <c r="AF136" s="25"/>
      <c r="AG136" s="189"/>
      <c r="AH136" s="58"/>
      <c r="AI136" s="189"/>
      <c r="AJ136" s="58"/>
      <c r="AK136" s="14"/>
      <c r="AL136" s="58"/>
      <c r="AM136" s="189"/>
      <c r="AN136" s="58"/>
      <c r="AO136" s="14"/>
      <c r="AP136" s="30"/>
      <c r="AQ136" s="76"/>
      <c r="AR136" s="58"/>
      <c r="AS136" s="190"/>
      <c r="AT136" s="39"/>
      <c r="AU136" s="19"/>
      <c r="AV136" s="58"/>
      <c r="AW136" s="189"/>
      <c r="AX136" s="30"/>
      <c r="AY136" s="19"/>
      <c r="AZ136" s="58"/>
      <c r="BA136" s="14"/>
      <c r="BB136" s="58"/>
      <c r="BC136" s="14"/>
      <c r="BD136" s="14"/>
      <c r="BE136" s="14"/>
      <c r="BF136" s="14"/>
      <c r="BG136" s="14"/>
      <c r="BH136" s="14"/>
      <c r="BI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6" customFormat="1" x14ac:dyDescent="0.2">
      <c r="A137" s="71"/>
      <c r="B137" s="25"/>
      <c r="C137" s="4"/>
      <c r="D137" s="58"/>
      <c r="E137" s="14"/>
      <c r="F137" s="68"/>
      <c r="G137" s="14"/>
      <c r="H137" s="58"/>
      <c r="I137" s="14"/>
      <c r="J137" s="75"/>
      <c r="K137" s="14"/>
      <c r="L137" s="58"/>
      <c r="M137" s="14"/>
      <c r="N137" s="39"/>
      <c r="O137" s="19"/>
      <c r="P137" s="58"/>
      <c r="Q137" s="14"/>
      <c r="R137" s="58"/>
      <c r="S137" s="14"/>
      <c r="T137" s="39"/>
      <c r="U137" s="19"/>
      <c r="V137" s="58"/>
      <c r="W137" s="14"/>
      <c r="X137" s="58"/>
      <c r="Y137" s="14"/>
      <c r="Z137" s="26"/>
      <c r="AA137" s="14"/>
      <c r="AB137" s="25"/>
      <c r="AC137" s="14"/>
      <c r="AD137" s="58"/>
      <c r="AE137" s="14"/>
      <c r="AF137" s="25"/>
      <c r="AG137" s="189"/>
      <c r="AH137" s="58"/>
      <c r="AI137" s="189"/>
      <c r="AJ137" s="4"/>
      <c r="AK137" s="4"/>
      <c r="AL137" s="58"/>
      <c r="AM137" s="189"/>
      <c r="AN137" s="39"/>
      <c r="AO137" s="14"/>
      <c r="AP137" s="58"/>
      <c r="AQ137" s="14"/>
      <c r="AR137" s="68"/>
      <c r="AS137" s="190"/>
      <c r="AT137" s="58"/>
      <c r="AU137" s="14"/>
      <c r="AV137" s="68"/>
      <c r="AW137" s="189"/>
      <c r="AX137" s="58"/>
      <c r="AY137" s="14"/>
      <c r="AZ137" s="58"/>
      <c r="BA137" s="14"/>
      <c r="BB137" s="58"/>
      <c r="BC137" s="14"/>
      <c r="BD137" s="14"/>
      <c r="BE137" s="14"/>
      <c r="BF137" s="14"/>
      <c r="BG137" s="14"/>
      <c r="BH137" s="11"/>
      <c r="BI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6" customFormat="1" x14ac:dyDescent="0.2">
      <c r="A138" s="71"/>
      <c r="B138" s="25"/>
      <c r="C138" s="4"/>
      <c r="D138" s="58"/>
      <c r="E138" s="14"/>
      <c r="F138" s="68"/>
      <c r="G138" s="14"/>
      <c r="H138" s="58"/>
      <c r="I138" s="14"/>
      <c r="J138" s="30"/>
      <c r="K138" s="19"/>
      <c r="L138" s="58"/>
      <c r="M138" s="14"/>
      <c r="N138" s="60"/>
      <c r="O138" s="55"/>
      <c r="P138" s="58"/>
      <c r="Q138" s="14"/>
      <c r="R138" s="58"/>
      <c r="S138" s="14"/>
      <c r="T138" s="58"/>
      <c r="U138" s="14"/>
      <c r="V138" s="68"/>
      <c r="W138" s="14"/>
      <c r="X138" s="68"/>
      <c r="Y138" s="14"/>
      <c r="Z138" s="26"/>
      <c r="AA138" s="14"/>
      <c r="AB138" s="25"/>
      <c r="AC138" s="14"/>
      <c r="AD138" s="58"/>
      <c r="AE138" s="14"/>
      <c r="AF138" s="25"/>
      <c r="AG138" s="189"/>
      <c r="AH138" s="58"/>
      <c r="AI138" s="189"/>
      <c r="AJ138" s="58"/>
      <c r="AK138" s="14"/>
      <c r="AL138" s="30"/>
      <c r="AM138" s="19"/>
      <c r="AN138" s="58"/>
      <c r="AO138" s="14"/>
      <c r="AP138" s="30"/>
      <c r="AQ138" s="76"/>
      <c r="AR138" s="34"/>
      <c r="AS138" s="190"/>
      <c r="AT138" s="58"/>
      <c r="AU138" s="14"/>
      <c r="AV138" s="30"/>
      <c r="AW138" s="136"/>
      <c r="AX138" s="30"/>
      <c r="AY138" s="19"/>
      <c r="AZ138" s="30"/>
      <c r="BA138" s="19"/>
      <c r="BB138" s="58"/>
      <c r="BC138" s="14"/>
      <c r="BD138" s="19"/>
      <c r="BE138" s="19"/>
      <c r="BF138" s="14"/>
      <c r="BG138" s="14"/>
      <c r="BH138" s="19"/>
      <c r="BI138" s="14"/>
      <c r="BJ138" s="15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6" customFormat="1" x14ac:dyDescent="0.2">
      <c r="A139" s="71"/>
      <c r="B139" s="25"/>
      <c r="C139" s="4"/>
      <c r="D139" s="26"/>
      <c r="E139" s="14"/>
      <c r="F139" s="68"/>
      <c r="G139" s="14"/>
      <c r="H139" s="58"/>
      <c r="I139" s="14"/>
      <c r="J139" s="68"/>
      <c r="K139" s="14"/>
      <c r="L139" s="58"/>
      <c r="M139" s="14"/>
      <c r="N139" s="35"/>
      <c r="O139" s="14"/>
      <c r="P139" s="58"/>
      <c r="Q139" s="14"/>
      <c r="R139" s="58"/>
      <c r="S139" s="14"/>
      <c r="T139" s="58"/>
      <c r="U139" s="14"/>
      <c r="V139" s="68"/>
      <c r="W139" s="14"/>
      <c r="X139" s="68"/>
      <c r="Y139" s="14"/>
      <c r="Z139" s="26"/>
      <c r="AA139" s="14"/>
      <c r="AB139" s="28"/>
      <c r="AC139" s="14"/>
      <c r="AD139" s="58"/>
      <c r="AE139" s="14"/>
      <c r="AF139" s="25"/>
      <c r="AG139" s="189"/>
      <c r="AH139" s="58"/>
      <c r="AI139" s="189"/>
      <c r="AJ139" s="58"/>
      <c r="AK139" s="14"/>
      <c r="AL139" s="58"/>
      <c r="AM139" s="189"/>
      <c r="AN139" s="58"/>
      <c r="AO139" s="14"/>
      <c r="AP139" s="30"/>
      <c r="AQ139" s="76"/>
      <c r="AR139" s="34"/>
      <c r="AS139" s="190"/>
      <c r="AT139" s="58"/>
      <c r="AU139" s="14"/>
      <c r="AV139" s="30"/>
      <c r="AW139" s="136"/>
      <c r="AX139" s="72"/>
      <c r="AY139" s="139"/>
      <c r="AZ139" s="30"/>
      <c r="BA139" s="19"/>
      <c r="BB139" s="58"/>
      <c r="BC139" s="14"/>
      <c r="BD139" s="19"/>
      <c r="BE139" s="14"/>
      <c r="BF139" s="14"/>
      <c r="BG139" s="14"/>
      <c r="BH139" s="19"/>
      <c r="BI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6" customFormat="1" x14ac:dyDescent="0.2">
      <c r="A140" s="66"/>
      <c r="B140" s="25"/>
      <c r="C140" s="4"/>
      <c r="D140" s="39"/>
      <c r="E140" s="19"/>
      <c r="F140" s="68"/>
      <c r="G140" s="14"/>
      <c r="H140" s="39"/>
      <c r="I140" s="19"/>
      <c r="J140" s="58"/>
      <c r="K140" s="14"/>
      <c r="L140" s="39"/>
      <c r="M140" s="19"/>
      <c r="N140" s="26"/>
      <c r="O140" s="14"/>
      <c r="P140" s="39"/>
      <c r="Q140" s="19"/>
      <c r="R140" s="58"/>
      <c r="S140" s="19"/>
      <c r="T140" s="39"/>
      <c r="U140" s="19"/>
      <c r="V140" s="58"/>
      <c r="W140" s="14"/>
      <c r="X140" s="58"/>
      <c r="Y140" s="14"/>
      <c r="Z140" s="26"/>
      <c r="AA140" s="14"/>
      <c r="AB140" s="28"/>
      <c r="AC140" s="14"/>
      <c r="AD140" s="39"/>
      <c r="AE140" s="19"/>
      <c r="AF140" s="25"/>
      <c r="AG140" s="189"/>
      <c r="AH140" s="58"/>
      <c r="AI140" s="189"/>
      <c r="AJ140" s="58"/>
      <c r="AK140" s="14"/>
      <c r="AL140" s="39"/>
      <c r="AM140" s="152"/>
      <c r="AN140" s="39"/>
      <c r="AO140" s="19"/>
      <c r="AP140" s="39"/>
      <c r="AQ140" s="19"/>
      <c r="AR140" s="34"/>
      <c r="AS140" s="190"/>
      <c r="AT140" s="39"/>
      <c r="AU140" s="19"/>
      <c r="AV140" s="30"/>
      <c r="AW140" s="136"/>
      <c r="AX140" s="30"/>
      <c r="AY140" s="19"/>
      <c r="AZ140" s="30"/>
      <c r="BA140" s="19"/>
      <c r="BB140" s="39"/>
      <c r="BC140" s="19"/>
      <c r="BD140" s="14"/>
      <c r="BE140" s="19"/>
      <c r="BF140" s="19"/>
      <c r="BG140" s="19"/>
      <c r="BH140" s="19"/>
      <c r="BI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</row>
    <row r="141" spans="1:96" s="6" customFormat="1" x14ac:dyDescent="0.2">
      <c r="A141" s="71"/>
      <c r="B141" s="28"/>
      <c r="C141" s="4"/>
      <c r="D141" s="58"/>
      <c r="E141" s="14"/>
      <c r="F141" s="30"/>
      <c r="G141" s="19"/>
      <c r="H141" s="58"/>
      <c r="I141" s="14"/>
      <c r="J141" s="58"/>
      <c r="K141" s="14"/>
      <c r="L141" s="39"/>
      <c r="M141" s="14"/>
      <c r="N141" s="28"/>
      <c r="O141" s="14"/>
      <c r="P141" s="30"/>
      <c r="Q141" s="19"/>
      <c r="R141" s="58"/>
      <c r="S141" s="19"/>
      <c r="T141" s="58"/>
      <c r="U141" s="14"/>
      <c r="V141" s="58"/>
      <c r="W141" s="14"/>
      <c r="X141" s="58"/>
      <c r="Y141" s="14"/>
      <c r="Z141" s="26"/>
      <c r="AA141" s="14"/>
      <c r="AB141" s="30"/>
      <c r="AC141" s="19"/>
      <c r="AD141" s="58"/>
      <c r="AE141" s="14"/>
      <c r="AF141" s="25"/>
      <c r="AG141" s="189"/>
      <c r="AH141" s="58"/>
      <c r="AI141" s="189"/>
      <c r="AJ141" s="39"/>
      <c r="AK141" s="19"/>
      <c r="AL141" s="58"/>
      <c r="AM141" s="189"/>
      <c r="AN141" s="58"/>
      <c r="AO141" s="14"/>
      <c r="AP141" s="68"/>
      <c r="AQ141" s="14"/>
      <c r="AR141" s="68"/>
      <c r="AS141" s="190"/>
      <c r="AT141" s="39"/>
      <c r="AU141" s="14"/>
      <c r="AV141" s="30"/>
      <c r="AW141" s="152"/>
      <c r="AX141" s="30"/>
      <c r="AY141" s="19"/>
      <c r="AZ141" s="30"/>
      <c r="BA141" s="19"/>
      <c r="BB141" s="58"/>
      <c r="BC141" s="14"/>
      <c r="BD141" s="14"/>
      <c r="BE141" s="14"/>
      <c r="BF141" s="14"/>
      <c r="BG141" s="14"/>
      <c r="BH141" s="19"/>
      <c r="BI141" s="19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6" customFormat="1" x14ac:dyDescent="0.2">
      <c r="A142" s="71"/>
      <c r="B142" s="25"/>
      <c r="C142" s="4"/>
      <c r="D142" s="58"/>
      <c r="E142" s="14"/>
      <c r="F142" s="68"/>
      <c r="G142" s="14"/>
      <c r="H142" s="58"/>
      <c r="I142" s="14"/>
      <c r="J142" s="75"/>
      <c r="K142" s="14"/>
      <c r="L142" s="39"/>
      <c r="M142" s="14"/>
      <c r="N142" s="28"/>
      <c r="O142" s="14"/>
      <c r="P142" s="58"/>
      <c r="Q142" s="14"/>
      <c r="R142" s="58"/>
      <c r="S142" s="14"/>
      <c r="T142" s="30"/>
      <c r="U142" s="19"/>
      <c r="V142" s="58"/>
      <c r="W142" s="14"/>
      <c r="X142" s="58"/>
      <c r="Y142" s="14"/>
      <c r="Z142" s="26"/>
      <c r="AA142" s="14"/>
      <c r="AB142" s="68"/>
      <c r="AC142" s="14"/>
      <c r="AD142" s="58"/>
      <c r="AE142" s="14"/>
      <c r="AF142" s="25"/>
      <c r="AG142" s="189"/>
      <c r="AH142" s="35"/>
      <c r="AI142" s="189"/>
      <c r="AJ142" s="58"/>
      <c r="AK142" s="14"/>
      <c r="AL142" s="58"/>
      <c r="AM142" s="189"/>
      <c r="AN142" s="58"/>
      <c r="AO142" s="14"/>
      <c r="AP142" s="58"/>
      <c r="AQ142" s="14"/>
      <c r="AR142" s="58"/>
      <c r="AS142" s="190"/>
      <c r="AT142" s="58"/>
      <c r="AU142" s="14"/>
      <c r="AV142" s="30"/>
      <c r="AW142" s="152"/>
      <c r="AX142" s="72"/>
      <c r="AY142" s="139"/>
      <c r="AZ142" s="72"/>
      <c r="BA142" s="139"/>
      <c r="BB142" s="58"/>
      <c r="BC142" s="14"/>
      <c r="BD142" s="14"/>
      <c r="BE142" s="14"/>
      <c r="BF142" s="14"/>
      <c r="BG142" s="14"/>
      <c r="BH142" s="14"/>
      <c r="BI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6" customFormat="1" x14ac:dyDescent="0.2">
      <c r="A143" s="71"/>
      <c r="B143" s="25"/>
      <c r="C143" s="4"/>
      <c r="D143" s="58"/>
      <c r="E143" s="14"/>
      <c r="F143" s="68"/>
      <c r="G143" s="14"/>
      <c r="H143" s="58"/>
      <c r="I143" s="14"/>
      <c r="J143" s="58"/>
      <c r="K143" s="14"/>
      <c r="L143" s="39"/>
      <c r="M143" s="14"/>
      <c r="N143" s="34"/>
      <c r="O143" s="14"/>
      <c r="P143" s="58"/>
      <c r="Q143" s="14"/>
      <c r="R143" s="58"/>
      <c r="S143" s="19"/>
      <c r="T143" s="30"/>
      <c r="U143" s="14"/>
      <c r="V143" s="35"/>
      <c r="W143" s="14"/>
      <c r="X143" s="35"/>
      <c r="Y143" s="14"/>
      <c r="Z143" s="26"/>
      <c r="AA143" s="14"/>
      <c r="AB143" s="68"/>
      <c r="AC143" s="14"/>
      <c r="AD143" s="35"/>
      <c r="AE143" s="14"/>
      <c r="AF143" s="25"/>
      <c r="AG143" s="189"/>
      <c r="AH143" s="35"/>
      <c r="AI143" s="189"/>
      <c r="AJ143" s="30"/>
      <c r="AK143" s="76"/>
      <c r="AL143" s="58"/>
      <c r="AM143" s="189"/>
      <c r="AN143" s="58"/>
      <c r="AO143" s="14"/>
      <c r="AP143" s="58"/>
      <c r="AQ143" s="14"/>
      <c r="AR143" s="58"/>
      <c r="AS143" s="190"/>
      <c r="AT143" s="58"/>
      <c r="AU143" s="14"/>
      <c r="AV143" s="58"/>
      <c r="AW143" s="189"/>
      <c r="AX143" s="58"/>
      <c r="AY143" s="116"/>
      <c r="AZ143" s="72"/>
      <c r="BA143" s="139"/>
      <c r="BB143" s="58"/>
      <c r="BC143" s="14"/>
      <c r="BD143" s="14"/>
      <c r="BE143" s="14"/>
      <c r="BF143" s="14"/>
      <c r="BG143" s="14"/>
      <c r="BH143" s="14"/>
      <c r="BI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6" customFormat="1" x14ac:dyDescent="0.2">
      <c r="A144" s="71"/>
      <c r="B144" s="28"/>
      <c r="C144" s="4"/>
      <c r="D144" s="58"/>
      <c r="E144" s="14"/>
      <c r="F144" s="68"/>
      <c r="G144" s="14"/>
      <c r="H144" s="58"/>
      <c r="I144" s="14"/>
      <c r="J144" s="35"/>
      <c r="K144" s="19"/>
      <c r="L144" s="39"/>
      <c r="M144" s="14"/>
      <c r="N144" s="58"/>
      <c r="O144" s="14"/>
      <c r="P144" s="58"/>
      <c r="Q144" s="14"/>
      <c r="R144" s="58"/>
      <c r="S144" s="14"/>
      <c r="T144" s="68"/>
      <c r="U144" s="14"/>
      <c r="V144" s="35"/>
      <c r="W144" s="14"/>
      <c r="X144" s="35"/>
      <c r="Y144" s="14"/>
      <c r="Z144" s="30"/>
      <c r="AA144" s="19"/>
      <c r="AB144" s="68"/>
      <c r="AC144" s="14"/>
      <c r="AD144" s="58"/>
      <c r="AE144" s="14"/>
      <c r="AF144" s="25"/>
      <c r="AG144" s="189"/>
      <c r="AH144" s="35"/>
      <c r="AI144" s="152"/>
      <c r="AJ144" s="30"/>
      <c r="AK144" s="19"/>
      <c r="AL144" s="58"/>
      <c r="AM144" s="189"/>
      <c r="AN144" s="58"/>
      <c r="AO144" s="14"/>
      <c r="AP144" s="58"/>
      <c r="AQ144" s="14"/>
      <c r="AR144" s="58"/>
      <c r="AS144" s="190"/>
      <c r="AT144" s="58"/>
      <c r="AU144" s="14"/>
      <c r="AV144" s="30"/>
      <c r="AW144" s="152"/>
      <c r="AX144" s="39"/>
      <c r="AY144" s="139"/>
      <c r="AZ144" s="72"/>
      <c r="BA144" s="139"/>
      <c r="BB144" s="58"/>
      <c r="BC144" s="14"/>
      <c r="BD144" s="14"/>
      <c r="BE144" s="14"/>
      <c r="BF144" s="14"/>
      <c r="BG144" s="14"/>
      <c r="BH144" s="14"/>
      <c r="BI144" s="14"/>
      <c r="BJ144" s="19"/>
      <c r="BK144" s="19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6" customFormat="1" x14ac:dyDescent="0.2">
      <c r="A145" s="71"/>
      <c r="B145" s="25"/>
      <c r="C145" s="4"/>
      <c r="D145" s="58"/>
      <c r="E145" s="14"/>
      <c r="F145" s="68"/>
      <c r="G145" s="14"/>
      <c r="H145" s="35"/>
      <c r="I145" s="19"/>
      <c r="J145" s="60"/>
      <c r="K145" s="55"/>
      <c r="L145" s="58"/>
      <c r="M145" s="14"/>
      <c r="N145" s="58"/>
      <c r="O145" s="14"/>
      <c r="P145" s="35"/>
      <c r="Q145" s="14"/>
      <c r="R145" s="35"/>
      <c r="S145" s="14"/>
      <c r="T145" s="26"/>
      <c r="U145" s="14"/>
      <c r="V145" s="68"/>
      <c r="W145" s="14"/>
      <c r="X145" s="58"/>
      <c r="Y145" s="14"/>
      <c r="Z145" s="30"/>
      <c r="AA145" s="19"/>
      <c r="AB145" s="58"/>
      <c r="AC145" s="14"/>
      <c r="AD145" s="58"/>
      <c r="AE145" s="14"/>
      <c r="AF145" s="28"/>
      <c r="AG145" s="4"/>
      <c r="AH145" s="35"/>
      <c r="AI145" s="152"/>
      <c r="AJ145" s="30"/>
      <c r="AK145" s="19"/>
      <c r="AL145" s="58"/>
      <c r="AM145" s="189"/>
      <c r="AN145" s="67"/>
      <c r="AO145" s="14"/>
      <c r="AP145" s="58"/>
      <c r="AQ145" s="14"/>
      <c r="AR145" s="58"/>
      <c r="AS145" s="190"/>
      <c r="AT145" s="58"/>
      <c r="AU145" s="14"/>
      <c r="AV145" s="30"/>
      <c r="AW145" s="152"/>
      <c r="AX145" s="58"/>
      <c r="AY145" s="116"/>
      <c r="AZ145" s="58"/>
      <c r="BA145" s="116"/>
      <c r="BB145" s="39"/>
      <c r="BC145" s="14"/>
      <c r="BD145" s="14"/>
      <c r="BE145" s="14"/>
      <c r="BF145" s="14"/>
      <c r="BG145" s="14"/>
      <c r="BH145" s="14"/>
      <c r="BI145" s="14"/>
      <c r="BJ145" s="19"/>
      <c r="BK145" s="19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6" customFormat="1" x14ac:dyDescent="0.2">
      <c r="A146" s="66"/>
      <c r="B146" s="26"/>
      <c r="C146" s="14"/>
      <c r="D146" s="30"/>
      <c r="E146" s="76"/>
      <c r="F146" s="26"/>
      <c r="G146" s="19"/>
      <c r="H146" s="30"/>
      <c r="I146" s="19"/>
      <c r="J146" s="35"/>
      <c r="K146" s="14"/>
      <c r="L146" s="39"/>
      <c r="M146" s="19"/>
      <c r="N146" s="39"/>
      <c r="O146" s="19"/>
      <c r="P146" s="39"/>
      <c r="Q146" s="19"/>
      <c r="R146" s="35"/>
      <c r="S146" s="19"/>
      <c r="T146" s="30"/>
      <c r="U146" s="19"/>
      <c r="V146" s="39"/>
      <c r="W146" s="19"/>
      <c r="X146" s="39"/>
      <c r="Y146" s="19"/>
      <c r="Z146" s="30"/>
      <c r="AA146" s="19"/>
      <c r="AB146" s="39"/>
      <c r="AC146" s="19"/>
      <c r="AD146" s="39"/>
      <c r="AE146" s="19"/>
      <c r="AF146" s="25"/>
      <c r="AG146" s="4"/>
      <c r="AH146" s="35"/>
      <c r="AI146" s="189"/>
      <c r="AJ146" s="58"/>
      <c r="AK146" s="14"/>
      <c r="AL146" s="39"/>
      <c r="AM146" s="19"/>
      <c r="AN146" s="52"/>
      <c r="AO146" s="19"/>
      <c r="AP146" s="39"/>
      <c r="AQ146" s="14"/>
      <c r="AR146" s="39"/>
      <c r="AS146" s="191"/>
      <c r="AT146" s="39"/>
      <c r="AU146" s="19"/>
      <c r="AV146" s="58"/>
      <c r="AW146" s="189"/>
      <c r="AX146" s="39"/>
      <c r="AY146" s="116"/>
      <c r="AZ146" s="39"/>
      <c r="BA146" s="139"/>
      <c r="BB146" s="35"/>
      <c r="BC146" s="19"/>
      <c r="BD146" s="14"/>
      <c r="BE146" s="19"/>
      <c r="BF146" s="19"/>
      <c r="BG146" s="19"/>
      <c r="BH146" s="19"/>
      <c r="BI146" s="19"/>
      <c r="BL146" s="14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</row>
    <row r="147" spans="1:96" s="6" customFormat="1" x14ac:dyDescent="0.2">
      <c r="A147" s="65"/>
      <c r="B147" s="26"/>
      <c r="C147" s="14"/>
      <c r="D147" s="35"/>
      <c r="E147" s="55"/>
      <c r="F147" s="63"/>
      <c r="G147" s="55"/>
      <c r="H147" s="35"/>
      <c r="I147" s="14"/>
      <c r="J147" s="192"/>
      <c r="K147" s="14"/>
      <c r="L147" s="26"/>
      <c r="M147" s="55"/>
      <c r="N147" s="58"/>
      <c r="O147" s="55"/>
      <c r="P147" s="60"/>
      <c r="Q147" s="55"/>
      <c r="R147" s="60"/>
      <c r="S147" s="55"/>
      <c r="T147" s="63"/>
      <c r="U147" s="55"/>
      <c r="V147" s="60"/>
      <c r="W147" s="55"/>
      <c r="X147" s="60"/>
      <c r="Y147" s="55"/>
      <c r="Z147" s="63"/>
      <c r="AA147" s="55"/>
      <c r="AB147" s="60"/>
      <c r="AC147" s="55"/>
      <c r="AD147" s="60"/>
      <c r="AE147" s="55"/>
      <c r="AF147" s="25"/>
      <c r="AG147" s="189"/>
      <c r="AH147" s="26"/>
      <c r="AI147" s="14"/>
      <c r="AJ147" s="39"/>
      <c r="AK147" s="19"/>
      <c r="AL147" s="60"/>
      <c r="AM147" s="55"/>
      <c r="AN147" s="52"/>
      <c r="AO147" s="55"/>
      <c r="AP147" s="58"/>
      <c r="AQ147" s="55"/>
      <c r="AR147" s="60"/>
      <c r="AS147" s="193"/>
      <c r="AT147" s="60"/>
      <c r="AU147" s="55"/>
      <c r="AV147" s="39"/>
      <c r="AW147" s="152"/>
      <c r="AX147" s="58"/>
      <c r="AY147" s="116"/>
      <c r="AZ147" s="58"/>
      <c r="BA147" s="116"/>
      <c r="BB147" s="35"/>
      <c r="BC147" s="76"/>
      <c r="BD147" s="55"/>
      <c r="BE147" s="55"/>
      <c r="BF147" s="55"/>
      <c r="BG147" s="55"/>
      <c r="BH147" s="55"/>
      <c r="BI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</row>
    <row r="148" spans="1:96" s="6" customFormat="1" x14ac:dyDescent="0.2">
      <c r="A148" s="50"/>
      <c r="B148" s="22"/>
      <c r="C148" s="9"/>
      <c r="D148" s="35"/>
      <c r="E148" s="14"/>
      <c r="F148" s="26"/>
      <c r="G148" s="14"/>
      <c r="H148" s="26"/>
      <c r="I148" s="14"/>
      <c r="J148" s="26"/>
      <c r="K148" s="14"/>
      <c r="L148" s="26"/>
      <c r="M148" s="14"/>
      <c r="N148" s="35"/>
      <c r="O148" s="14"/>
      <c r="P148" s="35"/>
      <c r="Q148" s="14"/>
      <c r="R148" s="35"/>
      <c r="S148" s="14"/>
      <c r="T148" s="26"/>
      <c r="U148" s="14"/>
      <c r="V148" s="35"/>
      <c r="W148" s="14"/>
      <c r="X148" s="26"/>
      <c r="Y148" s="14"/>
      <c r="Z148" s="26"/>
      <c r="AA148" s="14"/>
      <c r="AB148" s="35"/>
      <c r="AC148" s="14"/>
      <c r="AD148" s="35"/>
      <c r="AE148" s="14"/>
      <c r="AF148" s="25"/>
      <c r="AG148" s="189"/>
      <c r="AH148" s="26"/>
      <c r="AI148" s="152"/>
      <c r="AJ148" s="35"/>
      <c r="AK148" s="14"/>
      <c r="AL148" s="26"/>
      <c r="AM148" s="14"/>
      <c r="AN148" s="52"/>
      <c r="AO148" s="14"/>
      <c r="AP148" s="35"/>
      <c r="AQ148" s="14"/>
      <c r="AR148" s="35"/>
      <c r="AS148" s="190"/>
      <c r="AT148" s="35"/>
      <c r="AU148" s="14"/>
      <c r="AV148" s="39"/>
      <c r="AW148" s="189"/>
      <c r="AX148" s="44"/>
      <c r="AY148" s="139"/>
      <c r="AZ148" s="44"/>
      <c r="BA148" s="139"/>
      <c r="BB148" s="35"/>
      <c r="BC148" s="14"/>
      <c r="BD148" s="14"/>
      <c r="BE148" s="14"/>
      <c r="BF148" s="14"/>
      <c r="BG148" s="14"/>
      <c r="BH148" s="14"/>
      <c r="BI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6" customFormat="1" x14ac:dyDescent="0.2">
      <c r="A149" s="50"/>
      <c r="B149" s="30"/>
      <c r="C149" s="19"/>
      <c r="D149" s="26"/>
      <c r="E149" s="14"/>
      <c r="F149" s="26"/>
      <c r="G149" s="14"/>
      <c r="H149" s="26"/>
      <c r="I149" s="14"/>
      <c r="J149" s="26"/>
      <c r="K149" s="14"/>
      <c r="L149" s="26"/>
      <c r="M149" s="14"/>
      <c r="N149" s="26"/>
      <c r="O149" s="14"/>
      <c r="P149" s="26"/>
      <c r="Q149" s="14"/>
      <c r="R149" s="35"/>
      <c r="S149" s="14"/>
      <c r="T149" s="30"/>
      <c r="U149" s="19"/>
      <c r="V149" s="35"/>
      <c r="W149" s="14"/>
      <c r="X149" s="26"/>
      <c r="Y149" s="14"/>
      <c r="Z149" s="26"/>
      <c r="AA149" s="14"/>
      <c r="AB149" s="35"/>
      <c r="AC149" s="14"/>
      <c r="AD149" s="26"/>
      <c r="AE149" s="14"/>
      <c r="AF149" s="25"/>
      <c r="AG149" s="189"/>
      <c r="AH149" s="186"/>
      <c r="AJ149" s="35"/>
      <c r="AK149" s="14"/>
      <c r="AL149" s="26"/>
      <c r="AM149" s="14"/>
      <c r="AN149" s="48"/>
      <c r="AO149" s="14"/>
      <c r="AP149" s="35"/>
      <c r="AQ149" s="14"/>
      <c r="AR149" s="26"/>
      <c r="AS149" s="191"/>
      <c r="AT149" s="35"/>
      <c r="AU149" s="14"/>
      <c r="AV149" s="26"/>
      <c r="AW149" s="136"/>
      <c r="AX149" s="44"/>
      <c r="AY149" s="139"/>
      <c r="AZ149" s="44"/>
      <c r="BA149" s="139"/>
      <c r="BB149" s="30"/>
      <c r="BC149" s="14"/>
      <c r="BD149" s="14"/>
      <c r="BE149" s="14"/>
      <c r="BF149" s="14"/>
      <c r="BG149" s="14"/>
      <c r="BH149" s="14"/>
      <c r="BI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6" customFormat="1" x14ac:dyDescent="0.2">
      <c r="A150" s="208"/>
      <c r="B150" s="26"/>
      <c r="C150" s="14"/>
      <c r="D150" s="25"/>
      <c r="F150" s="28"/>
      <c r="G150" s="14"/>
      <c r="H150" s="25"/>
      <c r="J150" s="28"/>
      <c r="K150" s="14"/>
      <c r="L150" s="28"/>
      <c r="M150" s="14"/>
      <c r="N150" s="28"/>
      <c r="O150" s="14"/>
      <c r="P150" s="28"/>
      <c r="Q150" s="14"/>
      <c r="R150" s="28"/>
      <c r="S150" s="14"/>
      <c r="T150" s="163"/>
      <c r="U150" s="14"/>
      <c r="V150" s="25"/>
      <c r="W150" s="14"/>
      <c r="X150" s="25"/>
      <c r="Y150" s="4"/>
      <c r="Z150" s="28"/>
      <c r="AA150" s="4"/>
      <c r="AB150" s="25"/>
      <c r="AC150" s="14"/>
      <c r="AD150" s="26"/>
      <c r="AE150" s="14"/>
      <c r="AF150" s="25"/>
      <c r="AG150" s="189"/>
      <c r="AH150" s="26"/>
      <c r="AI150" s="14"/>
      <c r="AJ150" s="30"/>
      <c r="AL150" s="25"/>
      <c r="AM150" s="4"/>
      <c r="AN150" s="36"/>
      <c r="AO150" s="14"/>
      <c r="AP150" s="28"/>
      <c r="AQ150" s="14"/>
      <c r="AR150" s="30"/>
      <c r="AS150" s="194"/>
      <c r="AT150" s="39"/>
      <c r="AU150" s="14"/>
      <c r="AV150" s="30"/>
      <c r="AW150" s="5"/>
      <c r="AX150" s="28"/>
      <c r="AY150" s="139"/>
      <c r="AZ150" s="34"/>
      <c r="BA150" s="139"/>
      <c r="BB150" s="30"/>
      <c r="BC150" s="76"/>
      <c r="BE150" s="14"/>
      <c r="BF150" s="11"/>
      <c r="BG150" s="14"/>
      <c r="BH150" s="15"/>
      <c r="BI150" s="14"/>
      <c r="BM150" s="14"/>
      <c r="BO150" s="14"/>
      <c r="BR150" s="11"/>
    </row>
    <row r="151" spans="1:96" s="6" customFormat="1" x14ac:dyDescent="0.2">
      <c r="A151" s="208"/>
      <c r="B151" s="26"/>
      <c r="C151" s="14"/>
      <c r="D151" s="25"/>
      <c r="F151" s="28"/>
      <c r="H151" s="25"/>
      <c r="I151" s="11"/>
      <c r="J151" s="30"/>
      <c r="K151" s="19"/>
      <c r="L151" s="25"/>
      <c r="M151" s="14"/>
      <c r="N151" s="25"/>
      <c r="O151" s="14"/>
      <c r="P151" s="28"/>
      <c r="Q151" s="14"/>
      <c r="R151" s="25"/>
      <c r="S151" s="14"/>
      <c r="T151" s="22"/>
      <c r="U151" s="14"/>
      <c r="V151" s="25"/>
      <c r="W151" s="14"/>
      <c r="X151" s="25"/>
      <c r="Y151" s="4"/>
      <c r="Z151" s="25"/>
      <c r="AA151" s="4"/>
      <c r="AB151" s="25"/>
      <c r="AC151" s="14"/>
      <c r="AD151" s="26"/>
      <c r="AE151" s="14"/>
      <c r="AF151" s="25"/>
      <c r="AG151" s="4"/>
      <c r="AH151" s="22"/>
      <c r="AI151" s="14"/>
      <c r="AJ151" s="40"/>
      <c r="AL151" s="25"/>
      <c r="AM151" s="4"/>
      <c r="AN151" s="36"/>
      <c r="AO151" s="14"/>
      <c r="AP151" s="28"/>
      <c r="AQ151" s="14"/>
      <c r="AR151" s="25"/>
      <c r="AS151" s="194"/>
      <c r="AT151" s="39"/>
      <c r="AU151" s="14"/>
      <c r="AV151" s="34"/>
      <c r="AW151" s="5"/>
      <c r="AX151" s="28"/>
      <c r="AY151" s="139"/>
      <c r="AZ151" s="25"/>
      <c r="BA151" s="139"/>
      <c r="BB151" s="28"/>
      <c r="BC151" s="19"/>
      <c r="BE151" s="14"/>
      <c r="BG151" s="14"/>
      <c r="BH151" s="15"/>
      <c r="BI151" s="14"/>
      <c r="BL151" s="19"/>
      <c r="BM151" s="19"/>
      <c r="BO151" s="14"/>
    </row>
    <row r="152" spans="1:96" s="6" customFormat="1" x14ac:dyDescent="0.2">
      <c r="A152" s="208"/>
      <c r="B152" s="26"/>
      <c r="C152" s="14"/>
      <c r="D152" s="25"/>
      <c r="F152" s="25"/>
      <c r="H152" s="25"/>
      <c r="J152" s="28"/>
      <c r="L152" s="25"/>
      <c r="M152" s="14"/>
      <c r="N152" s="25"/>
      <c r="O152" s="14"/>
      <c r="P152" s="34"/>
      <c r="Q152" s="14"/>
      <c r="R152" s="28"/>
      <c r="S152" s="14"/>
      <c r="T152" s="186"/>
      <c r="U152" s="14"/>
      <c r="V152" s="28"/>
      <c r="W152" s="14"/>
      <c r="X152" s="25"/>
      <c r="Y152" s="4"/>
      <c r="Z152" s="25"/>
      <c r="AA152" s="4"/>
      <c r="AB152" s="195"/>
      <c r="AC152" s="14"/>
      <c r="AD152" s="30"/>
      <c r="AE152" s="19"/>
      <c r="AF152" s="25"/>
      <c r="AH152" s="22"/>
      <c r="AI152" s="14"/>
      <c r="AJ152" s="25"/>
      <c r="AK152" s="4"/>
      <c r="AL152" s="25"/>
      <c r="AM152" s="4"/>
      <c r="AN152" s="36"/>
      <c r="AO152" s="14"/>
      <c r="AP152" s="28"/>
      <c r="AQ152" s="14"/>
      <c r="AR152" s="25"/>
      <c r="AS152" s="194"/>
      <c r="AT152" s="35"/>
      <c r="AV152" s="34"/>
      <c r="AW152" s="5"/>
      <c r="AX152" s="28"/>
      <c r="AY152" s="139"/>
      <c r="AZ152" s="28"/>
      <c r="BA152" s="4"/>
      <c r="BB152" s="30"/>
      <c r="BC152" s="19"/>
      <c r="BE152" s="14"/>
      <c r="BG152" s="14"/>
      <c r="BI152" s="14"/>
      <c r="BL152" s="11"/>
      <c r="BO152" s="14"/>
    </row>
    <row r="153" spans="1:96" s="6" customFormat="1" x14ac:dyDescent="0.2">
      <c r="A153" s="208"/>
      <c r="B153" s="26"/>
      <c r="C153" s="14"/>
      <c r="D153" s="25"/>
      <c r="F153" s="25"/>
      <c r="H153" s="25"/>
      <c r="J153" s="25"/>
      <c r="L153" s="28"/>
      <c r="N153" s="25"/>
      <c r="O153" s="14"/>
      <c r="P153" s="25"/>
      <c r="Q153" s="14"/>
      <c r="R153" s="30"/>
      <c r="S153" s="19"/>
      <c r="T153" s="22"/>
      <c r="U153" s="14"/>
      <c r="V153" s="28"/>
      <c r="W153" s="14"/>
      <c r="X153" s="25"/>
      <c r="Y153" s="4"/>
      <c r="Z153" s="25"/>
      <c r="AA153" s="4"/>
      <c r="AB153" s="28"/>
      <c r="AC153" s="14"/>
      <c r="AD153" s="26"/>
      <c r="AE153" s="14"/>
      <c r="AF153" s="25"/>
      <c r="AH153" s="22"/>
      <c r="AI153" s="14"/>
      <c r="AJ153" s="25"/>
      <c r="AL153" s="25"/>
      <c r="AM153" s="4"/>
      <c r="AN153" s="196"/>
      <c r="AO153" s="14"/>
      <c r="AP153" s="28"/>
      <c r="AQ153" s="14"/>
      <c r="AR153" s="28"/>
      <c r="AS153" s="194"/>
      <c r="AT153" s="25"/>
      <c r="AV153" s="28"/>
      <c r="AW153" s="5"/>
      <c r="AX153" s="25"/>
      <c r="AY153" s="139"/>
      <c r="AZ153" s="25"/>
      <c r="BA153" s="4"/>
      <c r="BB153" s="30"/>
      <c r="BC153" s="19"/>
      <c r="BD153" s="11"/>
      <c r="BE153" s="11"/>
      <c r="BG153" s="14"/>
      <c r="BI153" s="14"/>
      <c r="BJ153" s="11"/>
      <c r="BO153" s="14"/>
    </row>
    <row r="154" spans="1:96" s="6" customFormat="1" x14ac:dyDescent="0.2">
      <c r="A154" s="208"/>
      <c r="B154" s="26"/>
      <c r="C154" s="14"/>
      <c r="D154" s="25"/>
      <c r="F154" s="25"/>
      <c r="H154" s="25"/>
      <c r="J154" s="25"/>
      <c r="L154" s="25"/>
      <c r="N154" s="25"/>
      <c r="O154" s="14"/>
      <c r="P154" s="25"/>
      <c r="Q154" s="14"/>
      <c r="R154" s="28"/>
      <c r="S154" s="4"/>
      <c r="T154" s="163"/>
      <c r="U154" s="4"/>
      <c r="V154" s="25"/>
      <c r="W154" s="14"/>
      <c r="X154" s="25"/>
      <c r="Y154" s="4"/>
      <c r="Z154" s="25"/>
      <c r="AA154" s="4"/>
      <c r="AB154" s="25"/>
      <c r="AC154" s="14"/>
      <c r="AD154" s="26"/>
      <c r="AE154" s="14"/>
      <c r="AF154" s="25"/>
      <c r="AH154" s="22"/>
      <c r="AI154" s="14"/>
      <c r="AJ154" s="28"/>
      <c r="AK154" s="4"/>
      <c r="AL154" s="25"/>
      <c r="AM154" s="4"/>
      <c r="AN154" s="25"/>
      <c r="AO154" s="14"/>
      <c r="AP154" s="28"/>
      <c r="AQ154" s="14"/>
      <c r="AR154" s="28"/>
      <c r="AT154" s="25"/>
      <c r="AV154" s="25"/>
      <c r="AW154" s="5"/>
      <c r="AX154" s="28"/>
      <c r="AY154" s="139"/>
      <c r="AZ154" s="25"/>
      <c r="BA154" s="4"/>
      <c r="BB154" s="28"/>
      <c r="BC154" s="19"/>
      <c r="BE154" s="14"/>
      <c r="BG154" s="14"/>
      <c r="BI154" s="14"/>
      <c r="BN154" s="19"/>
      <c r="BO154" s="19"/>
    </row>
    <row r="155" spans="1:96" s="6" customFormat="1" x14ac:dyDescent="0.2">
      <c r="A155" s="208"/>
      <c r="B155" s="209"/>
      <c r="C155" s="197"/>
      <c r="D155" s="25"/>
      <c r="F155" s="25"/>
      <c r="H155" s="25"/>
      <c r="J155" s="25"/>
      <c r="L155" s="25"/>
      <c r="N155" s="25"/>
      <c r="O155" s="14"/>
      <c r="P155" s="25"/>
      <c r="Q155" s="14"/>
      <c r="R155" s="25"/>
      <c r="S155" s="4"/>
      <c r="T155" s="25"/>
      <c r="U155" s="4"/>
      <c r="V155" s="25"/>
      <c r="W155" s="4"/>
      <c r="X155" s="25"/>
      <c r="Y155" s="4"/>
      <c r="Z155" s="25"/>
      <c r="AA155" s="4"/>
      <c r="AB155" s="30"/>
      <c r="AC155" s="19"/>
      <c r="AD155" s="26"/>
      <c r="AE155" s="14"/>
      <c r="AF155" s="25"/>
      <c r="AH155" s="22"/>
      <c r="AI155" s="14"/>
      <c r="AJ155" s="25"/>
      <c r="AK155" s="4"/>
      <c r="AL155" s="25"/>
      <c r="AM155" s="4"/>
      <c r="AN155" s="25"/>
      <c r="AO155" s="14"/>
      <c r="AP155" s="25"/>
      <c r="AQ155" s="14"/>
      <c r="AR155" s="25"/>
      <c r="AS155" s="4"/>
      <c r="AT155" s="25"/>
      <c r="AV155" s="25"/>
      <c r="AW155" s="5"/>
      <c r="AX155" s="25"/>
      <c r="AY155" s="139"/>
      <c r="AZ155" s="25"/>
      <c r="BA155" s="4"/>
      <c r="BB155" s="25"/>
      <c r="BC155" s="19"/>
      <c r="BE155" s="14"/>
      <c r="BG155" s="14"/>
      <c r="BH155" s="11"/>
      <c r="BN155" s="15"/>
    </row>
    <row r="156" spans="1:96" s="6" customFormat="1" x14ac:dyDescent="0.2">
      <c r="A156" s="208"/>
      <c r="B156" s="26"/>
      <c r="C156" s="14"/>
      <c r="D156" s="25"/>
      <c r="F156" s="25"/>
      <c r="H156" s="25"/>
      <c r="J156" s="25"/>
      <c r="L156" s="25"/>
      <c r="N156" s="25"/>
      <c r="O156" s="14"/>
      <c r="P156" s="25"/>
      <c r="Q156" s="14"/>
      <c r="R156" s="25"/>
      <c r="S156" s="4"/>
      <c r="T156" s="25"/>
      <c r="U156" s="4"/>
      <c r="V156" s="25"/>
      <c r="W156" s="4"/>
      <c r="X156" s="25"/>
      <c r="Y156" s="4"/>
      <c r="Z156" s="25"/>
      <c r="AA156" s="4"/>
      <c r="AB156" s="28"/>
      <c r="AD156" s="28"/>
      <c r="AF156" s="25"/>
      <c r="AH156" s="22"/>
      <c r="AI156" s="14"/>
      <c r="AJ156" s="25"/>
      <c r="AK156" s="4"/>
      <c r="AL156" s="25"/>
      <c r="AM156" s="4"/>
      <c r="AN156" s="34"/>
      <c r="AO156" s="4"/>
      <c r="AP156" s="28"/>
      <c r="AQ156" s="14"/>
      <c r="AR156" s="25"/>
      <c r="AS156" s="4"/>
      <c r="AT156" s="34"/>
      <c r="AV156" s="25"/>
      <c r="AW156" s="5"/>
      <c r="AX156" s="25"/>
      <c r="AY156" s="139"/>
      <c r="AZ156" s="25"/>
      <c r="BB156" s="25"/>
      <c r="BC156" s="19"/>
      <c r="BE156" s="14"/>
      <c r="BF156" s="11"/>
      <c r="BG156" s="14"/>
    </row>
    <row r="157" spans="1:96" s="6" customFormat="1" x14ac:dyDescent="0.2">
      <c r="A157" s="208"/>
      <c r="B157" s="26"/>
      <c r="C157" s="14"/>
      <c r="D157" s="25"/>
      <c r="F157" s="25"/>
      <c r="H157" s="25"/>
      <c r="J157" s="25"/>
      <c r="L157" s="25"/>
      <c r="N157" s="25"/>
      <c r="O157" s="14"/>
      <c r="P157" s="30"/>
      <c r="Q157" s="19"/>
      <c r="R157" s="25"/>
      <c r="S157" s="4"/>
      <c r="T157" s="25"/>
      <c r="U157" s="4"/>
      <c r="V157" s="25"/>
      <c r="W157" s="4"/>
      <c r="X157" s="25"/>
      <c r="Y157" s="4"/>
      <c r="Z157" s="25"/>
      <c r="AA157" s="4"/>
      <c r="AB157" s="25"/>
      <c r="AD157" s="25"/>
      <c r="AF157" s="25"/>
      <c r="AH157" s="186"/>
      <c r="AI157" s="14"/>
      <c r="AJ157" s="25"/>
      <c r="AL157" s="25"/>
      <c r="AM157" s="4"/>
      <c r="AN157" s="25"/>
      <c r="AO157" s="4"/>
      <c r="AP157" s="25"/>
      <c r="AQ157" s="4"/>
      <c r="AR157" s="25"/>
      <c r="AS157" s="4"/>
      <c r="AT157" s="25"/>
      <c r="AV157" s="25"/>
      <c r="AW157" s="5"/>
      <c r="AX157" s="25"/>
      <c r="AY157" s="139"/>
      <c r="AZ157" s="25"/>
      <c r="BB157" s="28"/>
      <c r="BC157" s="19"/>
      <c r="BD157" s="11"/>
      <c r="BE157" s="14"/>
      <c r="BF157" s="11"/>
      <c r="BG157" s="14"/>
    </row>
    <row r="158" spans="1:96" s="6" customFormat="1" x14ac:dyDescent="0.2">
      <c r="A158" s="208"/>
      <c r="B158" s="26"/>
      <c r="C158" s="14"/>
      <c r="D158" s="25"/>
      <c r="F158" s="25"/>
      <c r="H158" s="25"/>
      <c r="J158" s="25"/>
      <c r="L158" s="25"/>
      <c r="N158" s="25"/>
      <c r="O158" s="14"/>
      <c r="P158" s="28"/>
      <c r="R158" s="25"/>
      <c r="S158" s="4"/>
      <c r="T158" s="25"/>
      <c r="U158" s="4"/>
      <c r="V158" s="25"/>
      <c r="W158" s="4"/>
      <c r="X158" s="25"/>
      <c r="Y158" s="4"/>
      <c r="Z158" s="25"/>
      <c r="AA158" s="4"/>
      <c r="AB158" s="25"/>
      <c r="AD158" s="25"/>
      <c r="AF158" s="25"/>
      <c r="AH158" s="22"/>
      <c r="AI158" s="14"/>
      <c r="AJ158" s="25"/>
      <c r="AL158" s="25"/>
      <c r="AM158" s="4"/>
      <c r="AN158" s="25"/>
      <c r="AO158" s="4"/>
      <c r="AP158" s="25"/>
      <c r="AQ158" s="4"/>
      <c r="AR158" s="25"/>
      <c r="AS158" s="4"/>
      <c r="AT158" s="25"/>
      <c r="AU158" s="15"/>
      <c r="AV158" s="25"/>
      <c r="AW158" s="5"/>
      <c r="AX158" s="25"/>
      <c r="AY158" s="139"/>
      <c r="AZ158" s="25"/>
      <c r="BB158" s="25"/>
      <c r="BC158" s="19"/>
      <c r="BD158" s="11"/>
      <c r="BF158" s="14"/>
      <c r="BG158" s="19"/>
      <c r="BH158" s="19"/>
    </row>
    <row r="159" spans="1:96" s="6" customFormat="1" x14ac:dyDescent="0.2">
      <c r="A159" s="208"/>
      <c r="B159" s="210"/>
      <c r="C159" s="18"/>
      <c r="D159" s="25"/>
      <c r="F159" s="25"/>
      <c r="H159" s="25"/>
      <c r="J159" s="25"/>
      <c r="L159" s="25"/>
      <c r="N159" s="25"/>
      <c r="O159" s="14"/>
      <c r="P159" s="25"/>
      <c r="R159" s="25"/>
      <c r="S159" s="4"/>
      <c r="T159" s="25"/>
      <c r="U159" s="4"/>
      <c r="V159" s="25"/>
      <c r="W159" s="4"/>
      <c r="X159" s="25"/>
      <c r="Y159" s="4"/>
      <c r="Z159" s="25"/>
      <c r="AA159" s="4"/>
      <c r="AB159" s="25"/>
      <c r="AD159" s="25"/>
      <c r="AF159" s="25"/>
      <c r="AH159" s="22"/>
      <c r="AI159" s="14"/>
      <c r="AJ159" s="25"/>
      <c r="AL159" s="25"/>
      <c r="AM159" s="4"/>
      <c r="AN159" s="25"/>
      <c r="AO159" s="4"/>
      <c r="AP159" s="25"/>
      <c r="AQ159" s="4"/>
      <c r="AR159" s="25"/>
      <c r="AS159" s="4"/>
      <c r="AT159" s="25"/>
      <c r="AV159" s="25"/>
      <c r="AW159" s="5"/>
      <c r="AX159" s="25"/>
      <c r="AY159" s="139"/>
      <c r="AZ159" s="25"/>
      <c r="BB159" s="25"/>
      <c r="BC159" s="19"/>
      <c r="BF159" s="14"/>
      <c r="BG159" s="14"/>
      <c r="BN159" s="15"/>
    </row>
    <row r="160" spans="1:96" s="6" customFormat="1" x14ac:dyDescent="0.2">
      <c r="A160" s="208"/>
      <c r="B160" s="26"/>
      <c r="C160" s="14"/>
      <c r="D160" s="25"/>
      <c r="F160" s="25"/>
      <c r="H160" s="25"/>
      <c r="J160" s="25"/>
      <c r="L160" s="25"/>
      <c r="N160" s="25"/>
      <c r="O160" s="14"/>
      <c r="P160" s="25"/>
      <c r="R160" s="25"/>
      <c r="S160" s="4"/>
      <c r="T160" s="25"/>
      <c r="U160" s="4"/>
      <c r="V160" s="25"/>
      <c r="W160" s="4"/>
      <c r="X160" s="25"/>
      <c r="Y160" s="4"/>
      <c r="Z160" s="25"/>
      <c r="AA160" s="4"/>
      <c r="AB160" s="25"/>
      <c r="AC160" s="4"/>
      <c r="AD160" s="25"/>
      <c r="AF160" s="25"/>
      <c r="AH160" s="22"/>
      <c r="AI160" s="14"/>
      <c r="AJ160" s="25"/>
      <c r="AL160" s="25"/>
      <c r="AM160" s="4"/>
      <c r="AN160" s="25"/>
      <c r="AO160" s="4"/>
      <c r="AP160" s="25"/>
      <c r="AQ160" s="4"/>
      <c r="AR160" s="25"/>
      <c r="AS160" s="4"/>
      <c r="AT160" s="25"/>
      <c r="AV160" s="25"/>
      <c r="AW160" s="5"/>
      <c r="AX160" s="28"/>
      <c r="AY160" s="4"/>
      <c r="AZ160" s="25"/>
      <c r="BB160" s="25"/>
      <c r="BC160" s="19"/>
      <c r="BF160" s="11"/>
    </row>
    <row r="161" spans="1:71" s="6" customFormat="1" x14ac:dyDescent="0.2">
      <c r="A161" s="24"/>
      <c r="B161" s="9"/>
      <c r="C161" s="7"/>
      <c r="O161" s="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H161" s="9"/>
      <c r="AI161" s="8"/>
      <c r="AJ161" s="4"/>
      <c r="AK161" s="4"/>
      <c r="AL161" s="4"/>
      <c r="AM161" s="4"/>
      <c r="AN161" s="25"/>
      <c r="AO161" s="4"/>
      <c r="AP161" s="25"/>
      <c r="AQ161" s="4"/>
      <c r="AR161" s="25"/>
      <c r="AS161" s="4"/>
      <c r="AT161" s="25"/>
      <c r="AV161" s="25"/>
      <c r="AW161" s="5"/>
      <c r="AX161" s="25"/>
      <c r="AY161" s="4"/>
      <c r="AZ161" s="25"/>
      <c r="BB161" s="21"/>
      <c r="BF161" s="11"/>
    </row>
    <row r="162" spans="1:71" s="6" customFormat="1" x14ac:dyDescent="0.2">
      <c r="A162" s="2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N162" s="12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H162" s="9"/>
      <c r="AI162" s="8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V162" s="4"/>
      <c r="AW162" s="5"/>
      <c r="AX162" s="4"/>
      <c r="AY162" s="4"/>
      <c r="AZ162" s="4"/>
      <c r="BF162" s="11"/>
    </row>
    <row r="163" spans="1:71" s="6" customFormat="1" x14ac:dyDescent="0.2">
      <c r="A163" s="2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H163" s="9"/>
      <c r="AI163" s="8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5"/>
      <c r="AX163" s="4"/>
      <c r="AY163" s="4"/>
      <c r="AZ163" s="4"/>
      <c r="BA163" s="4"/>
      <c r="BB163" s="10"/>
      <c r="BC163" s="4"/>
    </row>
    <row r="164" spans="1:71" s="6" customFormat="1" x14ac:dyDescent="0.2">
      <c r="A164" s="2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H164" s="9"/>
      <c r="AI164" s="8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5"/>
      <c r="AX164" s="4"/>
      <c r="AY164" s="4"/>
      <c r="AZ164" s="4"/>
      <c r="BA164" s="4"/>
      <c r="BB164" s="4"/>
      <c r="BC164" s="4"/>
    </row>
    <row r="165" spans="1:71" s="6" customFormat="1" x14ac:dyDescent="0.2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H165" s="7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5"/>
      <c r="AX165" s="4"/>
      <c r="AY165" s="4"/>
      <c r="AZ165" s="4"/>
      <c r="BA165" s="4"/>
      <c r="BB165" s="4"/>
      <c r="BC165" s="4"/>
    </row>
    <row r="166" spans="1:71" s="6" customFormat="1" x14ac:dyDescent="0.2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5"/>
      <c r="AX166" s="4"/>
      <c r="AY166" s="4"/>
      <c r="AZ166" s="4"/>
      <c r="BA166" s="4"/>
      <c r="BB166" s="4"/>
      <c r="BC166" s="4"/>
    </row>
    <row r="167" spans="1:71" s="2" customFormat="1" x14ac:dyDescent="0.2">
      <c r="A167" s="8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5"/>
      <c r="AX167" s="4"/>
      <c r="AY167" s="4"/>
      <c r="AZ167" s="4"/>
      <c r="BA167" s="4"/>
      <c r="BB167" s="4"/>
      <c r="BC167" s="4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s="2" customFormat="1" x14ac:dyDescent="0.2">
      <c r="A168" s="8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5"/>
      <c r="AX168" s="4"/>
      <c r="AY168" s="4"/>
      <c r="AZ168" s="4"/>
      <c r="BA168" s="4"/>
      <c r="BB168" s="4"/>
      <c r="BC168" s="4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71" s="2" customFormat="1" x14ac:dyDescent="0.2">
      <c r="A169" s="8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5"/>
      <c r="AX169" s="4"/>
      <c r="AY169" s="4"/>
      <c r="AZ169" s="4"/>
      <c r="BA169" s="4"/>
      <c r="BB169" s="4"/>
      <c r="BC169" s="4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71" s="2" customFormat="1" x14ac:dyDescent="0.2">
      <c r="A170" s="8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5"/>
      <c r="AX170" s="4"/>
      <c r="AY170" s="4"/>
      <c r="AZ170" s="4"/>
      <c r="BA170" s="4"/>
      <c r="BB170" s="4"/>
      <c r="BC170" s="4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71" s="2" customFormat="1" x14ac:dyDescent="0.2">
      <c r="A171" s="8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5"/>
      <c r="AX171" s="4"/>
      <c r="AY171" s="4"/>
      <c r="AZ171" s="4"/>
      <c r="BA171" s="4"/>
      <c r="BB171" s="4"/>
      <c r="BC171" s="4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71" s="2" customFormat="1" x14ac:dyDescent="0.2">
      <c r="A172" s="8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5"/>
      <c r="AX172" s="4"/>
      <c r="AY172" s="4"/>
      <c r="AZ172" s="4"/>
      <c r="BA172" s="4"/>
      <c r="BB172" s="4"/>
      <c r="BC172" s="4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71" s="2" customFormat="1" x14ac:dyDescent="0.2">
      <c r="A173" s="8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5"/>
      <c r="AX173" s="4"/>
      <c r="AY173" s="4"/>
      <c r="AZ173" s="4"/>
      <c r="BA173" s="4"/>
      <c r="BB173" s="4"/>
      <c r="BC173" s="4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71" s="2" customFormat="1" x14ac:dyDescent="0.2">
      <c r="A174" s="8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5"/>
      <c r="AX174" s="4"/>
      <c r="AY174" s="4"/>
      <c r="AZ174" s="4"/>
      <c r="BA174" s="4"/>
      <c r="BB174" s="4"/>
      <c r="BC174" s="4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71" s="2" customFormat="1" x14ac:dyDescent="0.2">
      <c r="A175" s="8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5"/>
      <c r="AX175" s="4"/>
      <c r="AY175" s="4"/>
      <c r="AZ175" s="4"/>
      <c r="BA175" s="4"/>
      <c r="BB175" s="4"/>
      <c r="BC175" s="4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71" s="2" customFormat="1" x14ac:dyDescent="0.2">
      <c r="A176" s="8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5"/>
      <c r="AX176" s="4"/>
      <c r="AY176" s="4"/>
      <c r="AZ176" s="4"/>
      <c r="BA176" s="4"/>
      <c r="BB176" s="4"/>
      <c r="BC176" s="4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2:5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5"/>
      <c r="AX177" s="4"/>
      <c r="AY177" s="4"/>
    </row>
    <row r="178" spans="2:5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5"/>
      <c r="AX178" s="4"/>
      <c r="AY178" s="4"/>
    </row>
    <row r="179" spans="2:5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5"/>
      <c r="AX179" s="4"/>
      <c r="AY179" s="4"/>
    </row>
    <row r="180" spans="2:5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5"/>
      <c r="AX180" s="4"/>
      <c r="AY180" s="4"/>
    </row>
    <row r="181" spans="2:5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5"/>
      <c r="AX181" s="4"/>
      <c r="AY181" s="4"/>
    </row>
    <row r="182" spans="2:5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5"/>
      <c r="AX182" s="4"/>
      <c r="AY182" s="4"/>
    </row>
    <row r="183" spans="2:51" x14ac:dyDescent="0.2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5"/>
      <c r="AX183" s="4"/>
      <c r="AY183" s="4"/>
    </row>
    <row r="184" spans="2:51" x14ac:dyDescent="0.2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5"/>
      <c r="AX184" s="4"/>
      <c r="AY184" s="4"/>
    </row>
    <row r="185" spans="2:51" x14ac:dyDescent="0.2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5"/>
      <c r="AX185" s="4"/>
      <c r="AY185" s="4"/>
    </row>
    <row r="186" spans="2:51" x14ac:dyDescent="0.2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5"/>
      <c r="AX186" s="4"/>
      <c r="AY186" s="4"/>
    </row>
    <row r="187" spans="2:51" x14ac:dyDescent="0.2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5"/>
      <c r="AX187" s="4"/>
      <c r="AY18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QMContabilidad</cp:lastModifiedBy>
  <dcterms:created xsi:type="dcterms:W3CDTF">2018-01-06T16:32:10Z</dcterms:created>
  <dcterms:modified xsi:type="dcterms:W3CDTF">2018-03-06T01:05:19Z</dcterms:modified>
</cp:coreProperties>
</file>