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60" windowHeight="7755" activeTab="11"/>
  </bookViews>
  <sheets>
    <sheet name="ENE" sheetId="2" r:id="rId1"/>
    <sheet name="FEB" sheetId="3" r:id="rId2"/>
    <sheet name="MAR" sheetId="4" r:id="rId3"/>
    <sheet name="ABR" sheetId="5" r:id="rId4"/>
    <sheet name="MAY" sheetId="6" r:id="rId5"/>
    <sheet name="JUN" sheetId="7" r:id="rId6"/>
    <sheet name="JUL" sheetId="8" r:id="rId7"/>
    <sheet name="AGO" sheetId="9" r:id="rId8"/>
    <sheet name="SEP" sheetId="10" r:id="rId9"/>
    <sheet name="OCT" sheetId="11" r:id="rId10"/>
    <sheet name="NOV" sheetId="12" r:id="rId11"/>
    <sheet name="DIC" sheetId="13" r:id="rId12"/>
  </sheets>
  <calcPr calcId="144525"/>
</workbook>
</file>

<file path=xl/calcChain.xml><?xml version="1.0" encoding="utf-8"?>
<calcChain xmlns="http://schemas.openxmlformats.org/spreadsheetml/2006/main">
  <c r="I15" i="13" l="1"/>
  <c r="H15" i="13"/>
  <c r="F15" i="13"/>
  <c r="E15" i="13"/>
  <c r="D15" i="13"/>
  <c r="C15" i="13"/>
  <c r="J14" i="13"/>
  <c r="N14" i="13" s="1"/>
  <c r="J13" i="13"/>
  <c r="N13" i="13" s="1"/>
  <c r="J12" i="13"/>
  <c r="K12" i="13" s="1"/>
  <c r="K15" i="13" s="1"/>
  <c r="K17" i="13" s="1"/>
  <c r="J11" i="13"/>
  <c r="M11" i="13" s="1"/>
  <c r="J10" i="13"/>
  <c r="M10" i="13" s="1"/>
  <c r="J9" i="13"/>
  <c r="J13" i="12"/>
  <c r="N13" i="12" s="1"/>
  <c r="N14" i="11"/>
  <c r="J14" i="11"/>
  <c r="O10" i="13" l="1"/>
  <c r="J15" i="13"/>
  <c r="O9" i="13"/>
  <c r="O15" i="13" s="1"/>
  <c r="O17" i="13" s="1"/>
  <c r="O11" i="13"/>
  <c r="O12" i="13"/>
  <c r="N15" i="13"/>
  <c r="N17" i="13" s="1"/>
  <c r="L9" i="13"/>
  <c r="L10" i="13"/>
  <c r="L11" i="13"/>
  <c r="M9" i="13"/>
  <c r="M12" i="13"/>
  <c r="C23" i="12"/>
  <c r="I15" i="12"/>
  <c r="H15" i="12"/>
  <c r="F15" i="12"/>
  <c r="E15" i="12"/>
  <c r="D15" i="12"/>
  <c r="C15" i="12"/>
  <c r="J14" i="12"/>
  <c r="N14" i="12" s="1"/>
  <c r="N15" i="12" s="1"/>
  <c r="N17" i="12" s="1"/>
  <c r="J12" i="12"/>
  <c r="M12" i="12" s="1"/>
  <c r="J11" i="12"/>
  <c r="L11" i="12" s="1"/>
  <c r="J10" i="12"/>
  <c r="L10" i="12" s="1"/>
  <c r="O9" i="12"/>
  <c r="J9" i="12"/>
  <c r="M9" i="12" s="1"/>
  <c r="L15" i="13" l="1"/>
  <c r="L17" i="13" s="1"/>
  <c r="M15" i="13"/>
  <c r="M17" i="13" s="1"/>
  <c r="O11" i="12"/>
  <c r="L9" i="12"/>
  <c r="M10" i="12"/>
  <c r="O10" i="12"/>
  <c r="M11" i="12"/>
  <c r="L15" i="12"/>
  <c r="L17" i="12" s="1"/>
  <c r="O12" i="12"/>
  <c r="O15" i="12" s="1"/>
  <c r="O17" i="12" s="1"/>
  <c r="J15" i="12"/>
  <c r="K12" i="12"/>
  <c r="K15" i="12" s="1"/>
  <c r="K17" i="12" s="1"/>
  <c r="C26" i="11"/>
  <c r="O17" i="11"/>
  <c r="O13" i="11"/>
  <c r="J13" i="11"/>
  <c r="M13" i="11" s="1"/>
  <c r="J15" i="11"/>
  <c r="M15" i="12" l="1"/>
  <c r="M17" i="12" s="1"/>
  <c r="K13" i="11"/>
  <c r="I16" i="11"/>
  <c r="H16" i="11"/>
  <c r="F16" i="11"/>
  <c r="E16" i="11"/>
  <c r="D16" i="11"/>
  <c r="C16" i="11"/>
  <c r="N15" i="11"/>
  <c r="N16" i="11" s="1"/>
  <c r="N18" i="11" s="1"/>
  <c r="J12" i="11"/>
  <c r="O12" i="11" s="1"/>
  <c r="J11" i="11"/>
  <c r="M11" i="11" s="1"/>
  <c r="J10" i="11"/>
  <c r="O10" i="11" s="1"/>
  <c r="J9" i="11"/>
  <c r="O9" i="11" s="1"/>
  <c r="C21" i="10"/>
  <c r="I14" i="10"/>
  <c r="H14" i="10"/>
  <c r="F14" i="10"/>
  <c r="E14" i="10"/>
  <c r="D14" i="10"/>
  <c r="C14" i="10"/>
  <c r="J13" i="10"/>
  <c r="N13" i="10" s="1"/>
  <c r="N14" i="10" s="1"/>
  <c r="N16" i="10" s="1"/>
  <c r="J12" i="10"/>
  <c r="O12" i="10" s="1"/>
  <c r="J11" i="10"/>
  <c r="L11" i="10" s="1"/>
  <c r="J10" i="10"/>
  <c r="L10" i="10" s="1"/>
  <c r="J9" i="10"/>
  <c r="L9" i="10" s="1"/>
  <c r="C25" i="9"/>
  <c r="O11" i="11" l="1"/>
  <c r="O16" i="11"/>
  <c r="O18" i="11" s="1"/>
  <c r="K12" i="11"/>
  <c r="K16" i="11" s="1"/>
  <c r="K18" i="11" s="1"/>
  <c r="M12" i="11"/>
  <c r="J16" i="11"/>
  <c r="L9" i="11"/>
  <c r="M9" i="11"/>
  <c r="L10" i="11"/>
  <c r="M10" i="11"/>
  <c r="L11" i="11"/>
  <c r="M9" i="10"/>
  <c r="M10" i="10"/>
  <c r="K12" i="10"/>
  <c r="K14" i="10" s="1"/>
  <c r="K16" i="10" s="1"/>
  <c r="L14" i="10"/>
  <c r="L16" i="10" s="1"/>
  <c r="O9" i="10"/>
  <c r="O10" i="10"/>
  <c r="M12" i="10"/>
  <c r="O11" i="10"/>
  <c r="O14" i="10" s="1"/>
  <c r="O16" i="10" s="1"/>
  <c r="M11" i="10"/>
  <c r="J14" i="10"/>
  <c r="J13" i="9"/>
  <c r="M13" i="9" s="1"/>
  <c r="M16" i="11" l="1"/>
  <c r="M18" i="11" s="1"/>
  <c r="L16" i="11"/>
  <c r="L18" i="11" s="1"/>
  <c r="K13" i="9"/>
  <c r="M14" i="10"/>
  <c r="M16" i="10" s="1"/>
  <c r="I16" i="9"/>
  <c r="H16" i="9"/>
  <c r="F16" i="9"/>
  <c r="E16" i="9"/>
  <c r="D16" i="9"/>
  <c r="C16" i="9"/>
  <c r="J15" i="9"/>
  <c r="N15" i="9" s="1"/>
  <c r="J14" i="9"/>
  <c r="J12" i="9"/>
  <c r="N12" i="9" s="1"/>
  <c r="J11" i="9"/>
  <c r="O11" i="9" s="1"/>
  <c r="J10" i="9"/>
  <c r="M10" i="9" s="1"/>
  <c r="O9" i="9"/>
  <c r="M9" i="9"/>
  <c r="L9" i="9"/>
  <c r="J9" i="9"/>
  <c r="C23" i="8"/>
  <c r="I15" i="8"/>
  <c r="H15" i="8"/>
  <c r="F15" i="8"/>
  <c r="E15" i="8"/>
  <c r="D15" i="8"/>
  <c r="C15" i="8"/>
  <c r="J14" i="8"/>
  <c r="N14" i="8" s="1"/>
  <c r="J13" i="8"/>
  <c r="M13" i="8" s="1"/>
  <c r="J12" i="8"/>
  <c r="N12" i="8" s="1"/>
  <c r="J11" i="8"/>
  <c r="L11" i="8" s="1"/>
  <c r="J10" i="8"/>
  <c r="L10" i="8" s="1"/>
  <c r="J9" i="8"/>
  <c r="J15" i="8" s="1"/>
  <c r="O10" i="9" l="1"/>
  <c r="M14" i="9"/>
  <c r="O14" i="9"/>
  <c r="O16" i="9" s="1"/>
  <c r="O18" i="9" s="1"/>
  <c r="L10" i="9"/>
  <c r="L16" i="9" s="1"/>
  <c r="L18" i="9" s="1"/>
  <c r="L11" i="9"/>
  <c r="O11" i="8"/>
  <c r="M11" i="9"/>
  <c r="M16" i="9" s="1"/>
  <c r="M18" i="9" s="1"/>
  <c r="K13" i="8"/>
  <c r="K15" i="8" s="1"/>
  <c r="K17" i="8" s="1"/>
  <c r="K14" i="9"/>
  <c r="K16" i="9" s="1"/>
  <c r="K18" i="9" s="1"/>
  <c r="N16" i="9"/>
  <c r="N18" i="9" s="1"/>
  <c r="J16" i="9"/>
  <c r="N15" i="8"/>
  <c r="N17" i="8" s="1"/>
  <c r="M11" i="8"/>
  <c r="O9" i="8"/>
  <c r="O10" i="8"/>
  <c r="M9" i="8"/>
  <c r="M10" i="8"/>
  <c r="L9" i="8"/>
  <c r="L15" i="8" s="1"/>
  <c r="L17" i="8" s="1"/>
  <c r="C23" i="7"/>
  <c r="J12" i="7"/>
  <c r="N12" i="7" s="1"/>
  <c r="I15" i="7"/>
  <c r="H15" i="7"/>
  <c r="F15" i="7"/>
  <c r="E15" i="7"/>
  <c r="D15" i="7"/>
  <c r="C15" i="7"/>
  <c r="J14" i="7"/>
  <c r="N14" i="7" s="1"/>
  <c r="J13" i="7"/>
  <c r="M13" i="7" s="1"/>
  <c r="J11" i="7"/>
  <c r="M11" i="7" s="1"/>
  <c r="J10" i="7"/>
  <c r="M10" i="7" s="1"/>
  <c r="J9" i="7"/>
  <c r="M9" i="7" s="1"/>
  <c r="C24" i="6"/>
  <c r="O15" i="8" l="1"/>
  <c r="O17" i="8" s="1"/>
  <c r="L10" i="7"/>
  <c r="K13" i="7"/>
  <c r="K15" i="7" s="1"/>
  <c r="K17" i="7" s="1"/>
  <c r="M15" i="8"/>
  <c r="M17" i="8" s="1"/>
  <c r="L9" i="7"/>
  <c r="L11" i="7"/>
  <c r="L15" i="7"/>
  <c r="L17" i="7" s="1"/>
  <c r="N15" i="7"/>
  <c r="N17" i="7" s="1"/>
  <c r="M15" i="7"/>
  <c r="M17" i="7" s="1"/>
  <c r="J15" i="7"/>
  <c r="O9" i="7"/>
  <c r="O11" i="7"/>
  <c r="O10" i="7"/>
  <c r="J13" i="6"/>
  <c r="N13" i="6" s="1"/>
  <c r="I15" i="6"/>
  <c r="H15" i="6"/>
  <c r="F15" i="6"/>
  <c r="E15" i="6"/>
  <c r="D15" i="6"/>
  <c r="C15" i="6"/>
  <c r="J14" i="6"/>
  <c r="N14" i="6" s="1"/>
  <c r="J12" i="6"/>
  <c r="K12" i="6" s="1"/>
  <c r="K15" i="6" s="1"/>
  <c r="K17" i="6" s="1"/>
  <c r="J11" i="6"/>
  <c r="L11" i="6" s="1"/>
  <c r="J10" i="6"/>
  <c r="L10" i="6" s="1"/>
  <c r="J9" i="6"/>
  <c r="C22" i="5"/>
  <c r="I15" i="5"/>
  <c r="H15" i="5"/>
  <c r="F15" i="5"/>
  <c r="E15" i="5"/>
  <c r="D15" i="5"/>
  <c r="C15" i="5"/>
  <c r="J14" i="5"/>
  <c r="N14" i="5" s="1"/>
  <c r="J13" i="5"/>
  <c r="N13" i="5" s="1"/>
  <c r="J12" i="5"/>
  <c r="M12" i="5" s="1"/>
  <c r="J11" i="5"/>
  <c r="O11" i="5" s="1"/>
  <c r="J10" i="5"/>
  <c r="O10" i="5" s="1"/>
  <c r="J9" i="5"/>
  <c r="O9" i="5" s="1"/>
  <c r="O15" i="5" s="1"/>
  <c r="O17" i="5" s="1"/>
  <c r="C25" i="4"/>
  <c r="I15" i="4"/>
  <c r="L10" i="5" l="1"/>
  <c r="L11" i="5"/>
  <c r="K12" i="5"/>
  <c r="K15" i="5" s="1"/>
  <c r="K17" i="5" s="1"/>
  <c r="M11" i="5"/>
  <c r="O15" i="7"/>
  <c r="O17" i="7" s="1"/>
  <c r="N15" i="6"/>
  <c r="N17" i="6" s="1"/>
  <c r="J15" i="6"/>
  <c r="O9" i="6"/>
  <c r="O10" i="6"/>
  <c r="O11" i="6"/>
  <c r="M9" i="6"/>
  <c r="M10" i="6"/>
  <c r="M11" i="6"/>
  <c r="M12" i="6"/>
  <c r="L9" i="6"/>
  <c r="L15" i="6" s="1"/>
  <c r="L17" i="6" s="1"/>
  <c r="M9" i="5"/>
  <c r="L9" i="5"/>
  <c r="L15" i="5" s="1"/>
  <c r="L17" i="5" s="1"/>
  <c r="M10" i="5"/>
  <c r="N15" i="5"/>
  <c r="N17" i="5" s="1"/>
  <c r="J15" i="5"/>
  <c r="H15" i="4"/>
  <c r="F15" i="4"/>
  <c r="E15" i="4"/>
  <c r="D15" i="4"/>
  <c r="C15" i="4"/>
  <c r="J14" i="4"/>
  <c r="N14" i="4" s="1"/>
  <c r="J13" i="4"/>
  <c r="N13" i="4" s="1"/>
  <c r="J12" i="4"/>
  <c r="K12" i="4" s="1"/>
  <c r="K15" i="4" s="1"/>
  <c r="K17" i="4" s="1"/>
  <c r="J11" i="4"/>
  <c r="O11" i="4" s="1"/>
  <c r="J10" i="4"/>
  <c r="O10" i="4" s="1"/>
  <c r="J9" i="4"/>
  <c r="O9" i="4" s="1"/>
  <c r="J13" i="3"/>
  <c r="K13" i="3" s="1"/>
  <c r="K16" i="3" s="1"/>
  <c r="K18" i="3" s="1"/>
  <c r="I14" i="3"/>
  <c r="I16" i="3"/>
  <c r="J14" i="3"/>
  <c r="N14" i="3" s="1"/>
  <c r="C24" i="3"/>
  <c r="H16" i="3"/>
  <c r="F16" i="3"/>
  <c r="E16" i="3"/>
  <c r="D16" i="3"/>
  <c r="C16" i="3"/>
  <c r="J15" i="3"/>
  <c r="N15" i="3" s="1"/>
  <c r="J12" i="3"/>
  <c r="N12" i="3" s="1"/>
  <c r="J11" i="3"/>
  <c r="M11" i="3" s="1"/>
  <c r="J10" i="3"/>
  <c r="M10" i="3" s="1"/>
  <c r="J9" i="3"/>
  <c r="C23" i="2"/>
  <c r="I14" i="2"/>
  <c r="M14" i="2" s="1"/>
  <c r="I13" i="2"/>
  <c r="M13" i="2" s="1"/>
  <c r="I12" i="2"/>
  <c r="N12" i="2" s="1"/>
  <c r="I11" i="2"/>
  <c r="N11" i="2" s="1"/>
  <c r="I10" i="2"/>
  <c r="L10" i="2" s="1"/>
  <c r="J15" i="2"/>
  <c r="J17" i="2" s="1"/>
  <c r="H15" i="2"/>
  <c r="G15" i="2"/>
  <c r="F15" i="2"/>
  <c r="E15" i="2"/>
  <c r="D15" i="2"/>
  <c r="C15" i="2"/>
  <c r="I9" i="2"/>
  <c r="L9" i="2" s="1"/>
  <c r="M13" i="3" l="1"/>
  <c r="K10" i="2"/>
  <c r="L9" i="4"/>
  <c r="L10" i="4"/>
  <c r="L11" i="4"/>
  <c r="M15" i="6"/>
  <c r="M17" i="6" s="1"/>
  <c r="O15" i="6"/>
  <c r="O17" i="6" s="1"/>
  <c r="M15" i="5"/>
  <c r="M17" i="5" s="1"/>
  <c r="M11" i="4"/>
  <c r="O15" i="4"/>
  <c r="O17" i="4" s="1"/>
  <c r="M10" i="4"/>
  <c r="L15" i="4"/>
  <c r="L17" i="4" s="1"/>
  <c r="M9" i="4"/>
  <c r="N15" i="4"/>
  <c r="N17" i="4" s="1"/>
  <c r="M12" i="4"/>
  <c r="J15" i="4"/>
  <c r="L10" i="3"/>
  <c r="K9" i="2"/>
  <c r="J16" i="3"/>
  <c r="L9" i="3"/>
  <c r="L11" i="3"/>
  <c r="N16" i="3"/>
  <c r="N18" i="3" s="1"/>
  <c r="O9" i="3"/>
  <c r="O10" i="3"/>
  <c r="O11" i="3"/>
  <c r="M9" i="3"/>
  <c r="M16" i="3" s="1"/>
  <c r="M18" i="3" s="1"/>
  <c r="K11" i="2"/>
  <c r="L11" i="2"/>
  <c r="N9" i="2"/>
  <c r="L12" i="2"/>
  <c r="K12" i="2"/>
  <c r="M15" i="2"/>
  <c r="M17" i="2" s="1"/>
  <c r="N10" i="2"/>
  <c r="N15" i="2" s="1"/>
  <c r="N17" i="2" s="1"/>
  <c r="I15" i="2"/>
  <c r="M15" i="4" l="1"/>
  <c r="M17" i="4" s="1"/>
  <c r="K15" i="2"/>
  <c r="K17" i="2" s="1"/>
  <c r="O16" i="3"/>
  <c r="O18" i="3" s="1"/>
  <c r="L16" i="3"/>
  <c r="L18" i="3" s="1"/>
  <c r="L15" i="2"/>
  <c r="L17" i="2" s="1"/>
</calcChain>
</file>

<file path=xl/sharedStrings.xml><?xml version="1.0" encoding="utf-8"?>
<sst xmlns="http://schemas.openxmlformats.org/spreadsheetml/2006/main" count="567" uniqueCount="69">
  <si>
    <t>ALECSA CELAYA S DE RL DE CV</t>
  </si>
  <si>
    <t>CONCILIACION DE RETENCION DE IMPUESTOS</t>
  </si>
  <si>
    <t>VENTAS</t>
  </si>
  <si>
    <t>ADMON</t>
  </si>
  <si>
    <t>SERVICIO</t>
  </si>
  <si>
    <t>325-001</t>
  </si>
  <si>
    <t>325-002</t>
  </si>
  <si>
    <t>325-003</t>
  </si>
  <si>
    <t>325-004</t>
  </si>
  <si>
    <t>325-006</t>
  </si>
  <si>
    <t>ARREND</t>
  </si>
  <si>
    <t>FLETES -015</t>
  </si>
  <si>
    <t>COSTO</t>
  </si>
  <si>
    <t xml:space="preserve">TOTAL </t>
  </si>
  <si>
    <t>RET. ISR</t>
  </si>
  <si>
    <t>RET. IVA</t>
  </si>
  <si>
    <t>IMPT CED</t>
  </si>
  <si>
    <t>700-056</t>
  </si>
  <si>
    <t>700-059</t>
  </si>
  <si>
    <t>703-056</t>
  </si>
  <si>
    <t>705-001-056</t>
  </si>
  <si>
    <t>703-</t>
  </si>
  <si>
    <t>BASE</t>
  </si>
  <si>
    <t>HONOR 10%</t>
  </si>
  <si>
    <t>ARRENDA 10%</t>
  </si>
  <si>
    <t>HON-ARREND 2/3 %</t>
  </si>
  <si>
    <t>1% / 2%</t>
  </si>
  <si>
    <t>LEAL CORONA JOSE ANTONIO</t>
  </si>
  <si>
    <t>SERVICIO PAN AMERICANO DE PROTECCION SA DE CV</t>
  </si>
  <si>
    <t xml:space="preserve">ANTONIO SANCHEZ RAMOS </t>
  </si>
  <si>
    <t>MULDOON BABLOT CECILIA</t>
  </si>
  <si>
    <t>PAGO</t>
  </si>
  <si>
    <t>PEND D PAGO</t>
  </si>
  <si>
    <t>ASILO DE ANCIANOS DE CELAYA AC</t>
  </si>
  <si>
    <t>CAMPERO CRUZ ALFONSO</t>
  </si>
  <si>
    <t>FIGUEROA CORNEJO MA DEL RAYO</t>
  </si>
  <si>
    <t>ENERO.2017</t>
  </si>
  <si>
    <t>CENTRO DE REHABILITACION</t>
  </si>
  <si>
    <t>FEBRERO.2017</t>
  </si>
  <si>
    <t>IMPULSORA DE TRANSPORTES MEXICANOS S.A DE C.V.</t>
  </si>
  <si>
    <t>FUNDACION TELETON VIDA IAP</t>
  </si>
  <si>
    <t xml:space="preserve">AGUILA MENDEZ PEDRO </t>
  </si>
  <si>
    <t>HONOR</t>
  </si>
  <si>
    <t>700-062</t>
  </si>
  <si>
    <t>ERROR POR MODIFICACION DE POLIZA</t>
  </si>
  <si>
    <t>MARZO.2017</t>
  </si>
  <si>
    <t>SANCHEZ RAMOS ANTONIO</t>
  </si>
  <si>
    <t>CASTELANO MANDUJANO RAUL</t>
  </si>
  <si>
    <t>683-</t>
  </si>
  <si>
    <t>FUNDACIÓN TELETÓN VIDA, IAP</t>
  </si>
  <si>
    <t>UNION DE MINUSVALIDOS DE QUERETARO IAP</t>
  </si>
  <si>
    <t>DONATIVOS OTORGADOS CELAYA 2017</t>
  </si>
  <si>
    <t>ABRIL.2017</t>
  </si>
  <si>
    <t>MAYO.2017</t>
  </si>
  <si>
    <t>ARAMBURO GALIACIA GILBERTO</t>
  </si>
  <si>
    <t>JUNIO.2017</t>
  </si>
  <si>
    <t>JULIO.2017</t>
  </si>
  <si>
    <t>GRUPO NOCAREMI SA DE CV</t>
  </si>
  <si>
    <t>PEREZ CEBALLOS MARLENE</t>
  </si>
  <si>
    <t>AGOSTO.2017</t>
  </si>
  <si>
    <t>SEPTIEMBRE.2017</t>
  </si>
  <si>
    <t>OCTUBRE.2017</t>
  </si>
  <si>
    <t>BAUMBERGER DETRAZ PEDRO</t>
  </si>
  <si>
    <t>PROYECTO DE VIDA, IAP</t>
  </si>
  <si>
    <t>NOVIEMBRE.2017</t>
  </si>
  <si>
    <t>TRANSPORTES CASTORES</t>
  </si>
  <si>
    <t>IMPULSORA DE TRANSPORTES</t>
  </si>
  <si>
    <t>DICIEMBRE.2017</t>
  </si>
  <si>
    <t>SIN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</si>
</sst>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-* #,##0.00_-;\-* #,##0.00_-;_-* \-??_-;_-@_-"/>
    <numFmt numFmtId="165" formatCode="_-* #,##0_-;\-* #,##0_-;_-* \-??_-;_-@_-"/>
    <numFmt numFmtId="166" formatCode="_(* #,##0.00_);_(* \(#,##0.00\);_(* &quot;-&quot;??_);_(@_)"/>
    <numFmt numFmtId="167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12"/>
      <name val="Arial"/>
      <family val="2"/>
    </font>
    <font>
      <b/>
      <sz val="8"/>
      <color theme="9" tint="-0.249977111117893"/>
      <name val="Arial"/>
      <family val="2"/>
    </font>
    <font>
      <b/>
      <sz val="8"/>
      <color rgb="FF0000FF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2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2" fillId="0" borderId="0" applyFill="0" applyBorder="0" applyAlignment="0" applyProtection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</cellStyleXfs>
  <cellXfs count="71">
    <xf numFmtId="0" fontId="0" fillId="0" borderId="0" xfId="0"/>
    <xf numFmtId="0" fontId="4" fillId="0" borderId="0" xfId="2" applyFont="1" applyFill="1" applyBorder="1"/>
    <xf numFmtId="0" fontId="5" fillId="0" borderId="0" xfId="2" applyFont="1" applyFill="1" applyBorder="1"/>
    <xf numFmtId="13" fontId="5" fillId="0" borderId="0" xfId="2" applyNumberFormat="1" applyFont="1" applyFill="1" applyBorder="1"/>
    <xf numFmtId="0" fontId="6" fillId="0" borderId="0" xfId="2" applyFont="1" applyFill="1" applyBorder="1"/>
    <xf numFmtId="0" fontId="4" fillId="0" borderId="0" xfId="2" applyFont="1" applyFill="1" applyBorder="1" applyAlignment="1">
      <alignment horizontal="center"/>
    </xf>
    <xf numFmtId="0" fontId="4" fillId="0" borderId="0" xfId="2" applyFont="1" applyFill="1" applyBorder="1" applyAlignment="1">
      <alignment horizontal="left"/>
    </xf>
    <xf numFmtId="164" fontId="4" fillId="0" borderId="0" xfId="3" applyFont="1" applyFill="1" applyBorder="1" applyAlignment="1" applyProtection="1">
      <alignment horizontal="center" wrapText="1"/>
    </xf>
    <xf numFmtId="9" fontId="4" fillId="0" borderId="0" xfId="2" applyNumberFormat="1" applyFont="1" applyFill="1" applyBorder="1" applyAlignment="1">
      <alignment horizontal="center"/>
    </xf>
    <xf numFmtId="43" fontId="5" fillId="0" borderId="0" xfId="3" applyNumberFormat="1" applyFont="1" applyFill="1" applyBorder="1" applyAlignment="1" applyProtection="1"/>
    <xf numFmtId="164" fontId="5" fillId="0" borderId="0" xfId="3" applyFont="1" applyFill="1" applyBorder="1" applyAlignment="1" applyProtection="1"/>
    <xf numFmtId="0" fontId="5" fillId="0" borderId="0" xfId="2" applyFont="1" applyFill="1" applyBorder="1" applyAlignment="1">
      <alignment horizontal="left"/>
    </xf>
    <xf numFmtId="164" fontId="4" fillId="0" borderId="0" xfId="3" applyFont="1" applyFill="1" applyBorder="1" applyAlignment="1" applyProtection="1"/>
    <xf numFmtId="14" fontId="5" fillId="0" borderId="0" xfId="3" applyNumberFormat="1" applyFont="1" applyFill="1" applyBorder="1" applyAlignment="1" applyProtection="1"/>
    <xf numFmtId="164" fontId="5" fillId="0" borderId="0" xfId="3" applyFont="1" applyFill="1" applyBorder="1" applyAlignment="1" applyProtection="1">
      <alignment horizontal="center"/>
    </xf>
    <xf numFmtId="164" fontId="5" fillId="0" borderId="0" xfId="2" applyNumberFormat="1" applyFont="1" applyFill="1" applyBorder="1"/>
    <xf numFmtId="165" fontId="5" fillId="0" borderId="0" xfId="3" applyNumberFormat="1" applyFont="1" applyFill="1" applyBorder="1" applyAlignment="1" applyProtection="1"/>
    <xf numFmtId="165" fontId="7" fillId="0" borderId="1" xfId="3" applyNumberFormat="1" applyFont="1" applyFill="1" applyBorder="1" applyAlignment="1" applyProtection="1">
      <alignment horizontal="right"/>
    </xf>
    <xf numFmtId="0" fontId="5" fillId="0" borderId="0" xfId="2" applyFont="1"/>
    <xf numFmtId="0" fontId="5" fillId="0" borderId="0" xfId="2" applyNumberFormat="1" applyFont="1" applyFill="1" applyBorder="1" applyAlignment="1">
      <alignment horizontal="left"/>
    </xf>
    <xf numFmtId="0" fontId="5" fillId="0" borderId="0" xfId="2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/>
    </xf>
    <xf numFmtId="165" fontId="5" fillId="0" borderId="2" xfId="3" applyNumberFormat="1" applyFont="1" applyFill="1" applyBorder="1" applyAlignment="1" applyProtection="1"/>
    <xf numFmtId="0" fontId="4" fillId="0" borderId="0" xfId="3" applyNumberFormat="1" applyFont="1" applyFill="1" applyBorder="1" applyAlignment="1" applyProtection="1"/>
    <xf numFmtId="164" fontId="8" fillId="0" borderId="0" xfId="3" applyFont="1" applyFill="1" applyBorder="1" applyAlignment="1" applyProtection="1"/>
    <xf numFmtId="0" fontId="9" fillId="0" borderId="0" xfId="0" applyFont="1"/>
    <xf numFmtId="0" fontId="5" fillId="0" borderId="0" xfId="11" applyFont="1" applyFill="1" applyAlignment="1">
      <alignment horizontal="left"/>
    </xf>
    <xf numFmtId="0" fontId="5" fillId="0" borderId="0" xfId="13" applyFont="1" applyFill="1" applyBorder="1" applyAlignment="1">
      <alignment horizontal="left"/>
    </xf>
    <xf numFmtId="167" fontId="5" fillId="0" borderId="0" xfId="1" applyNumberFormat="1" applyFont="1" applyFill="1" applyBorder="1" applyAlignment="1" applyProtection="1">
      <alignment horizontal="right"/>
    </xf>
    <xf numFmtId="167" fontId="5" fillId="0" borderId="0" xfId="1" applyNumberFormat="1" applyFont="1" applyFill="1" applyBorder="1" applyAlignment="1">
      <alignment horizontal="right"/>
    </xf>
    <xf numFmtId="167" fontId="5" fillId="0" borderId="0" xfId="1" applyNumberFormat="1" applyFont="1" applyFill="1" applyBorder="1" applyAlignment="1" applyProtection="1"/>
    <xf numFmtId="167" fontId="5" fillId="0" borderId="0" xfId="1" applyNumberFormat="1" applyFont="1" applyProtection="1">
      <protection locked="0"/>
    </xf>
    <xf numFmtId="167" fontId="5" fillId="0" borderId="2" xfId="1" applyNumberFormat="1" applyFont="1" applyFill="1" applyBorder="1" applyAlignment="1" applyProtection="1">
      <alignment horizontal="right"/>
    </xf>
    <xf numFmtId="167" fontId="5" fillId="0" borderId="2" xfId="1" applyNumberFormat="1" applyFont="1" applyFill="1" applyBorder="1" applyAlignment="1">
      <alignment horizontal="right"/>
    </xf>
    <xf numFmtId="167" fontId="5" fillId="0" borderId="2" xfId="1" applyNumberFormat="1" applyFont="1" applyFill="1" applyBorder="1" applyAlignment="1" applyProtection="1">
      <alignment horizontal="center"/>
    </xf>
    <xf numFmtId="167" fontId="5" fillId="0" borderId="2" xfId="1" applyNumberFormat="1" applyFont="1" applyFill="1" applyBorder="1" applyAlignment="1" applyProtection="1"/>
    <xf numFmtId="167" fontId="5" fillId="0" borderId="0" xfId="1" applyNumberFormat="1" applyFont="1" applyFill="1" applyBorder="1" applyAlignment="1" applyProtection="1">
      <alignment horizontal="center"/>
    </xf>
    <xf numFmtId="167" fontId="6" fillId="0" borderId="0" xfId="1" applyNumberFormat="1" applyFont="1" applyFill="1" applyBorder="1" applyAlignment="1" applyProtection="1"/>
    <xf numFmtId="167" fontId="5" fillId="0" borderId="2" xfId="1" applyNumberFormat="1" applyFont="1" applyBorder="1" applyProtection="1">
      <protection locked="0"/>
    </xf>
    <xf numFmtId="0" fontId="9" fillId="0" borderId="0" xfId="0" applyFont="1"/>
    <xf numFmtId="0" fontId="9" fillId="0" borderId="0" xfId="0" applyFont="1" applyProtection="1">
      <protection locked="0"/>
    </xf>
    <xf numFmtId="0" fontId="4" fillId="0" borderId="0" xfId="2" applyFont="1" applyFill="1" applyBorder="1" applyAlignment="1">
      <alignment horizontal="center"/>
    </xf>
    <xf numFmtId="167" fontId="4" fillId="0" borderId="0" xfId="1" applyNumberFormat="1" applyFont="1" applyFill="1" applyBorder="1" applyAlignment="1">
      <alignment horizontal="center"/>
    </xf>
    <xf numFmtId="167" fontId="4" fillId="0" borderId="0" xfId="1" applyNumberFormat="1" applyFont="1" applyFill="1" applyBorder="1" applyAlignment="1" applyProtection="1">
      <alignment horizontal="center" wrapText="1"/>
    </xf>
    <xf numFmtId="0" fontId="4" fillId="0" borderId="0" xfId="0" applyFont="1" applyFill="1" applyBorder="1" applyAlignment="1">
      <alignment horizontal="center"/>
    </xf>
    <xf numFmtId="167" fontId="7" fillId="0" borderId="1" xfId="1" applyNumberFormat="1" applyFont="1" applyFill="1" applyBorder="1" applyAlignment="1" applyProtection="1">
      <alignment horizontal="right"/>
    </xf>
    <xf numFmtId="0" fontId="4" fillId="0" borderId="0" xfId="2" applyFont="1" applyFill="1" applyBorder="1" applyAlignment="1">
      <alignment horizontal="center"/>
    </xf>
    <xf numFmtId="0" fontId="4" fillId="0" borderId="0" xfId="1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0" fontId="4" fillId="0" borderId="0" xfId="1" applyNumberFormat="1" applyFont="1" applyFill="1" applyBorder="1" applyAlignment="1" applyProtection="1">
      <alignment horizontal="center" wrapText="1"/>
    </xf>
    <xf numFmtId="9" fontId="4" fillId="0" borderId="0" xfId="1" applyNumberFormat="1" applyFont="1" applyFill="1" applyBorder="1" applyAlignment="1">
      <alignment horizontal="center"/>
    </xf>
    <xf numFmtId="0" fontId="9" fillId="0" borderId="0" xfId="0" applyFont="1" applyBorder="1" applyAlignment="1"/>
    <xf numFmtId="0" fontId="9" fillId="0" borderId="0" xfId="0" applyFont="1" applyBorder="1" applyAlignment="1" applyProtection="1">
      <protection locked="0"/>
    </xf>
    <xf numFmtId="43" fontId="5" fillId="0" borderId="0" xfId="1" applyFont="1" applyFill="1" applyBorder="1" applyAlignment="1" applyProtection="1"/>
    <xf numFmtId="43" fontId="5" fillId="0" borderId="2" xfId="1" applyFont="1" applyFill="1" applyBorder="1" applyAlignment="1" applyProtection="1"/>
    <xf numFmtId="0" fontId="4" fillId="0" borderId="0" xfId="2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/>
    </xf>
    <xf numFmtId="0" fontId="9" fillId="0" borderId="0" xfId="0" applyFont="1" applyBorder="1"/>
    <xf numFmtId="43" fontId="9" fillId="0" borderId="0" xfId="1" applyFont="1" applyBorder="1"/>
    <xf numFmtId="0" fontId="4" fillId="0" borderId="0" xfId="2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/>
    </xf>
    <xf numFmtId="167" fontId="5" fillId="0" borderId="0" xfId="2" applyNumberFormat="1" applyFont="1"/>
    <xf numFmtId="43" fontId="5" fillId="0" borderId="3" xfId="1" applyFont="1" applyFill="1" applyBorder="1" applyAlignment="1" applyProtection="1"/>
  </cellXfs>
  <cellStyles count="45">
    <cellStyle name="Hipervínculo 2" xfId="19"/>
    <cellStyle name="Millares" xfId="1" builtinId="3"/>
    <cellStyle name="Millares 2" xfId="3"/>
    <cellStyle name="Millares 2 10" xfId="30"/>
    <cellStyle name="Millares 2 11" xfId="32"/>
    <cellStyle name="Millares 2 12" xfId="29"/>
    <cellStyle name="Millares 2 13" xfId="28"/>
    <cellStyle name="Millares 2 14" xfId="31"/>
    <cellStyle name="Millares 2 15" xfId="33"/>
    <cellStyle name="Millares 2 16" xfId="34"/>
    <cellStyle name="Millares 2 17" xfId="37"/>
    <cellStyle name="Millares 2 18" xfId="38"/>
    <cellStyle name="Millares 2 19" xfId="36"/>
    <cellStyle name="Millares 2 2" xfId="16"/>
    <cellStyle name="Millares 2 20" xfId="42"/>
    <cellStyle name="Millares 2 21" xfId="44"/>
    <cellStyle name="Millares 2 3" xfId="23"/>
    <cellStyle name="Millares 2 4" xfId="25"/>
    <cellStyle name="Millares 2 5" xfId="22"/>
    <cellStyle name="Millares 2 6" xfId="15"/>
    <cellStyle name="Millares 2 7" xfId="24"/>
    <cellStyle name="Millares 2 8" xfId="26"/>
    <cellStyle name="Millares 2 9" xfId="27"/>
    <cellStyle name="Millares 22" xfId="35"/>
    <cellStyle name="Millares 23" xfId="39"/>
    <cellStyle name="Millares 3 2" xfId="4"/>
    <cellStyle name="Millares 3 3" xfId="18"/>
    <cellStyle name="Millares 4 2" xfId="20"/>
    <cellStyle name="Millares 4 2 2" xfId="21"/>
    <cellStyle name="Normal" xfId="0" builtinId="0"/>
    <cellStyle name="Normal 10" xfId="5"/>
    <cellStyle name="Normal 12" xfId="6"/>
    <cellStyle name="Normal 13" xfId="7"/>
    <cellStyle name="Normal 2" xfId="2"/>
    <cellStyle name="Normal 2 2" xfId="8"/>
    <cellStyle name="Normal 2 3" xfId="12"/>
    <cellStyle name="Normal 2 4" xfId="14"/>
    <cellStyle name="Normal 2 5" xfId="17"/>
    <cellStyle name="Normal 3" xfId="9"/>
    <cellStyle name="Normal 3 2" xfId="41"/>
    <cellStyle name="Normal 3 3" xfId="43"/>
    <cellStyle name="Normal 4" xfId="11"/>
    <cellStyle name="Normal 4 2" xfId="40"/>
    <cellStyle name="Normal 5" xfId="13"/>
    <cellStyle name="Resultado 1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workbookViewId="0">
      <selection activeCell="C22" sqref="C22"/>
    </sheetView>
  </sheetViews>
  <sheetFormatPr baseColWidth="10" defaultRowHeight="11.25" x14ac:dyDescent="0.2"/>
  <cols>
    <col min="1" max="1" width="2.42578125" style="25" customWidth="1"/>
    <col min="2" max="2" width="40.28515625" style="25" bestFit="1" customWidth="1"/>
    <col min="3" max="3" width="8.140625" style="25" bestFit="1" customWidth="1"/>
    <col min="4" max="4" width="7.140625" style="25" bestFit="1" customWidth="1"/>
    <col min="5" max="5" width="8.140625" style="25" bestFit="1" customWidth="1"/>
    <col min="6" max="6" width="10" style="25" bestFit="1" customWidth="1"/>
    <col min="7" max="7" width="10.28515625" style="25" bestFit="1" customWidth="1"/>
    <col min="8" max="8" width="6.5703125" style="25" bestFit="1" customWidth="1"/>
    <col min="9" max="9" width="11.28515625" style="25" bestFit="1" customWidth="1"/>
    <col min="10" max="10" width="9.7109375" style="25" bestFit="1" customWidth="1"/>
    <col min="11" max="11" width="11.5703125" style="25" bestFit="1" customWidth="1"/>
    <col min="12" max="12" width="15.28515625" style="25" customWidth="1"/>
    <col min="13" max="13" width="7.42578125" style="25" bestFit="1" customWidth="1"/>
    <col min="14" max="14" width="8.28515625" style="25" bestFit="1" customWidth="1"/>
    <col min="15" max="16384" width="11.42578125" style="25"/>
  </cols>
  <sheetData>
    <row r="1" spans="1:15" x14ac:dyDescent="0.2">
      <c r="A1" s="1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5" x14ac:dyDescent="0.2">
      <c r="A2" s="1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x14ac:dyDescent="0.2">
      <c r="A3" s="1" t="s">
        <v>36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5" spans="1:15" x14ac:dyDescent="0.2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3"/>
      <c r="M5" s="18"/>
      <c r="N5" s="18"/>
      <c r="O5" s="18"/>
    </row>
    <row r="6" spans="1:15" x14ac:dyDescent="0.2">
      <c r="A6" s="18"/>
      <c r="B6" s="18"/>
      <c r="C6" s="5" t="s">
        <v>2</v>
      </c>
      <c r="D6" s="5" t="s">
        <v>2</v>
      </c>
      <c r="E6" s="5" t="s">
        <v>3</v>
      </c>
      <c r="F6" s="5" t="s">
        <v>4</v>
      </c>
      <c r="G6" s="20"/>
      <c r="H6" s="20"/>
      <c r="I6" s="14"/>
      <c r="J6" s="5" t="s">
        <v>5</v>
      </c>
      <c r="K6" s="5" t="s">
        <v>6</v>
      </c>
      <c r="L6" s="5" t="s">
        <v>7</v>
      </c>
      <c r="M6" s="5" t="s">
        <v>8</v>
      </c>
      <c r="N6" s="5" t="s">
        <v>9</v>
      </c>
      <c r="O6" s="18"/>
    </row>
    <row r="7" spans="1:15" x14ac:dyDescent="0.2">
      <c r="A7" s="18"/>
      <c r="B7" s="4"/>
      <c r="C7" s="5" t="s">
        <v>10</v>
      </c>
      <c r="D7" s="5" t="s">
        <v>10</v>
      </c>
      <c r="E7" s="5" t="s">
        <v>10</v>
      </c>
      <c r="F7" s="5" t="s">
        <v>10</v>
      </c>
      <c r="G7" s="6" t="s">
        <v>11</v>
      </c>
      <c r="H7" s="5" t="s">
        <v>12</v>
      </c>
      <c r="I7" s="7" t="s">
        <v>13</v>
      </c>
      <c r="J7" s="68" t="s">
        <v>14</v>
      </c>
      <c r="K7" s="68"/>
      <c r="L7" s="5" t="s">
        <v>15</v>
      </c>
      <c r="M7" s="5" t="s">
        <v>15</v>
      </c>
      <c r="N7" s="5" t="s">
        <v>16</v>
      </c>
      <c r="O7" s="18"/>
    </row>
    <row r="8" spans="1:15" x14ac:dyDescent="0.2">
      <c r="A8" s="18"/>
      <c r="B8" s="18"/>
      <c r="C8" s="5" t="s">
        <v>17</v>
      </c>
      <c r="D8" s="5" t="s">
        <v>18</v>
      </c>
      <c r="E8" s="5" t="s">
        <v>19</v>
      </c>
      <c r="F8" s="5" t="s">
        <v>20</v>
      </c>
      <c r="G8" s="5" t="s">
        <v>21</v>
      </c>
      <c r="H8" s="5">
        <v>683</v>
      </c>
      <c r="I8" s="7" t="s">
        <v>22</v>
      </c>
      <c r="J8" s="5" t="s">
        <v>23</v>
      </c>
      <c r="K8" s="5" t="s">
        <v>24</v>
      </c>
      <c r="L8" s="5" t="s">
        <v>25</v>
      </c>
      <c r="M8" s="8">
        <v>0.04</v>
      </c>
      <c r="N8" s="8" t="s">
        <v>26</v>
      </c>
      <c r="O8" s="18"/>
    </row>
    <row r="9" spans="1:15" x14ac:dyDescent="0.2">
      <c r="A9" s="5">
        <v>1</v>
      </c>
      <c r="B9" s="19" t="s">
        <v>27</v>
      </c>
      <c r="C9" s="28">
        <v>66964.289999999994</v>
      </c>
      <c r="D9" s="29"/>
      <c r="E9" s="28">
        <v>26785.71</v>
      </c>
      <c r="F9" s="28">
        <v>40178.57</v>
      </c>
      <c r="G9" s="30"/>
      <c r="H9" s="30"/>
      <c r="I9" s="30">
        <f>+SUM(C9:H9)</f>
        <v>133928.57</v>
      </c>
      <c r="J9" s="36"/>
      <c r="K9" s="28">
        <f>+I9*0.1</f>
        <v>13392.857000000002</v>
      </c>
      <c r="L9" s="28">
        <f>+((I9*0.16/3))*2</f>
        <v>14285.714133333335</v>
      </c>
      <c r="M9" s="28"/>
      <c r="N9" s="28">
        <f>+I9*0.02</f>
        <v>2678.5714000000003</v>
      </c>
      <c r="O9" s="10"/>
    </row>
    <row r="10" spans="1:15" x14ac:dyDescent="0.2">
      <c r="A10" s="5">
        <v>2</v>
      </c>
      <c r="B10" s="19" t="s">
        <v>30</v>
      </c>
      <c r="C10" s="28">
        <v>66964.289999999994</v>
      </c>
      <c r="D10" s="29"/>
      <c r="E10" s="28">
        <v>26785.71</v>
      </c>
      <c r="F10" s="28">
        <v>40178.57</v>
      </c>
      <c r="G10" s="36"/>
      <c r="H10" s="36"/>
      <c r="I10" s="30">
        <f t="shared" ref="I10:I14" si="0">+SUM(C10:H10)</f>
        <v>133928.57</v>
      </c>
      <c r="J10" s="36"/>
      <c r="K10" s="28">
        <f t="shared" ref="K10:K12" si="1">+I10*0.1</f>
        <v>13392.857000000002</v>
      </c>
      <c r="L10" s="28">
        <f>+((I10*0.16/3))*2</f>
        <v>14285.714133333335</v>
      </c>
      <c r="M10" s="28"/>
      <c r="N10" s="28">
        <f>+I10*0.02</f>
        <v>2678.5714000000003</v>
      </c>
      <c r="O10" s="10"/>
    </row>
    <row r="11" spans="1:15" x14ac:dyDescent="0.2">
      <c r="A11" s="5">
        <v>3</v>
      </c>
      <c r="B11" s="26" t="s">
        <v>34</v>
      </c>
      <c r="C11" s="28">
        <v>21201.41</v>
      </c>
      <c r="D11" s="29"/>
      <c r="E11" s="28"/>
      <c r="F11" s="28"/>
      <c r="G11" s="30"/>
      <c r="H11" s="31"/>
      <c r="I11" s="30">
        <f t="shared" si="0"/>
        <v>21201.41</v>
      </c>
      <c r="J11" s="36"/>
      <c r="K11" s="28">
        <f t="shared" si="1"/>
        <v>2120.1410000000001</v>
      </c>
      <c r="L11" s="28">
        <f>+((I11*0.16/3))*2</f>
        <v>2261.4837333333335</v>
      </c>
      <c r="M11" s="28"/>
      <c r="N11" s="28">
        <f>+I11*0.01</f>
        <v>212.01410000000001</v>
      </c>
      <c r="O11" s="10"/>
    </row>
    <row r="12" spans="1:15" x14ac:dyDescent="0.2">
      <c r="A12" s="5">
        <v>4</v>
      </c>
      <c r="B12" s="11" t="s">
        <v>29</v>
      </c>
      <c r="C12" s="28"/>
      <c r="D12" s="29">
        <v>80000</v>
      </c>
      <c r="E12" s="28"/>
      <c r="F12" s="28"/>
      <c r="G12" s="30"/>
      <c r="H12" s="31"/>
      <c r="I12" s="30">
        <f t="shared" si="0"/>
        <v>80000</v>
      </c>
      <c r="J12" s="36"/>
      <c r="K12" s="28">
        <f t="shared" si="1"/>
        <v>8000</v>
      </c>
      <c r="L12" s="28">
        <f>+((I12*0.16/3))*2</f>
        <v>8533.3333333333339</v>
      </c>
      <c r="M12" s="28"/>
      <c r="N12" s="28">
        <f>+I12*0.01</f>
        <v>800</v>
      </c>
      <c r="O12" s="10"/>
    </row>
    <row r="13" spans="1:15" x14ac:dyDescent="0.2">
      <c r="A13" s="5">
        <v>5</v>
      </c>
      <c r="B13" s="27" t="s">
        <v>35</v>
      </c>
      <c r="C13" s="28"/>
      <c r="D13" s="29"/>
      <c r="E13" s="28"/>
      <c r="F13" s="28"/>
      <c r="G13" s="30"/>
      <c r="H13" s="31">
        <v>621.41999999999996</v>
      </c>
      <c r="I13" s="30">
        <f t="shared" si="0"/>
        <v>621.41999999999996</v>
      </c>
      <c r="J13" s="36"/>
      <c r="K13" s="30"/>
      <c r="L13" s="28"/>
      <c r="M13" s="28">
        <f>+I13*0.04</f>
        <v>24.8568</v>
      </c>
      <c r="N13" s="28"/>
      <c r="O13" s="10"/>
    </row>
    <row r="14" spans="1:15" ht="12" thickBot="1" x14ac:dyDescent="0.25">
      <c r="A14" s="5">
        <v>6</v>
      </c>
      <c r="B14" s="11" t="s">
        <v>28</v>
      </c>
      <c r="C14" s="32"/>
      <c r="D14" s="33"/>
      <c r="E14" s="32"/>
      <c r="F14" s="32"/>
      <c r="G14" s="35">
        <v>24305</v>
      </c>
      <c r="H14" s="38"/>
      <c r="I14" s="35">
        <f t="shared" si="0"/>
        <v>24305</v>
      </c>
      <c r="J14" s="34"/>
      <c r="K14" s="35"/>
      <c r="L14" s="32"/>
      <c r="M14" s="32">
        <f>+I14*0.04</f>
        <v>972.2</v>
      </c>
      <c r="N14" s="32"/>
      <c r="O14" s="10"/>
    </row>
    <row r="15" spans="1:15" x14ac:dyDescent="0.2">
      <c r="A15" s="18"/>
      <c r="B15" s="18"/>
      <c r="C15" s="37">
        <f t="shared" ref="C15:N15" si="2">+SUM(C9:C14)</f>
        <v>155129.99</v>
      </c>
      <c r="D15" s="37">
        <f t="shared" si="2"/>
        <v>80000</v>
      </c>
      <c r="E15" s="37">
        <f t="shared" si="2"/>
        <v>53571.42</v>
      </c>
      <c r="F15" s="37">
        <f t="shared" si="2"/>
        <v>80357.14</v>
      </c>
      <c r="G15" s="37">
        <f t="shared" si="2"/>
        <v>24305</v>
      </c>
      <c r="H15" s="37">
        <f t="shared" si="2"/>
        <v>621.41999999999996</v>
      </c>
      <c r="I15" s="37">
        <f t="shared" si="2"/>
        <v>393984.97</v>
      </c>
      <c r="J15" s="37">
        <f t="shared" si="2"/>
        <v>0</v>
      </c>
      <c r="K15" s="37">
        <f t="shared" si="2"/>
        <v>36905.855000000003</v>
      </c>
      <c r="L15" s="37">
        <f t="shared" si="2"/>
        <v>39366.24533333334</v>
      </c>
      <c r="M15" s="37">
        <f t="shared" si="2"/>
        <v>997.05680000000007</v>
      </c>
      <c r="N15" s="37">
        <f t="shared" si="2"/>
        <v>6369.1569000000009</v>
      </c>
      <c r="O15" s="10"/>
    </row>
    <row r="16" spans="1:15" ht="12" thickBot="1" x14ac:dyDescent="0.25">
      <c r="A16" s="18"/>
      <c r="B16" s="11"/>
      <c r="C16" s="9"/>
      <c r="D16" s="9"/>
      <c r="E16" s="9"/>
      <c r="F16" s="9"/>
      <c r="G16" s="9"/>
      <c r="H16" s="9"/>
      <c r="I16" s="23" t="s">
        <v>31</v>
      </c>
      <c r="J16" s="17"/>
      <c r="K16" s="17">
        <v>36906</v>
      </c>
      <c r="L16" s="17">
        <v>39366</v>
      </c>
      <c r="M16" s="17">
        <v>997</v>
      </c>
      <c r="N16" s="17">
        <v>6369</v>
      </c>
      <c r="O16" s="13"/>
    </row>
    <row r="17" spans="1:15" x14ac:dyDescent="0.2">
      <c r="A17" s="18"/>
      <c r="B17" s="11"/>
      <c r="C17" s="9"/>
      <c r="D17" s="9"/>
      <c r="E17" s="9"/>
      <c r="F17" s="9"/>
      <c r="G17" s="9"/>
      <c r="H17" s="9"/>
      <c r="I17" s="23" t="s">
        <v>32</v>
      </c>
      <c r="J17" s="30">
        <f>+J15-J16</f>
        <v>0</v>
      </c>
      <c r="K17" s="30">
        <f>+K15-K16</f>
        <v>-0.14499999999679858</v>
      </c>
      <c r="L17" s="30">
        <f>+L15-L16</f>
        <v>0.24533333333965857</v>
      </c>
      <c r="M17" s="30">
        <f>+M15-M16</f>
        <v>5.6800000000066575E-2</v>
      </c>
      <c r="N17" s="30">
        <f>+N15-N16</f>
        <v>0.15690000000086002</v>
      </c>
      <c r="O17" s="10"/>
    </row>
    <row r="18" spans="1:15" x14ac:dyDescent="0.2">
      <c r="B18" s="11"/>
      <c r="C18" s="10"/>
      <c r="D18" s="10"/>
      <c r="E18" s="10"/>
      <c r="F18" s="10"/>
      <c r="G18" s="10"/>
      <c r="H18" s="10"/>
      <c r="I18" s="12"/>
      <c r="J18" s="14"/>
      <c r="K18" s="14"/>
      <c r="L18" s="14"/>
      <c r="M18" s="14"/>
      <c r="N18" s="14"/>
      <c r="O18" s="10"/>
    </row>
    <row r="19" spans="1:15" x14ac:dyDescent="0.2">
      <c r="B19" s="18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</row>
    <row r="20" spans="1:15" x14ac:dyDescent="0.2">
      <c r="B20" s="4" t="s">
        <v>51</v>
      </c>
      <c r="C20" s="10"/>
      <c r="D20" s="10"/>
      <c r="E20" s="10"/>
      <c r="F20" s="18"/>
      <c r="G20" s="18"/>
      <c r="H20" s="18"/>
      <c r="I20" s="18"/>
      <c r="J20" s="18"/>
      <c r="K20" s="18"/>
      <c r="L20" s="18"/>
      <c r="M20" s="18"/>
      <c r="N20" s="18"/>
      <c r="O20" s="18"/>
    </row>
    <row r="21" spans="1:15" x14ac:dyDescent="0.2">
      <c r="B21" s="39" t="s">
        <v>37</v>
      </c>
      <c r="C21" s="16">
        <v>200</v>
      </c>
      <c r="D21" s="10"/>
      <c r="E21" s="10"/>
      <c r="F21" s="18"/>
      <c r="G21" s="18"/>
      <c r="H21" s="18"/>
      <c r="I21" s="10"/>
      <c r="J21" s="18"/>
      <c r="K21" s="18"/>
      <c r="L21" s="18"/>
      <c r="M21" s="18"/>
      <c r="N21" s="18"/>
      <c r="O21" s="18"/>
    </row>
    <row r="22" spans="1:15" ht="12" thickBot="1" x14ac:dyDescent="0.25">
      <c r="B22" s="40" t="s">
        <v>33</v>
      </c>
      <c r="C22" s="22">
        <v>1000</v>
      </c>
      <c r="D22" s="10"/>
      <c r="E22" s="10"/>
      <c r="F22" s="18"/>
      <c r="G22" s="18"/>
      <c r="H22" s="18"/>
      <c r="I22" s="10"/>
      <c r="J22" s="18"/>
      <c r="K22" s="18"/>
      <c r="L22" s="18"/>
      <c r="M22" s="18"/>
      <c r="N22" s="18"/>
      <c r="O22" s="18"/>
    </row>
    <row r="23" spans="1:15" x14ac:dyDescent="0.2">
      <c r="B23" s="2"/>
      <c r="C23" s="10">
        <f>+C21+C22</f>
        <v>1200</v>
      </c>
      <c r="D23" s="10"/>
      <c r="E23" s="10"/>
      <c r="F23" s="18"/>
      <c r="G23" s="18"/>
      <c r="H23" s="18"/>
      <c r="I23" s="10"/>
      <c r="J23" s="18"/>
      <c r="K23" s="18"/>
      <c r="L23" s="18"/>
      <c r="M23" s="18"/>
      <c r="N23" s="18"/>
      <c r="O23" s="18"/>
    </row>
    <row r="24" spans="1:15" x14ac:dyDescent="0.2">
      <c r="B24" s="2"/>
      <c r="C24" s="10"/>
      <c r="D24" s="10"/>
      <c r="E24" s="10"/>
      <c r="F24" s="18"/>
      <c r="G24" s="18"/>
      <c r="H24" s="18"/>
      <c r="I24" s="10"/>
      <c r="J24" s="18"/>
      <c r="K24" s="18"/>
      <c r="L24" s="18"/>
      <c r="M24" s="18"/>
      <c r="N24" s="18"/>
      <c r="O24" s="18"/>
    </row>
    <row r="25" spans="1:15" x14ac:dyDescent="0.2">
      <c r="B25" s="18"/>
      <c r="C25" s="10"/>
      <c r="D25" s="10"/>
      <c r="E25" s="10"/>
      <c r="F25" s="18"/>
      <c r="G25" s="18"/>
      <c r="H25" s="18"/>
      <c r="I25" s="10"/>
      <c r="J25" s="18"/>
      <c r="K25" s="18"/>
      <c r="L25" s="18"/>
      <c r="M25" s="18"/>
      <c r="N25" s="18"/>
      <c r="O25" s="18"/>
    </row>
    <row r="26" spans="1:15" x14ac:dyDescent="0.2">
      <c r="B26" s="18"/>
      <c r="C26" s="24"/>
      <c r="D26" s="10"/>
      <c r="E26" s="10"/>
      <c r="F26" s="18"/>
      <c r="G26" s="18"/>
      <c r="H26" s="18"/>
      <c r="I26" s="10"/>
      <c r="J26" s="18"/>
      <c r="K26" s="18"/>
      <c r="L26" s="18"/>
      <c r="M26" s="18"/>
      <c r="N26" s="18"/>
      <c r="O26" s="18"/>
    </row>
    <row r="27" spans="1:15" x14ac:dyDescent="0.2">
      <c r="B27" s="18"/>
      <c r="C27" s="10"/>
      <c r="D27" s="10"/>
      <c r="E27" s="10"/>
      <c r="F27" s="18"/>
      <c r="G27" s="18"/>
      <c r="H27" s="18"/>
      <c r="I27" s="10"/>
      <c r="J27" s="18"/>
      <c r="K27" s="18"/>
      <c r="L27" s="18"/>
      <c r="M27" s="18"/>
      <c r="N27" s="18"/>
      <c r="O27" s="18"/>
    </row>
    <row r="28" spans="1:15" x14ac:dyDescent="0.2">
      <c r="B28" s="18"/>
      <c r="C28" s="18"/>
      <c r="D28" s="18"/>
      <c r="E28" s="18"/>
      <c r="F28" s="18"/>
      <c r="G28" s="18"/>
      <c r="H28" s="18"/>
      <c r="I28" s="10"/>
      <c r="J28" s="18"/>
      <c r="K28" s="18"/>
      <c r="L28" s="18"/>
      <c r="M28" s="18"/>
      <c r="N28" s="18"/>
      <c r="O28" s="18"/>
    </row>
    <row r="29" spans="1:15" x14ac:dyDescent="0.2">
      <c r="B29" s="18"/>
      <c r="C29" s="18"/>
      <c r="D29" s="18"/>
      <c r="E29" s="18"/>
      <c r="F29" s="18"/>
      <c r="G29" s="18"/>
      <c r="H29" s="18"/>
      <c r="I29" s="10"/>
      <c r="J29" s="18"/>
      <c r="K29" s="18"/>
      <c r="L29" s="18"/>
      <c r="M29" s="18"/>
      <c r="N29" s="18"/>
      <c r="O29" s="18"/>
    </row>
    <row r="30" spans="1:15" x14ac:dyDescent="0.2">
      <c r="B30" s="18"/>
      <c r="C30" s="18"/>
      <c r="D30" s="18"/>
      <c r="E30" s="18"/>
      <c r="F30" s="18"/>
      <c r="G30" s="18"/>
      <c r="H30" s="18"/>
      <c r="I30" s="10"/>
      <c r="J30" s="18"/>
      <c r="K30" s="18"/>
      <c r="L30" s="18"/>
      <c r="M30" s="18"/>
      <c r="N30" s="18"/>
      <c r="O30" s="18"/>
    </row>
    <row r="31" spans="1:15" x14ac:dyDescent="0.2">
      <c r="B31" s="18"/>
      <c r="C31" s="18"/>
      <c r="D31" s="18"/>
      <c r="E31" s="18"/>
      <c r="F31" s="18"/>
      <c r="G31" s="18"/>
      <c r="H31" s="18"/>
      <c r="I31" s="10"/>
      <c r="J31" s="18"/>
      <c r="K31" s="18"/>
      <c r="L31" s="18"/>
      <c r="M31" s="18"/>
      <c r="N31" s="18"/>
      <c r="O31" s="18"/>
    </row>
    <row r="32" spans="1:15" x14ac:dyDescent="0.2">
      <c r="B32" s="18"/>
      <c r="C32" s="18"/>
      <c r="D32" s="18"/>
      <c r="E32" s="18"/>
      <c r="F32" s="18"/>
      <c r="G32" s="18"/>
      <c r="H32" s="18"/>
      <c r="I32" s="10"/>
      <c r="J32" s="18"/>
      <c r="K32" s="18"/>
      <c r="L32" s="18"/>
      <c r="M32" s="18"/>
      <c r="N32" s="18"/>
      <c r="O32" s="18"/>
    </row>
    <row r="33" spans="2:15" x14ac:dyDescent="0.2">
      <c r="B33" s="18"/>
      <c r="C33" s="18"/>
      <c r="D33" s="18"/>
      <c r="E33" s="18"/>
      <c r="F33" s="18"/>
      <c r="G33" s="18"/>
      <c r="H33" s="18"/>
      <c r="I33" s="10"/>
      <c r="J33" s="18"/>
      <c r="K33" s="18"/>
      <c r="L33" s="18"/>
      <c r="M33" s="18"/>
      <c r="N33" s="18"/>
      <c r="O33" s="18"/>
    </row>
    <row r="35" spans="2:15" x14ac:dyDescent="0.2">
      <c r="I35" s="10"/>
    </row>
    <row r="36" spans="2:15" x14ac:dyDescent="0.2">
      <c r="I36" s="10"/>
    </row>
    <row r="37" spans="2:15" x14ac:dyDescent="0.2">
      <c r="I37" s="15"/>
    </row>
    <row r="39" spans="2:15" x14ac:dyDescent="0.2">
      <c r="I39" s="15"/>
    </row>
  </sheetData>
  <mergeCells count="1">
    <mergeCell ref="J7:K7"/>
  </mergeCells>
  <pageMargins left="0.70866141732283472" right="0.70866141732283472" top="0.74803149606299213" bottom="0.74803149606299213" header="0.31496062992125984" footer="0.31496062992125984"/>
  <pageSetup scale="70" orientation="landscape" r:id="rId1"/>
  <ignoredErrors>
    <ignoredError sqref="H15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workbookViewId="0">
      <selection activeCell="B22" sqref="B22:C22"/>
    </sheetView>
  </sheetViews>
  <sheetFormatPr baseColWidth="10" defaultRowHeight="11.25" x14ac:dyDescent="0.2"/>
  <cols>
    <col min="1" max="1" width="2.42578125" style="39" customWidth="1"/>
    <col min="2" max="2" width="40.28515625" style="39" bestFit="1" customWidth="1"/>
    <col min="3" max="3" width="9.85546875" style="39" bestFit="1" customWidth="1"/>
    <col min="4" max="5" width="9.140625" style="39" bestFit="1" customWidth="1"/>
    <col min="6" max="6" width="9.85546875" style="39" bestFit="1" customWidth="1"/>
    <col min="7" max="7" width="6.85546875" style="39" bestFit="1" customWidth="1"/>
    <col min="8" max="8" width="10.140625" style="39" bestFit="1" customWidth="1"/>
    <col min="9" max="9" width="6.42578125" style="39" bestFit="1" customWidth="1"/>
    <col min="10" max="10" width="11.140625" style="39" bestFit="1" customWidth="1"/>
    <col min="11" max="11" width="9.7109375" style="39" bestFit="1" customWidth="1"/>
    <col min="12" max="12" width="11.5703125" style="39" bestFit="1" customWidth="1"/>
    <col min="13" max="13" width="15" style="39" bestFit="1" customWidth="1"/>
    <col min="14" max="14" width="7.42578125" style="39" bestFit="1" customWidth="1"/>
    <col min="15" max="15" width="8.28515625" style="39" bestFit="1" customWidth="1"/>
    <col min="16" max="16384" width="11.42578125" style="39"/>
  </cols>
  <sheetData>
    <row r="1" spans="1:16" x14ac:dyDescent="0.2">
      <c r="A1" s="1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spans="1:16" x14ac:dyDescent="0.2">
      <c r="A2" s="1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6" x14ac:dyDescent="0.2">
      <c r="A3" s="1" t="s">
        <v>61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5" spans="1:16" x14ac:dyDescent="0.2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3"/>
      <c r="N5" s="18"/>
      <c r="O5" s="18"/>
      <c r="P5" s="18"/>
    </row>
    <row r="6" spans="1:16" x14ac:dyDescent="0.2">
      <c r="A6" s="18"/>
      <c r="B6" s="18"/>
      <c r="C6" s="62" t="s">
        <v>2</v>
      </c>
      <c r="D6" s="62" t="s">
        <v>2</v>
      </c>
      <c r="E6" s="62" t="s">
        <v>3</v>
      </c>
      <c r="F6" s="62" t="s">
        <v>4</v>
      </c>
      <c r="G6" s="62"/>
      <c r="H6" s="20"/>
      <c r="I6" s="20"/>
      <c r="J6" s="14"/>
      <c r="K6" s="62" t="s">
        <v>5</v>
      </c>
      <c r="L6" s="62" t="s">
        <v>6</v>
      </c>
      <c r="M6" s="62" t="s">
        <v>7</v>
      </c>
      <c r="N6" s="62" t="s">
        <v>8</v>
      </c>
      <c r="O6" s="62" t="s">
        <v>9</v>
      </c>
      <c r="P6" s="18"/>
    </row>
    <row r="7" spans="1:16" x14ac:dyDescent="0.2">
      <c r="A7" s="18"/>
      <c r="B7" s="4"/>
      <c r="C7" s="62" t="s">
        <v>10</v>
      </c>
      <c r="D7" s="62" t="s">
        <v>10</v>
      </c>
      <c r="E7" s="62" t="s">
        <v>10</v>
      </c>
      <c r="F7" s="62" t="s">
        <v>10</v>
      </c>
      <c r="G7" s="44" t="s">
        <v>42</v>
      </c>
      <c r="H7" s="6" t="s">
        <v>11</v>
      </c>
      <c r="I7" s="62" t="s">
        <v>12</v>
      </c>
      <c r="J7" s="7" t="s">
        <v>13</v>
      </c>
      <c r="K7" s="68" t="s">
        <v>14</v>
      </c>
      <c r="L7" s="68"/>
      <c r="M7" s="62" t="s">
        <v>15</v>
      </c>
      <c r="N7" s="62" t="s">
        <v>15</v>
      </c>
      <c r="O7" s="62" t="s">
        <v>16</v>
      </c>
      <c r="P7" s="18"/>
    </row>
    <row r="8" spans="1:16" x14ac:dyDescent="0.2">
      <c r="A8" s="18"/>
      <c r="B8" s="18"/>
      <c r="C8" s="47" t="s">
        <v>17</v>
      </c>
      <c r="D8" s="47" t="s">
        <v>18</v>
      </c>
      <c r="E8" s="47" t="s">
        <v>19</v>
      </c>
      <c r="F8" s="47" t="s">
        <v>20</v>
      </c>
      <c r="G8" s="48" t="s">
        <v>43</v>
      </c>
      <c r="H8" s="47" t="s">
        <v>21</v>
      </c>
      <c r="I8" s="47" t="s">
        <v>48</v>
      </c>
      <c r="J8" s="49" t="s">
        <v>22</v>
      </c>
      <c r="K8" s="47" t="s">
        <v>23</v>
      </c>
      <c r="L8" s="47" t="s">
        <v>24</v>
      </c>
      <c r="M8" s="47" t="s">
        <v>25</v>
      </c>
      <c r="N8" s="50">
        <v>0.04</v>
      </c>
      <c r="O8" s="47" t="s">
        <v>26</v>
      </c>
      <c r="P8" s="18"/>
    </row>
    <row r="9" spans="1:16" x14ac:dyDescent="0.2">
      <c r="A9" s="62">
        <v>1</v>
      </c>
      <c r="B9" s="19" t="s">
        <v>27</v>
      </c>
      <c r="C9" s="28">
        <v>66964.289999999994</v>
      </c>
      <c r="D9" s="29"/>
      <c r="E9" s="28">
        <v>26785.71</v>
      </c>
      <c r="F9" s="28">
        <v>40178.57</v>
      </c>
      <c r="G9" s="28"/>
      <c r="H9" s="30"/>
      <c r="I9" s="30"/>
      <c r="J9" s="30">
        <f>+SUM(C9:I9)</f>
        <v>133928.57</v>
      </c>
      <c r="K9" s="36"/>
      <c r="L9" s="28">
        <f>+J9*0.1</f>
        <v>13392.857000000002</v>
      </c>
      <c r="M9" s="28">
        <f>+((J9*0.16/3))*2</f>
        <v>14285.714133333335</v>
      </c>
      <c r="N9" s="28"/>
      <c r="O9" s="28">
        <f>+J9*0.02</f>
        <v>2678.5714000000003</v>
      </c>
      <c r="P9" s="10"/>
    </row>
    <row r="10" spans="1:16" x14ac:dyDescent="0.2">
      <c r="A10" s="62">
        <v>2</v>
      </c>
      <c r="B10" s="19" t="s">
        <v>30</v>
      </c>
      <c r="C10" s="28">
        <v>66964.289999999994</v>
      </c>
      <c r="D10" s="29"/>
      <c r="E10" s="28">
        <v>26785.71</v>
      </c>
      <c r="F10" s="28">
        <v>40178.57</v>
      </c>
      <c r="G10" s="28"/>
      <c r="H10" s="36"/>
      <c r="I10" s="36"/>
      <c r="J10" s="30">
        <f t="shared" ref="J10:J15" si="0">+SUM(C10:I10)</f>
        <v>133928.57</v>
      </c>
      <c r="K10" s="36"/>
      <c r="L10" s="28">
        <f t="shared" ref="L10:L11" si="1">+J10*0.1</f>
        <v>13392.857000000002</v>
      </c>
      <c r="M10" s="28">
        <f>+((J10*0.16/3))*2</f>
        <v>14285.714133333335</v>
      </c>
      <c r="N10" s="28"/>
      <c r="O10" s="28">
        <f>+J10*0.02</f>
        <v>2678.5714000000003</v>
      </c>
      <c r="P10" s="10"/>
    </row>
    <row r="11" spans="1:16" x14ac:dyDescent="0.2">
      <c r="A11" s="62">
        <v>3</v>
      </c>
      <c r="B11" s="39" t="s">
        <v>46</v>
      </c>
      <c r="C11" s="28"/>
      <c r="D11" s="29">
        <v>170000</v>
      </c>
      <c r="E11" s="28"/>
      <c r="F11" s="28"/>
      <c r="G11" s="28"/>
      <c r="H11" s="30"/>
      <c r="I11" s="31"/>
      <c r="J11" s="30">
        <f t="shared" si="0"/>
        <v>170000</v>
      </c>
      <c r="K11" s="36"/>
      <c r="L11" s="28">
        <f t="shared" si="1"/>
        <v>17000</v>
      </c>
      <c r="M11" s="28">
        <f>+((J11*0.16/3))*2</f>
        <v>18133.333333333332</v>
      </c>
      <c r="N11" s="28"/>
      <c r="O11" s="28">
        <f>+J11*0.01</f>
        <v>1700</v>
      </c>
      <c r="P11" s="10"/>
    </row>
    <row r="12" spans="1:16" x14ac:dyDescent="0.2">
      <c r="A12" s="62">
        <v>4</v>
      </c>
      <c r="B12" s="27" t="s">
        <v>41</v>
      </c>
      <c r="C12" s="28"/>
      <c r="D12" s="29"/>
      <c r="E12" s="28"/>
      <c r="F12" s="28"/>
      <c r="G12" s="28">
        <v>66734.27</v>
      </c>
      <c r="H12" s="30"/>
      <c r="I12" s="31"/>
      <c r="J12" s="30">
        <f t="shared" si="0"/>
        <v>66734.27</v>
      </c>
      <c r="K12" s="36">
        <f>+J12*0.1</f>
        <v>6673.4270000000006</v>
      </c>
      <c r="L12" s="30"/>
      <c r="M12" s="28">
        <f>+((J12*0.16/3))*2</f>
        <v>7118.322133333334</v>
      </c>
      <c r="N12" s="28"/>
      <c r="O12" s="28">
        <f>+J12*0.02</f>
        <v>1334.6854000000001</v>
      </c>
      <c r="P12" s="10"/>
    </row>
    <row r="13" spans="1:16" x14ac:dyDescent="0.2">
      <c r="A13" s="63">
        <v>5</v>
      </c>
      <c r="B13" s="27" t="s">
        <v>62</v>
      </c>
      <c r="C13" s="28"/>
      <c r="D13" s="29"/>
      <c r="E13" s="28"/>
      <c r="F13" s="28"/>
      <c r="G13" s="28">
        <v>5300.54</v>
      </c>
      <c r="H13" s="30"/>
      <c r="I13" s="31"/>
      <c r="J13" s="30">
        <f t="shared" si="0"/>
        <v>5300.54</v>
      </c>
      <c r="K13" s="36">
        <f>+J13*0.1</f>
        <v>530.05399999999997</v>
      </c>
      <c r="L13" s="30"/>
      <c r="M13" s="28">
        <f>+((J13*0.16/3))*2</f>
        <v>565.39093333333335</v>
      </c>
      <c r="N13" s="28"/>
      <c r="O13" s="28">
        <f>+J13*0.01</f>
        <v>53.005400000000002</v>
      </c>
      <c r="P13" s="10"/>
    </row>
    <row r="14" spans="1:16" x14ac:dyDescent="0.2">
      <c r="A14" s="67">
        <v>7</v>
      </c>
      <c r="B14" s="27" t="s">
        <v>65</v>
      </c>
      <c r="C14" s="28"/>
      <c r="D14" s="29"/>
      <c r="E14" s="28"/>
      <c r="F14" s="28"/>
      <c r="G14" s="28"/>
      <c r="H14" s="30"/>
      <c r="I14" s="31">
        <v>95</v>
      </c>
      <c r="J14" s="30">
        <f t="shared" si="0"/>
        <v>95</v>
      </c>
      <c r="K14" s="36"/>
      <c r="L14" s="30"/>
      <c r="M14" s="28"/>
      <c r="N14" s="28">
        <f>+J14*0.04</f>
        <v>3.8000000000000003</v>
      </c>
      <c r="O14" s="28"/>
      <c r="P14" s="10"/>
    </row>
    <row r="15" spans="1:16" ht="12" thickBot="1" x14ac:dyDescent="0.25">
      <c r="A15" s="62">
        <v>6</v>
      </c>
      <c r="B15" s="11" t="s">
        <v>28</v>
      </c>
      <c r="C15" s="32"/>
      <c r="D15" s="33"/>
      <c r="E15" s="32"/>
      <c r="F15" s="32"/>
      <c r="G15" s="32"/>
      <c r="H15" s="35">
        <v>13791</v>
      </c>
      <c r="I15" s="38"/>
      <c r="J15" s="35">
        <f t="shared" si="0"/>
        <v>13791</v>
      </c>
      <c r="K15" s="34"/>
      <c r="L15" s="35"/>
      <c r="M15" s="32"/>
      <c r="N15" s="32">
        <f>+J15*0.04</f>
        <v>551.64</v>
      </c>
      <c r="O15" s="32">
        <v>0</v>
      </c>
      <c r="P15" s="10"/>
    </row>
    <row r="16" spans="1:16" x14ac:dyDescent="0.2">
      <c r="A16" s="18"/>
      <c r="B16" s="18"/>
      <c r="C16" s="37">
        <f>+SUM(C9:C15)</f>
        <v>133928.57999999999</v>
      </c>
      <c r="D16" s="37">
        <f>+SUM(D9:D15)</f>
        <v>170000</v>
      </c>
      <c r="E16" s="37">
        <f>+SUM(E9:E15)</f>
        <v>53571.42</v>
      </c>
      <c r="F16" s="37">
        <f>+SUM(F9:F15)</f>
        <v>80357.14</v>
      </c>
      <c r="G16" s="37"/>
      <c r="H16" s="37">
        <f>+SUM(H9:H15)</f>
        <v>13791</v>
      </c>
      <c r="I16" s="37">
        <f>+SUM(I8:I15)</f>
        <v>95</v>
      </c>
      <c r="J16" s="37">
        <f t="shared" ref="J16:O16" si="2">+SUM(J9:J15)</f>
        <v>523777.95</v>
      </c>
      <c r="K16" s="37">
        <f t="shared" si="2"/>
        <v>7203.4810000000007</v>
      </c>
      <c r="L16" s="37">
        <f t="shared" si="2"/>
        <v>43785.714000000007</v>
      </c>
      <c r="M16" s="37">
        <f t="shared" si="2"/>
        <v>54388.474666666669</v>
      </c>
      <c r="N16" s="37">
        <f t="shared" si="2"/>
        <v>555.43999999999994</v>
      </c>
      <c r="O16" s="37">
        <f t="shared" si="2"/>
        <v>8444.8335999999999</v>
      </c>
      <c r="P16" s="10"/>
    </row>
    <row r="17" spans="1:16" ht="12" thickBot="1" x14ac:dyDescent="0.25">
      <c r="A17" s="18"/>
      <c r="B17" s="11"/>
      <c r="C17" s="9"/>
      <c r="D17" s="9"/>
      <c r="E17" s="9"/>
      <c r="F17" s="9"/>
      <c r="G17" s="9"/>
      <c r="H17" s="9"/>
      <c r="I17" s="9"/>
      <c r="J17" s="23" t="s">
        <v>31</v>
      </c>
      <c r="K17" s="45">
        <v>7203</v>
      </c>
      <c r="L17" s="45">
        <v>43786</v>
      </c>
      <c r="M17" s="45">
        <v>54388</v>
      </c>
      <c r="N17" s="45">
        <v>557</v>
      </c>
      <c r="O17" s="45">
        <f>7057+1388</f>
        <v>8445</v>
      </c>
      <c r="P17" s="13"/>
    </row>
    <row r="18" spans="1:16" x14ac:dyDescent="0.2">
      <c r="A18" s="18"/>
      <c r="B18" s="11"/>
      <c r="C18" s="9"/>
      <c r="D18" s="9"/>
      <c r="E18" s="9"/>
      <c r="F18" s="9"/>
      <c r="G18" s="9"/>
      <c r="H18" s="9"/>
      <c r="I18" s="9"/>
      <c r="J18" s="23" t="s">
        <v>32</v>
      </c>
      <c r="K18" s="53">
        <f>+K16-K17</f>
        <v>0.48100000000067666</v>
      </c>
      <c r="L18" s="30">
        <f>+L16-L17</f>
        <v>-0.28599999999278225</v>
      </c>
      <c r="M18" s="30">
        <f>+M16-M17</f>
        <v>0.47466666666878155</v>
      </c>
      <c r="N18" s="30">
        <f>+N16-N17</f>
        <v>-1.5600000000000591</v>
      </c>
      <c r="O18" s="30">
        <f>+O16-O17</f>
        <v>-0.16640000000006694</v>
      </c>
      <c r="P18" s="10"/>
    </row>
    <row r="19" spans="1:16" x14ac:dyDescent="0.2">
      <c r="B19" s="11"/>
      <c r="C19" s="10"/>
      <c r="D19" s="10"/>
      <c r="E19" s="10"/>
      <c r="F19" s="10"/>
      <c r="G19" s="10"/>
      <c r="H19" s="10"/>
      <c r="I19" s="10"/>
      <c r="J19" s="12"/>
      <c r="K19" s="14"/>
      <c r="L19" s="14"/>
      <c r="M19" s="14"/>
      <c r="N19" s="14"/>
      <c r="O19" s="14"/>
      <c r="P19" s="10"/>
    </row>
    <row r="20" spans="1:16" x14ac:dyDescent="0.2">
      <c r="B20" s="18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</row>
    <row r="21" spans="1:16" x14ac:dyDescent="0.2">
      <c r="B21" s="4" t="s">
        <v>51</v>
      </c>
      <c r="C21" s="10"/>
      <c r="D21" s="10"/>
      <c r="E21" s="10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x14ac:dyDescent="0.2">
      <c r="B22" s="52" t="s">
        <v>33</v>
      </c>
      <c r="C22" s="53">
        <v>1000</v>
      </c>
      <c r="D22" s="10"/>
      <c r="E22" s="10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x14ac:dyDescent="0.2">
      <c r="B23" s="51" t="s">
        <v>37</v>
      </c>
      <c r="C23" s="66">
        <v>200</v>
      </c>
      <c r="D23" s="10"/>
      <c r="E23" s="10"/>
      <c r="F23" s="18"/>
      <c r="G23" s="18"/>
      <c r="H23" s="18"/>
      <c r="I23" s="18"/>
      <c r="J23" s="10"/>
      <c r="K23" s="18"/>
      <c r="L23" s="18"/>
      <c r="M23" s="18"/>
      <c r="N23" s="18"/>
      <c r="O23" s="18"/>
      <c r="P23" s="18"/>
    </row>
    <row r="24" spans="1:16" x14ac:dyDescent="0.2">
      <c r="B24" s="52" t="s">
        <v>49</v>
      </c>
      <c r="C24" s="53">
        <v>10000</v>
      </c>
      <c r="D24" s="10"/>
      <c r="E24" s="10"/>
      <c r="F24" s="18"/>
      <c r="G24" s="18"/>
      <c r="H24" s="18"/>
      <c r="I24" s="18"/>
      <c r="J24" s="10"/>
      <c r="K24" s="18"/>
      <c r="L24" s="18"/>
      <c r="M24" s="18"/>
      <c r="N24" s="18"/>
      <c r="O24" s="18"/>
      <c r="P24" s="18"/>
    </row>
    <row r="25" spans="1:16" ht="12" thickBot="1" x14ac:dyDescent="0.25">
      <c r="B25" s="65" t="s">
        <v>63</v>
      </c>
      <c r="C25" s="54">
        <v>8000</v>
      </c>
      <c r="D25" s="10"/>
      <c r="E25" s="10"/>
      <c r="F25" s="18"/>
      <c r="G25" s="18"/>
      <c r="H25" s="18"/>
      <c r="I25" s="18"/>
      <c r="J25" s="10"/>
      <c r="K25" s="18"/>
      <c r="L25" s="18"/>
      <c r="M25" s="18"/>
      <c r="N25" s="18"/>
      <c r="O25" s="18"/>
      <c r="P25" s="18"/>
    </row>
    <row r="26" spans="1:16" x14ac:dyDescent="0.2">
      <c r="B26" s="18"/>
      <c r="C26" s="10">
        <f>SUM(C22:C25)</f>
        <v>19200</v>
      </c>
      <c r="D26" s="10"/>
      <c r="E26" s="10"/>
      <c r="F26" s="18"/>
      <c r="G26" s="18"/>
      <c r="H26" s="18"/>
      <c r="I26" s="18"/>
      <c r="J26" s="10"/>
      <c r="K26" s="18"/>
      <c r="L26" s="18"/>
      <c r="M26" s="18"/>
      <c r="N26" s="18"/>
      <c r="O26" s="18"/>
      <c r="P26" s="18"/>
    </row>
    <row r="27" spans="1:16" x14ac:dyDescent="0.2">
      <c r="B27" s="18"/>
      <c r="C27" s="53"/>
      <c r="D27" s="10"/>
      <c r="E27" s="10"/>
      <c r="F27" s="18"/>
      <c r="G27" s="18"/>
      <c r="H27" s="18"/>
      <c r="I27" s="18"/>
      <c r="J27" s="10"/>
      <c r="K27" s="18"/>
      <c r="L27" s="18"/>
      <c r="M27" s="18"/>
      <c r="N27" s="18"/>
      <c r="O27" s="18"/>
      <c r="P27" s="18"/>
    </row>
    <row r="28" spans="1:16" x14ac:dyDescent="0.2">
      <c r="B28" s="18"/>
      <c r="C28" s="10"/>
      <c r="D28" s="10"/>
      <c r="E28" s="10"/>
      <c r="F28" s="18"/>
      <c r="G28" s="18"/>
      <c r="H28" s="18"/>
      <c r="I28" s="18"/>
      <c r="J28" s="10"/>
      <c r="K28" s="18"/>
      <c r="L28" s="18"/>
      <c r="M28" s="18"/>
      <c r="N28" s="18"/>
      <c r="O28" s="18"/>
      <c r="P28" s="18"/>
    </row>
    <row r="29" spans="1:16" x14ac:dyDescent="0.2">
      <c r="B29" s="18"/>
      <c r="C29" s="18"/>
      <c r="D29" s="18"/>
      <c r="E29" s="18"/>
      <c r="F29" s="18"/>
      <c r="G29" s="18"/>
      <c r="H29" s="18"/>
      <c r="I29" s="18"/>
      <c r="J29" s="10"/>
      <c r="K29" s="18"/>
      <c r="L29" s="18"/>
      <c r="M29" s="18"/>
      <c r="N29" s="18"/>
      <c r="O29" s="18"/>
      <c r="P29" s="18"/>
    </row>
    <row r="30" spans="1:16" x14ac:dyDescent="0.2">
      <c r="B30" s="18"/>
      <c r="C30" s="18"/>
      <c r="D30" s="18"/>
      <c r="E30" s="18"/>
      <c r="F30" s="18"/>
      <c r="G30" s="18"/>
      <c r="H30" s="18"/>
      <c r="I30" s="18"/>
      <c r="J30" s="10"/>
      <c r="K30" s="18"/>
      <c r="L30" s="18"/>
      <c r="M30" s="18"/>
      <c r="N30" s="18"/>
      <c r="O30" s="18"/>
      <c r="P30" s="18"/>
    </row>
    <row r="31" spans="1:16" x14ac:dyDescent="0.2">
      <c r="B31" s="18"/>
      <c r="C31" s="18"/>
      <c r="D31" s="18"/>
      <c r="E31" s="18"/>
      <c r="F31" s="18"/>
      <c r="G31" s="18"/>
      <c r="H31" s="18"/>
      <c r="I31" s="18"/>
      <c r="J31" s="10"/>
      <c r="K31" s="18"/>
      <c r="L31" s="18"/>
      <c r="M31" s="18"/>
      <c r="N31" s="18"/>
      <c r="O31" s="18"/>
      <c r="P31" s="18"/>
    </row>
    <row r="32" spans="1:16" x14ac:dyDescent="0.2">
      <c r="B32" s="18"/>
      <c r="C32" s="18"/>
      <c r="D32" s="18"/>
      <c r="E32" s="18"/>
      <c r="F32" s="18"/>
      <c r="G32" s="18"/>
      <c r="H32" s="18"/>
      <c r="I32" s="18"/>
      <c r="J32" s="10"/>
      <c r="K32" s="18"/>
      <c r="L32" s="18"/>
      <c r="M32" s="18"/>
      <c r="N32" s="18"/>
      <c r="O32" s="18"/>
      <c r="P32" s="18"/>
    </row>
    <row r="33" spans="2:16" x14ac:dyDescent="0.2">
      <c r="B33" s="18"/>
      <c r="C33" s="18"/>
      <c r="D33" s="18"/>
      <c r="E33" s="18"/>
      <c r="F33" s="18"/>
      <c r="G33" s="18"/>
      <c r="H33" s="18"/>
      <c r="I33" s="18"/>
      <c r="J33" s="10"/>
      <c r="K33" s="18"/>
      <c r="L33" s="18"/>
      <c r="M33" s="18"/>
      <c r="N33" s="18"/>
      <c r="O33" s="18"/>
      <c r="P33" s="18"/>
    </row>
    <row r="34" spans="2:16" x14ac:dyDescent="0.2">
      <c r="B34" s="18"/>
      <c r="C34" s="18"/>
      <c r="D34" s="18"/>
      <c r="E34" s="18"/>
      <c r="F34" s="18"/>
      <c r="G34" s="18"/>
      <c r="H34" s="18"/>
      <c r="I34" s="18"/>
      <c r="J34" s="10"/>
      <c r="K34" s="18"/>
      <c r="L34" s="18"/>
      <c r="M34" s="18"/>
      <c r="N34" s="18"/>
      <c r="O34" s="18"/>
      <c r="P34" s="18"/>
    </row>
    <row r="36" spans="2:16" x14ac:dyDescent="0.2">
      <c r="J36" s="10"/>
    </row>
    <row r="37" spans="2:16" x14ac:dyDescent="0.2">
      <c r="J37" s="10"/>
    </row>
    <row r="38" spans="2:16" x14ac:dyDescent="0.2">
      <c r="J38" s="15"/>
    </row>
    <row r="40" spans="2:16" x14ac:dyDescent="0.2">
      <c r="J40" s="15"/>
    </row>
  </sheetData>
  <mergeCells count="1">
    <mergeCell ref="K7:L7"/>
  </mergeCells>
  <pageMargins left="0.70866141732283472" right="0.70866141732283472" top="0.74803149606299213" bottom="0.74803149606299213" header="0.31496062992125984" footer="0.31496062992125984"/>
  <pageSetup scale="70" orientation="landscape" r:id="rId1"/>
  <ignoredErrors>
    <ignoredError sqref="O11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workbookViewId="0">
      <selection activeCell="D28" sqref="D28"/>
    </sheetView>
  </sheetViews>
  <sheetFormatPr baseColWidth="10" defaultRowHeight="11.25" x14ac:dyDescent="0.2"/>
  <cols>
    <col min="1" max="1" width="2.42578125" style="39" customWidth="1"/>
    <col min="2" max="2" width="40.28515625" style="39" bestFit="1" customWidth="1"/>
    <col min="3" max="3" width="9.85546875" style="39" bestFit="1" customWidth="1"/>
    <col min="4" max="4" width="11.85546875" style="39" bestFit="1" customWidth="1"/>
    <col min="5" max="5" width="9.140625" style="39" bestFit="1" customWidth="1"/>
    <col min="6" max="6" width="9.85546875" style="39" bestFit="1" customWidth="1"/>
    <col min="7" max="7" width="6.85546875" style="39" bestFit="1" customWidth="1"/>
    <col min="8" max="8" width="10.140625" style="39" bestFit="1" customWidth="1"/>
    <col min="9" max="9" width="6.42578125" style="39" bestFit="1" customWidth="1"/>
    <col min="10" max="10" width="11.140625" style="39" bestFit="1" customWidth="1"/>
    <col min="11" max="11" width="9.7109375" style="39" bestFit="1" customWidth="1"/>
    <col min="12" max="12" width="11.5703125" style="39" bestFit="1" customWidth="1"/>
    <col min="13" max="13" width="15" style="39" bestFit="1" customWidth="1"/>
    <col min="14" max="14" width="7.42578125" style="39" bestFit="1" customWidth="1"/>
    <col min="15" max="15" width="8.28515625" style="39" bestFit="1" customWidth="1"/>
    <col min="16" max="16384" width="11.42578125" style="39"/>
  </cols>
  <sheetData>
    <row r="1" spans="1:16" x14ac:dyDescent="0.2">
      <c r="A1" s="1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spans="1:16" x14ac:dyDescent="0.2">
      <c r="A2" s="1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6" x14ac:dyDescent="0.2">
      <c r="A3" s="1" t="s">
        <v>64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5" spans="1:16" x14ac:dyDescent="0.2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3"/>
      <c r="N5" s="18"/>
      <c r="O5" s="18"/>
      <c r="P5" s="18"/>
    </row>
    <row r="6" spans="1:16" x14ac:dyDescent="0.2">
      <c r="A6" s="18"/>
      <c r="B6" s="18"/>
      <c r="C6" s="64" t="s">
        <v>2</v>
      </c>
      <c r="D6" s="64" t="s">
        <v>2</v>
      </c>
      <c r="E6" s="64" t="s">
        <v>3</v>
      </c>
      <c r="F6" s="64" t="s">
        <v>4</v>
      </c>
      <c r="G6" s="64"/>
      <c r="H6" s="20"/>
      <c r="I6" s="20"/>
      <c r="J6" s="14"/>
      <c r="K6" s="64" t="s">
        <v>5</v>
      </c>
      <c r="L6" s="64" t="s">
        <v>6</v>
      </c>
      <c r="M6" s="64" t="s">
        <v>7</v>
      </c>
      <c r="N6" s="64" t="s">
        <v>8</v>
      </c>
      <c r="O6" s="64" t="s">
        <v>9</v>
      </c>
      <c r="P6" s="18"/>
    </row>
    <row r="7" spans="1:16" x14ac:dyDescent="0.2">
      <c r="A7" s="18"/>
      <c r="B7" s="4"/>
      <c r="C7" s="64" t="s">
        <v>10</v>
      </c>
      <c r="D7" s="64" t="s">
        <v>10</v>
      </c>
      <c r="E7" s="64" t="s">
        <v>10</v>
      </c>
      <c r="F7" s="64" t="s">
        <v>10</v>
      </c>
      <c r="G7" s="44" t="s">
        <v>42</v>
      </c>
      <c r="H7" s="6" t="s">
        <v>11</v>
      </c>
      <c r="I7" s="64" t="s">
        <v>12</v>
      </c>
      <c r="J7" s="7" t="s">
        <v>13</v>
      </c>
      <c r="K7" s="68" t="s">
        <v>14</v>
      </c>
      <c r="L7" s="68"/>
      <c r="M7" s="64" t="s">
        <v>15</v>
      </c>
      <c r="N7" s="64" t="s">
        <v>15</v>
      </c>
      <c r="O7" s="64" t="s">
        <v>16</v>
      </c>
      <c r="P7" s="18"/>
    </row>
    <row r="8" spans="1:16" x14ac:dyDescent="0.2">
      <c r="A8" s="18"/>
      <c r="B8" s="18"/>
      <c r="C8" s="47" t="s">
        <v>17</v>
      </c>
      <c r="D8" s="47" t="s">
        <v>18</v>
      </c>
      <c r="E8" s="47" t="s">
        <v>19</v>
      </c>
      <c r="F8" s="47" t="s">
        <v>20</v>
      </c>
      <c r="G8" s="48" t="s">
        <v>43</v>
      </c>
      <c r="H8" s="47" t="s">
        <v>21</v>
      </c>
      <c r="I8" s="47" t="s">
        <v>48</v>
      </c>
      <c r="J8" s="49" t="s">
        <v>22</v>
      </c>
      <c r="K8" s="47" t="s">
        <v>23</v>
      </c>
      <c r="L8" s="47" t="s">
        <v>24</v>
      </c>
      <c r="M8" s="47" t="s">
        <v>25</v>
      </c>
      <c r="N8" s="50">
        <v>0.04</v>
      </c>
      <c r="O8" s="47" t="s">
        <v>26</v>
      </c>
      <c r="P8" s="18"/>
    </row>
    <row r="9" spans="1:16" x14ac:dyDescent="0.2">
      <c r="A9" s="64">
        <v>1</v>
      </c>
      <c r="B9" s="19" t="s">
        <v>27</v>
      </c>
      <c r="C9" s="28">
        <v>66964.289999999994</v>
      </c>
      <c r="D9" s="29"/>
      <c r="E9" s="28">
        <v>26785.71</v>
      </c>
      <c r="F9" s="28">
        <v>40178.57</v>
      </c>
      <c r="G9" s="28"/>
      <c r="H9" s="30"/>
      <c r="I9" s="30"/>
      <c r="J9" s="30">
        <f>+SUM(C9:I9)</f>
        <v>133928.57</v>
      </c>
      <c r="K9" s="36"/>
      <c r="L9" s="28">
        <f>+J9*0.1</f>
        <v>13392.857000000002</v>
      </c>
      <c r="M9" s="28">
        <f>+((J9*0.16/3))*2</f>
        <v>14285.714133333335</v>
      </c>
      <c r="N9" s="28"/>
      <c r="O9" s="28">
        <f>+J9*0.02</f>
        <v>2678.5714000000003</v>
      </c>
      <c r="P9" s="10"/>
    </row>
    <row r="10" spans="1:16" x14ac:dyDescent="0.2">
      <c r="A10" s="64">
        <v>2</v>
      </c>
      <c r="B10" s="19" t="s">
        <v>30</v>
      </c>
      <c r="C10" s="28">
        <v>66964.289999999994</v>
      </c>
      <c r="D10" s="29"/>
      <c r="E10" s="28">
        <v>26785.71</v>
      </c>
      <c r="F10" s="28">
        <v>40178.57</v>
      </c>
      <c r="G10" s="28"/>
      <c r="H10" s="36"/>
      <c r="I10" s="36"/>
      <c r="J10" s="30">
        <f t="shared" ref="J10:J14" si="0">+SUM(C10:I10)</f>
        <v>133928.57</v>
      </c>
      <c r="K10" s="36"/>
      <c r="L10" s="28">
        <f t="shared" ref="L10:L11" si="1">+J10*0.1</f>
        <v>13392.857000000002</v>
      </c>
      <c r="M10" s="28">
        <f>+((J10*0.16/3))*2</f>
        <v>14285.714133333335</v>
      </c>
      <c r="N10" s="28"/>
      <c r="O10" s="28">
        <f>+J10*0.02</f>
        <v>2678.5714000000003</v>
      </c>
      <c r="P10" s="10"/>
    </row>
    <row r="11" spans="1:16" x14ac:dyDescent="0.2">
      <c r="A11" s="67">
        <v>3</v>
      </c>
      <c r="B11" s="39" t="s">
        <v>46</v>
      </c>
      <c r="C11" s="28"/>
      <c r="D11" s="29">
        <v>170000</v>
      </c>
      <c r="E11" s="28"/>
      <c r="F11" s="28"/>
      <c r="G11" s="28"/>
      <c r="H11" s="30"/>
      <c r="I11" s="31"/>
      <c r="J11" s="30">
        <f t="shared" si="0"/>
        <v>170000</v>
      </c>
      <c r="K11" s="36"/>
      <c r="L11" s="28">
        <f t="shared" si="1"/>
        <v>17000</v>
      </c>
      <c r="M11" s="28">
        <f>+((J11*0.16/3))*2</f>
        <v>18133.333333333332</v>
      </c>
      <c r="N11" s="28"/>
      <c r="O11" s="28">
        <f>+J11*0.01</f>
        <v>1700</v>
      </c>
      <c r="P11" s="10"/>
    </row>
    <row r="12" spans="1:16" x14ac:dyDescent="0.2">
      <c r="A12" s="67">
        <v>4</v>
      </c>
      <c r="B12" s="27" t="s">
        <v>41</v>
      </c>
      <c r="C12" s="28"/>
      <c r="D12" s="29"/>
      <c r="E12" s="28"/>
      <c r="F12" s="28"/>
      <c r="G12" s="28">
        <v>51000</v>
      </c>
      <c r="H12" s="30"/>
      <c r="I12" s="31"/>
      <c r="J12" s="30">
        <f t="shared" si="0"/>
        <v>51000</v>
      </c>
      <c r="K12" s="36">
        <f>+J12*0.1</f>
        <v>5100</v>
      </c>
      <c r="L12" s="30"/>
      <c r="M12" s="28">
        <f>+((J12*0.16/3))*2</f>
        <v>5440</v>
      </c>
      <c r="N12" s="28"/>
      <c r="O12" s="28">
        <f>+J12*0.02</f>
        <v>1020</v>
      </c>
      <c r="P12" s="10"/>
    </row>
    <row r="13" spans="1:16" x14ac:dyDescent="0.2">
      <c r="A13" s="67">
        <v>5</v>
      </c>
      <c r="B13" s="27" t="s">
        <v>66</v>
      </c>
      <c r="C13" s="28"/>
      <c r="D13" s="29"/>
      <c r="E13" s="28"/>
      <c r="F13" s="28"/>
      <c r="G13" s="28"/>
      <c r="H13" s="30"/>
      <c r="I13" s="31">
        <v>70</v>
      </c>
      <c r="J13" s="30">
        <f t="shared" si="0"/>
        <v>70</v>
      </c>
      <c r="K13" s="36"/>
      <c r="L13" s="30"/>
      <c r="M13" s="28"/>
      <c r="N13" s="28">
        <f>+J13*0.04</f>
        <v>2.8000000000000003</v>
      </c>
      <c r="O13" s="28"/>
      <c r="P13" s="10"/>
    </row>
    <row r="14" spans="1:16" ht="12" thickBot="1" x14ac:dyDescent="0.25">
      <c r="A14" s="67">
        <v>6</v>
      </c>
      <c r="B14" s="11" t="s">
        <v>28</v>
      </c>
      <c r="C14" s="32"/>
      <c r="D14" s="33"/>
      <c r="E14" s="32"/>
      <c r="F14" s="32"/>
      <c r="G14" s="32"/>
      <c r="H14" s="35">
        <v>15377</v>
      </c>
      <c r="I14" s="38"/>
      <c r="J14" s="35">
        <f t="shared" si="0"/>
        <v>15377</v>
      </c>
      <c r="K14" s="34"/>
      <c r="L14" s="35"/>
      <c r="M14" s="32"/>
      <c r="N14" s="32">
        <f>+J14*0.04</f>
        <v>615.08000000000004</v>
      </c>
      <c r="O14" s="32">
        <v>0</v>
      </c>
      <c r="P14" s="10"/>
    </row>
    <row r="15" spans="1:16" x14ac:dyDescent="0.2">
      <c r="A15" s="18"/>
      <c r="B15" s="18"/>
      <c r="C15" s="37">
        <f>+SUM(C9:C14)</f>
        <v>133928.57999999999</v>
      </c>
      <c r="D15" s="37">
        <f>+SUM(D9:D14)</f>
        <v>170000</v>
      </c>
      <c r="E15" s="37">
        <f>+SUM(E9:E14)</f>
        <v>53571.42</v>
      </c>
      <c r="F15" s="37">
        <f>+SUM(F9:F14)</f>
        <v>80357.14</v>
      </c>
      <c r="G15" s="37"/>
      <c r="H15" s="37">
        <f>+SUM(H9:H14)</f>
        <v>15377</v>
      </c>
      <c r="I15" s="37">
        <f>+SUM(I8:I14)</f>
        <v>70</v>
      </c>
      <c r="J15" s="37">
        <f t="shared" ref="J15:O15" si="2">+SUM(J9:J14)</f>
        <v>504304.14</v>
      </c>
      <c r="K15" s="37">
        <f t="shared" si="2"/>
        <v>5100</v>
      </c>
      <c r="L15" s="37">
        <f t="shared" si="2"/>
        <v>43785.714000000007</v>
      </c>
      <c r="M15" s="37">
        <f t="shared" si="2"/>
        <v>52144.761599999998</v>
      </c>
      <c r="N15" s="37">
        <f t="shared" si="2"/>
        <v>617.88</v>
      </c>
      <c r="O15" s="37">
        <f t="shared" si="2"/>
        <v>8077.1428000000005</v>
      </c>
      <c r="P15" s="10"/>
    </row>
    <row r="16" spans="1:16" ht="12" thickBot="1" x14ac:dyDescent="0.25">
      <c r="A16" s="18"/>
      <c r="B16" s="11"/>
      <c r="C16" s="9"/>
      <c r="D16" s="9"/>
      <c r="E16" s="9"/>
      <c r="F16" s="9"/>
      <c r="G16" s="9"/>
      <c r="H16" s="9"/>
      <c r="I16" s="9"/>
      <c r="J16" s="23" t="s">
        <v>31</v>
      </c>
      <c r="K16" s="45">
        <v>5100</v>
      </c>
      <c r="L16" s="45">
        <v>43786</v>
      </c>
      <c r="M16" s="45">
        <v>52145</v>
      </c>
      <c r="N16" s="45">
        <v>618</v>
      </c>
      <c r="O16" s="45">
        <v>8077</v>
      </c>
      <c r="P16" s="13"/>
    </row>
    <row r="17" spans="1:16" x14ac:dyDescent="0.2">
      <c r="A17" s="18"/>
      <c r="B17" s="11"/>
      <c r="C17" s="9"/>
      <c r="D17" s="9"/>
      <c r="E17" s="9"/>
      <c r="F17" s="9"/>
      <c r="G17" s="9"/>
      <c r="H17" s="9"/>
      <c r="I17" s="9"/>
      <c r="J17" s="23" t="s">
        <v>32</v>
      </c>
      <c r="K17" s="53">
        <f>+K15-K16</f>
        <v>0</v>
      </c>
      <c r="L17" s="30">
        <f>+L15-L16</f>
        <v>-0.28599999999278225</v>
      </c>
      <c r="M17" s="30">
        <f>+M15-M16</f>
        <v>-0.23840000000200234</v>
      </c>
      <c r="N17" s="30">
        <f>+N15-N16</f>
        <v>-0.12000000000000455</v>
      </c>
      <c r="O17" s="30">
        <f>+O15-O16</f>
        <v>0.14280000000053406</v>
      </c>
      <c r="P17" s="10"/>
    </row>
    <row r="18" spans="1:16" x14ac:dyDescent="0.2">
      <c r="B18" s="11"/>
      <c r="C18" s="10"/>
      <c r="D18" s="10"/>
      <c r="E18" s="10"/>
      <c r="F18" s="10"/>
      <c r="G18" s="10"/>
      <c r="H18" s="10"/>
      <c r="I18" s="10"/>
      <c r="J18" s="12"/>
      <c r="K18" s="14"/>
      <c r="L18" s="14"/>
      <c r="M18" s="14"/>
      <c r="N18" s="14"/>
      <c r="O18" s="14"/>
      <c r="P18" s="10"/>
    </row>
    <row r="19" spans="1:16" x14ac:dyDescent="0.2">
      <c r="B19" s="18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</row>
    <row r="20" spans="1:16" x14ac:dyDescent="0.2">
      <c r="B20" s="4" t="s">
        <v>51</v>
      </c>
      <c r="C20" s="10"/>
      <c r="D20" s="10"/>
      <c r="E20" s="10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x14ac:dyDescent="0.2">
      <c r="B21" s="51" t="s">
        <v>37</v>
      </c>
      <c r="C21" s="66">
        <v>200</v>
      </c>
      <c r="D21" s="10"/>
      <c r="E21" s="10"/>
      <c r="F21" s="18"/>
      <c r="G21" s="18"/>
      <c r="H21" s="18"/>
      <c r="I21" s="18"/>
      <c r="J21" s="10"/>
      <c r="K21" s="18"/>
      <c r="L21" s="18"/>
      <c r="M21" s="18"/>
      <c r="N21" s="18"/>
      <c r="O21" s="18"/>
      <c r="P21" s="18"/>
    </row>
    <row r="22" spans="1:16" ht="12" thickBot="1" x14ac:dyDescent="0.25">
      <c r="B22" s="52" t="s">
        <v>49</v>
      </c>
      <c r="C22" s="54">
        <v>5000</v>
      </c>
      <c r="D22" s="10" t="s">
        <v>68</v>
      </c>
      <c r="E22" s="10"/>
      <c r="F22" s="18"/>
      <c r="G22" s="18"/>
      <c r="H22" s="18"/>
      <c r="I22" s="18"/>
      <c r="J22" s="10"/>
      <c r="K22" s="18"/>
      <c r="L22" s="18"/>
      <c r="M22" s="18"/>
      <c r="N22" s="18"/>
      <c r="O22" s="18"/>
      <c r="P22" s="18"/>
    </row>
    <row r="23" spans="1:16" x14ac:dyDescent="0.2">
      <c r="B23" s="18"/>
      <c r="C23" s="10">
        <f>SUM(C21:C22)</f>
        <v>5200</v>
      </c>
      <c r="D23" s="10"/>
      <c r="E23" s="10"/>
      <c r="F23" s="18"/>
      <c r="G23" s="18"/>
      <c r="H23" s="18"/>
      <c r="I23" s="18"/>
      <c r="J23" s="10"/>
      <c r="K23" s="18"/>
      <c r="L23" s="18"/>
      <c r="M23" s="18"/>
      <c r="N23" s="18"/>
      <c r="O23" s="18"/>
      <c r="P23" s="18"/>
    </row>
    <row r="24" spans="1:16" x14ac:dyDescent="0.2">
      <c r="B24" s="18"/>
      <c r="C24" s="53"/>
      <c r="D24" s="10"/>
      <c r="E24" s="10"/>
      <c r="F24" s="18"/>
      <c r="G24" s="18"/>
      <c r="H24" s="18"/>
      <c r="I24" s="18"/>
      <c r="J24" s="10"/>
      <c r="K24" s="18"/>
      <c r="L24" s="18"/>
      <c r="M24" s="18"/>
      <c r="N24" s="18"/>
      <c r="O24" s="18"/>
      <c r="P24" s="18"/>
    </row>
    <row r="25" spans="1:16" x14ac:dyDescent="0.2">
      <c r="B25" s="18"/>
      <c r="C25" s="10"/>
      <c r="D25" s="10"/>
      <c r="E25" s="10"/>
      <c r="F25" s="18"/>
      <c r="G25" s="18"/>
      <c r="H25" s="18"/>
      <c r="I25" s="18"/>
      <c r="J25" s="10"/>
      <c r="K25" s="18"/>
      <c r="L25" s="18"/>
      <c r="M25" s="18"/>
      <c r="N25" s="18"/>
      <c r="O25" s="18"/>
      <c r="P25" s="18"/>
    </row>
    <row r="26" spans="1:16" x14ac:dyDescent="0.2">
      <c r="B26" s="18"/>
      <c r="C26" s="18"/>
      <c r="D26" s="18"/>
      <c r="E26" s="18"/>
      <c r="F26" s="18"/>
      <c r="G26" s="18"/>
      <c r="H26" s="18"/>
      <c r="I26" s="18"/>
      <c r="J26" s="10"/>
      <c r="K26" s="18"/>
      <c r="L26" s="18"/>
      <c r="M26" s="18"/>
      <c r="N26" s="18"/>
      <c r="O26" s="18"/>
      <c r="P26" s="18"/>
    </row>
    <row r="27" spans="1:16" x14ac:dyDescent="0.2">
      <c r="B27" s="18"/>
      <c r="C27" s="18"/>
      <c r="D27" s="18"/>
      <c r="E27" s="18"/>
      <c r="F27" s="18"/>
      <c r="G27" s="18"/>
      <c r="H27" s="18"/>
      <c r="I27" s="18"/>
      <c r="J27" s="10"/>
      <c r="K27" s="18"/>
      <c r="L27" s="18"/>
      <c r="M27" s="18"/>
      <c r="N27" s="18"/>
      <c r="O27" s="18"/>
      <c r="P27" s="18"/>
    </row>
    <row r="28" spans="1:16" x14ac:dyDescent="0.2">
      <c r="B28" s="18"/>
      <c r="C28" s="18"/>
      <c r="D28" s="18"/>
      <c r="E28" s="18"/>
      <c r="F28" s="18"/>
      <c r="G28" s="18"/>
      <c r="H28" s="18"/>
      <c r="I28" s="18"/>
      <c r="J28" s="10"/>
      <c r="K28" s="18"/>
      <c r="L28" s="18"/>
      <c r="M28" s="18"/>
      <c r="N28" s="18"/>
      <c r="O28" s="18"/>
      <c r="P28" s="18"/>
    </row>
    <row r="29" spans="1:16" x14ac:dyDescent="0.2">
      <c r="B29" s="18"/>
      <c r="C29" s="18"/>
      <c r="D29" s="18"/>
      <c r="E29" s="18"/>
      <c r="F29" s="18"/>
      <c r="G29" s="18"/>
      <c r="H29" s="18"/>
      <c r="I29" s="18"/>
      <c r="J29" s="10"/>
      <c r="K29" s="18"/>
      <c r="L29" s="18"/>
      <c r="M29" s="18"/>
      <c r="N29" s="18"/>
      <c r="O29" s="18"/>
      <c r="P29" s="18"/>
    </row>
    <row r="30" spans="1:16" x14ac:dyDescent="0.2">
      <c r="B30" s="18"/>
      <c r="C30" s="18"/>
      <c r="D30" s="18"/>
      <c r="E30" s="18"/>
      <c r="F30" s="18"/>
      <c r="G30" s="18"/>
      <c r="H30" s="18"/>
      <c r="I30" s="18"/>
      <c r="J30" s="10"/>
      <c r="K30" s="18"/>
      <c r="L30" s="18"/>
      <c r="M30" s="18"/>
      <c r="N30" s="18"/>
      <c r="O30" s="18"/>
      <c r="P30" s="18"/>
    </row>
    <row r="31" spans="1:16" x14ac:dyDescent="0.2">
      <c r="B31" s="18"/>
      <c r="C31" s="18"/>
      <c r="D31" s="18"/>
      <c r="E31" s="18"/>
      <c r="F31" s="18"/>
      <c r="G31" s="18"/>
      <c r="H31" s="18"/>
      <c r="I31" s="18"/>
      <c r="J31" s="10"/>
      <c r="K31" s="18"/>
      <c r="L31" s="18"/>
      <c r="M31" s="18"/>
      <c r="N31" s="18"/>
      <c r="O31" s="18"/>
      <c r="P31" s="18"/>
    </row>
    <row r="33" spans="10:10" x14ac:dyDescent="0.2">
      <c r="J33" s="10"/>
    </row>
    <row r="34" spans="10:10" x14ac:dyDescent="0.2">
      <c r="J34" s="10"/>
    </row>
    <row r="35" spans="10:10" x14ac:dyDescent="0.2">
      <c r="J35" s="15"/>
    </row>
    <row r="37" spans="10:10" x14ac:dyDescent="0.2">
      <c r="J37" s="15"/>
    </row>
  </sheetData>
  <mergeCells count="1">
    <mergeCell ref="K7:L7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workbookViewId="0">
      <selection activeCell="J28" sqref="J28"/>
    </sheetView>
  </sheetViews>
  <sheetFormatPr baseColWidth="10" defaultRowHeight="11.25" x14ac:dyDescent="0.2"/>
  <cols>
    <col min="1" max="1" width="2.42578125" style="39" customWidth="1"/>
    <col min="2" max="2" width="40.28515625" style="39" bestFit="1" customWidth="1"/>
    <col min="3" max="3" width="9.85546875" style="39" bestFit="1" customWidth="1"/>
    <col min="4" max="5" width="9.140625" style="39" bestFit="1" customWidth="1"/>
    <col min="6" max="6" width="9.85546875" style="39" bestFit="1" customWidth="1"/>
    <col min="7" max="7" width="6.85546875" style="39" bestFit="1" customWidth="1"/>
    <col min="8" max="8" width="10.140625" style="39" bestFit="1" customWidth="1"/>
    <col min="9" max="9" width="6.42578125" style="39" bestFit="1" customWidth="1"/>
    <col min="10" max="10" width="11.140625" style="39" bestFit="1" customWidth="1"/>
    <col min="11" max="11" width="9.7109375" style="39" bestFit="1" customWidth="1"/>
    <col min="12" max="12" width="11.5703125" style="39" bestFit="1" customWidth="1"/>
    <col min="13" max="13" width="15" style="39" bestFit="1" customWidth="1"/>
    <col min="14" max="14" width="7.42578125" style="39" bestFit="1" customWidth="1"/>
    <col min="15" max="15" width="8.28515625" style="39" bestFit="1" customWidth="1"/>
    <col min="16" max="16384" width="11.42578125" style="39"/>
  </cols>
  <sheetData>
    <row r="1" spans="1:16" x14ac:dyDescent="0.2">
      <c r="A1" s="1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spans="1:16" x14ac:dyDescent="0.2">
      <c r="A2" s="1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6" x14ac:dyDescent="0.2">
      <c r="A3" s="1" t="s">
        <v>67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5" spans="1:16" x14ac:dyDescent="0.2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3"/>
      <c r="N5" s="18"/>
      <c r="O5" s="18"/>
      <c r="P5" s="18"/>
    </row>
    <row r="6" spans="1:16" x14ac:dyDescent="0.2">
      <c r="A6" s="18"/>
      <c r="B6" s="18"/>
      <c r="C6" s="67" t="s">
        <v>2</v>
      </c>
      <c r="D6" s="67" t="s">
        <v>2</v>
      </c>
      <c r="E6" s="67" t="s">
        <v>3</v>
      </c>
      <c r="F6" s="67" t="s">
        <v>4</v>
      </c>
      <c r="G6" s="67"/>
      <c r="H6" s="20"/>
      <c r="I6" s="20"/>
      <c r="J6" s="14"/>
      <c r="K6" s="67" t="s">
        <v>5</v>
      </c>
      <c r="L6" s="67" t="s">
        <v>6</v>
      </c>
      <c r="M6" s="67" t="s">
        <v>7</v>
      </c>
      <c r="N6" s="67" t="s">
        <v>8</v>
      </c>
      <c r="O6" s="67" t="s">
        <v>9</v>
      </c>
      <c r="P6" s="18"/>
    </row>
    <row r="7" spans="1:16" x14ac:dyDescent="0.2">
      <c r="A7" s="18"/>
      <c r="B7" s="4"/>
      <c r="C7" s="67" t="s">
        <v>10</v>
      </c>
      <c r="D7" s="67" t="s">
        <v>10</v>
      </c>
      <c r="E7" s="67" t="s">
        <v>10</v>
      </c>
      <c r="F7" s="67" t="s">
        <v>10</v>
      </c>
      <c r="G7" s="44" t="s">
        <v>42</v>
      </c>
      <c r="H7" s="6" t="s">
        <v>11</v>
      </c>
      <c r="I7" s="67" t="s">
        <v>12</v>
      </c>
      <c r="J7" s="7" t="s">
        <v>13</v>
      </c>
      <c r="K7" s="68" t="s">
        <v>14</v>
      </c>
      <c r="L7" s="68"/>
      <c r="M7" s="67" t="s">
        <v>15</v>
      </c>
      <c r="N7" s="67" t="s">
        <v>15</v>
      </c>
      <c r="O7" s="67" t="s">
        <v>16</v>
      </c>
      <c r="P7" s="18"/>
    </row>
    <row r="8" spans="1:16" x14ac:dyDescent="0.2">
      <c r="A8" s="18"/>
      <c r="B8" s="18"/>
      <c r="C8" s="47" t="s">
        <v>17</v>
      </c>
      <c r="D8" s="47" t="s">
        <v>18</v>
      </c>
      <c r="E8" s="47" t="s">
        <v>19</v>
      </c>
      <c r="F8" s="47" t="s">
        <v>20</v>
      </c>
      <c r="G8" s="48" t="s">
        <v>43</v>
      </c>
      <c r="H8" s="47" t="s">
        <v>21</v>
      </c>
      <c r="I8" s="47" t="s">
        <v>48</v>
      </c>
      <c r="J8" s="49" t="s">
        <v>22</v>
      </c>
      <c r="K8" s="47" t="s">
        <v>23</v>
      </c>
      <c r="L8" s="47" t="s">
        <v>24</v>
      </c>
      <c r="M8" s="47" t="s">
        <v>25</v>
      </c>
      <c r="N8" s="50">
        <v>0.04</v>
      </c>
      <c r="O8" s="47" t="s">
        <v>26</v>
      </c>
      <c r="P8" s="18"/>
    </row>
    <row r="9" spans="1:16" x14ac:dyDescent="0.2">
      <c r="A9" s="67">
        <v>1</v>
      </c>
      <c r="B9" s="19" t="s">
        <v>27</v>
      </c>
      <c r="C9" s="28">
        <v>66964.289999999994</v>
      </c>
      <c r="D9" s="29"/>
      <c r="E9" s="28">
        <v>26785.71</v>
      </c>
      <c r="F9" s="28">
        <v>40178.57</v>
      </c>
      <c r="G9" s="28"/>
      <c r="H9" s="30"/>
      <c r="I9" s="30"/>
      <c r="J9" s="30">
        <f>+SUM(C9:I9)</f>
        <v>133928.57</v>
      </c>
      <c r="K9" s="36"/>
      <c r="L9" s="28">
        <f>+J9*0.1</f>
        <v>13392.857000000002</v>
      </c>
      <c r="M9" s="28">
        <f>+((J9*0.16/3))*2</f>
        <v>14285.714133333335</v>
      </c>
      <c r="N9" s="28"/>
      <c r="O9" s="28">
        <f>+J9*0.02</f>
        <v>2678.5714000000003</v>
      </c>
      <c r="P9" s="10"/>
    </row>
    <row r="10" spans="1:16" x14ac:dyDescent="0.2">
      <c r="A10" s="67">
        <v>2</v>
      </c>
      <c r="B10" s="19" t="s">
        <v>30</v>
      </c>
      <c r="C10" s="28">
        <v>66964.289999999994</v>
      </c>
      <c r="D10" s="29"/>
      <c r="E10" s="28">
        <v>26785.71</v>
      </c>
      <c r="F10" s="28">
        <v>40178.57</v>
      </c>
      <c r="G10" s="28"/>
      <c r="H10" s="36"/>
      <c r="I10" s="36"/>
      <c r="J10" s="30">
        <f t="shared" ref="J10:J14" si="0">+SUM(C10:I10)</f>
        <v>133928.57</v>
      </c>
      <c r="K10" s="36"/>
      <c r="L10" s="28">
        <f t="shared" ref="L10:L11" si="1">+J10*0.1</f>
        <v>13392.857000000002</v>
      </c>
      <c r="M10" s="28">
        <f>+((J10*0.16/3))*2</f>
        <v>14285.714133333335</v>
      </c>
      <c r="N10" s="28"/>
      <c r="O10" s="28">
        <f>+J10*0.02</f>
        <v>2678.5714000000003</v>
      </c>
      <c r="P10" s="10"/>
    </row>
    <row r="11" spans="1:16" x14ac:dyDescent="0.2">
      <c r="A11" s="67">
        <v>3</v>
      </c>
      <c r="B11" s="39" t="s">
        <v>46</v>
      </c>
      <c r="C11" s="28"/>
      <c r="D11" s="29">
        <v>170000</v>
      </c>
      <c r="E11" s="28"/>
      <c r="F11" s="28"/>
      <c r="G11" s="28"/>
      <c r="H11" s="30"/>
      <c r="I11" s="31"/>
      <c r="J11" s="30">
        <f t="shared" si="0"/>
        <v>170000</v>
      </c>
      <c r="K11" s="36"/>
      <c r="L11" s="28">
        <f t="shared" si="1"/>
        <v>17000</v>
      </c>
      <c r="M11" s="28">
        <f>+((J11*0.16/3))*2</f>
        <v>18133.333333333332</v>
      </c>
      <c r="N11" s="28"/>
      <c r="O11" s="28">
        <f>+J11*0.01</f>
        <v>1700</v>
      </c>
      <c r="P11" s="10"/>
    </row>
    <row r="12" spans="1:16" x14ac:dyDescent="0.2">
      <c r="A12" s="67">
        <v>4</v>
      </c>
      <c r="B12" s="27" t="s">
        <v>41</v>
      </c>
      <c r="C12" s="28"/>
      <c r="D12" s="29"/>
      <c r="E12" s="28"/>
      <c r="F12" s="28"/>
      <c r="G12" s="28">
        <v>51000</v>
      </c>
      <c r="H12" s="30"/>
      <c r="I12" s="31"/>
      <c r="J12" s="30">
        <f t="shared" si="0"/>
        <v>51000</v>
      </c>
      <c r="K12" s="36">
        <f>+J12*0.1</f>
        <v>5100</v>
      </c>
      <c r="L12" s="30"/>
      <c r="M12" s="28">
        <f>+((J12*0.16/3))*2</f>
        <v>5440</v>
      </c>
      <c r="N12" s="28"/>
      <c r="O12" s="28">
        <f>+J12*0.02</f>
        <v>1020</v>
      </c>
      <c r="P12" s="10"/>
    </row>
    <row r="13" spans="1:16" x14ac:dyDescent="0.2">
      <c r="A13" s="67">
        <v>5</v>
      </c>
      <c r="B13" s="27" t="s">
        <v>66</v>
      </c>
      <c r="C13" s="28"/>
      <c r="D13" s="29"/>
      <c r="E13" s="28"/>
      <c r="F13" s="28"/>
      <c r="G13" s="28"/>
      <c r="H13" s="30"/>
      <c r="I13" s="31">
        <v>209</v>
      </c>
      <c r="J13" s="30">
        <f t="shared" si="0"/>
        <v>209</v>
      </c>
      <c r="K13" s="36"/>
      <c r="L13" s="30"/>
      <c r="M13" s="28"/>
      <c r="N13" s="28">
        <f>+J13*0.04</f>
        <v>8.36</v>
      </c>
      <c r="O13" s="28"/>
      <c r="P13" s="10"/>
    </row>
    <row r="14" spans="1:16" ht="12" thickBot="1" x14ac:dyDescent="0.25">
      <c r="A14" s="67">
        <v>6</v>
      </c>
      <c r="B14" s="11" t="s">
        <v>28</v>
      </c>
      <c r="C14" s="32"/>
      <c r="D14" s="33"/>
      <c r="E14" s="32"/>
      <c r="F14" s="32"/>
      <c r="G14" s="32"/>
      <c r="H14" s="35">
        <v>16963</v>
      </c>
      <c r="I14" s="38"/>
      <c r="J14" s="35">
        <f t="shared" si="0"/>
        <v>16963</v>
      </c>
      <c r="K14" s="34"/>
      <c r="L14" s="35"/>
      <c r="M14" s="32"/>
      <c r="N14" s="32">
        <f>+J14*0.04</f>
        <v>678.52</v>
      </c>
      <c r="O14" s="32">
        <v>0</v>
      </c>
      <c r="P14" s="10"/>
    </row>
    <row r="15" spans="1:16" x14ac:dyDescent="0.2">
      <c r="A15" s="18"/>
      <c r="B15" s="18"/>
      <c r="C15" s="37">
        <f>+SUM(C9:C14)</f>
        <v>133928.57999999999</v>
      </c>
      <c r="D15" s="37">
        <f>+SUM(D9:D14)</f>
        <v>170000</v>
      </c>
      <c r="E15" s="37">
        <f>+SUM(E9:E14)</f>
        <v>53571.42</v>
      </c>
      <c r="F15" s="37">
        <f>+SUM(F9:F14)</f>
        <v>80357.14</v>
      </c>
      <c r="G15" s="37"/>
      <c r="H15" s="37">
        <f>+SUM(H9:H14)</f>
        <v>16963</v>
      </c>
      <c r="I15" s="37">
        <f>+SUM(I8:I14)</f>
        <v>209</v>
      </c>
      <c r="J15" s="37">
        <f t="shared" ref="J15:O15" si="2">+SUM(J9:J14)</f>
        <v>506029.14</v>
      </c>
      <c r="K15" s="37">
        <f t="shared" si="2"/>
        <v>5100</v>
      </c>
      <c r="L15" s="37">
        <f t="shared" si="2"/>
        <v>43785.714000000007</v>
      </c>
      <c r="M15" s="37">
        <f t="shared" si="2"/>
        <v>52144.761599999998</v>
      </c>
      <c r="N15" s="37">
        <f t="shared" si="2"/>
        <v>686.88</v>
      </c>
      <c r="O15" s="37">
        <f t="shared" si="2"/>
        <v>8077.1428000000005</v>
      </c>
      <c r="P15" s="10"/>
    </row>
    <row r="16" spans="1:16" ht="12" thickBot="1" x14ac:dyDescent="0.25">
      <c r="A16" s="18"/>
      <c r="B16" s="11"/>
      <c r="C16" s="9"/>
      <c r="D16" s="9"/>
      <c r="E16" s="9"/>
      <c r="F16" s="9"/>
      <c r="G16" s="9"/>
      <c r="H16" s="9"/>
      <c r="I16" s="9"/>
      <c r="J16" s="23" t="s">
        <v>31</v>
      </c>
      <c r="K16" s="45">
        <v>5100</v>
      </c>
      <c r="L16" s="45">
        <v>43786</v>
      </c>
      <c r="M16" s="45">
        <v>52145</v>
      </c>
      <c r="N16" s="45">
        <v>687</v>
      </c>
      <c r="O16" s="45">
        <v>8077</v>
      </c>
      <c r="P16" s="13"/>
    </row>
    <row r="17" spans="1:16" x14ac:dyDescent="0.2">
      <c r="A17" s="18"/>
      <c r="B17" s="11"/>
      <c r="C17" s="9"/>
      <c r="D17" s="9"/>
      <c r="E17" s="9"/>
      <c r="F17" s="9"/>
      <c r="G17" s="9"/>
      <c r="H17" s="9"/>
      <c r="I17" s="9"/>
      <c r="J17" s="23" t="s">
        <v>32</v>
      </c>
      <c r="K17" s="53">
        <f>+K15-K16</f>
        <v>0</v>
      </c>
      <c r="L17" s="30">
        <f>+L15-L16</f>
        <v>-0.28599999999278225</v>
      </c>
      <c r="M17" s="30">
        <f>+M15-M16</f>
        <v>-0.23840000000200234</v>
      </c>
      <c r="N17" s="30">
        <f>+N15-N16</f>
        <v>-0.12000000000000455</v>
      </c>
      <c r="O17" s="30">
        <f>+O15-O16</f>
        <v>0.14280000000053406</v>
      </c>
      <c r="P17" s="10"/>
    </row>
    <row r="18" spans="1:16" x14ac:dyDescent="0.2">
      <c r="B18" s="11"/>
      <c r="C18" s="10"/>
      <c r="D18" s="10"/>
      <c r="E18" s="10"/>
      <c r="F18" s="10"/>
      <c r="G18" s="10"/>
      <c r="H18" s="10"/>
      <c r="I18" s="10"/>
      <c r="J18" s="12"/>
      <c r="K18" s="14"/>
      <c r="L18" s="14"/>
      <c r="M18" s="14"/>
      <c r="N18" s="14"/>
      <c r="O18" s="14"/>
      <c r="P18" s="10"/>
    </row>
    <row r="19" spans="1:16" x14ac:dyDescent="0.2">
      <c r="B19" s="18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</row>
    <row r="20" spans="1:16" x14ac:dyDescent="0.2">
      <c r="B20" s="4" t="s">
        <v>51</v>
      </c>
      <c r="C20" s="10"/>
      <c r="D20" s="10"/>
      <c r="E20" s="10"/>
      <c r="F20" s="18"/>
      <c r="G20" s="18"/>
      <c r="H20" s="18"/>
      <c r="I20" s="18"/>
      <c r="J20" s="18"/>
      <c r="K20" s="18"/>
      <c r="L20" s="18"/>
      <c r="M20" s="18"/>
      <c r="N20" s="69"/>
      <c r="O20" s="18"/>
      <c r="P20" s="18"/>
    </row>
    <row r="21" spans="1:16" x14ac:dyDescent="0.2">
      <c r="B21" s="52" t="s">
        <v>33</v>
      </c>
      <c r="C21" s="70">
        <v>1000</v>
      </c>
      <c r="D21" s="10"/>
      <c r="E21" s="10"/>
      <c r="F21" s="18"/>
      <c r="G21" s="18"/>
      <c r="H21" s="18"/>
      <c r="I21" s="18"/>
      <c r="J21" s="10"/>
      <c r="K21" s="18"/>
      <c r="L21" s="18"/>
      <c r="M21" s="18"/>
      <c r="N21" s="18"/>
      <c r="O21" s="18"/>
      <c r="P21" s="18"/>
    </row>
    <row r="22" spans="1:16" x14ac:dyDescent="0.2">
      <c r="B22" s="18"/>
      <c r="C22" s="10">
        <v>1000</v>
      </c>
      <c r="D22" s="10"/>
      <c r="E22" s="10"/>
      <c r="F22" s="18"/>
      <c r="G22" s="18"/>
      <c r="H22" s="18"/>
      <c r="I22" s="18"/>
      <c r="J22" s="10"/>
      <c r="K22" s="18"/>
      <c r="L22" s="18"/>
      <c r="M22" s="18"/>
      <c r="N22" s="18"/>
      <c r="O22" s="18"/>
      <c r="P22" s="18"/>
    </row>
    <row r="23" spans="1:16" x14ac:dyDescent="0.2">
      <c r="B23" s="18"/>
      <c r="C23" s="53"/>
      <c r="D23" s="10"/>
      <c r="E23" s="10"/>
      <c r="F23" s="18"/>
      <c r="G23" s="18"/>
      <c r="H23" s="18"/>
      <c r="I23" s="18"/>
      <c r="J23" s="10"/>
      <c r="K23" s="18"/>
      <c r="L23" s="18"/>
      <c r="M23" s="18"/>
      <c r="N23" s="18"/>
      <c r="O23" s="18"/>
      <c r="P23" s="18"/>
    </row>
    <row r="24" spans="1:16" x14ac:dyDescent="0.2">
      <c r="B24" s="18"/>
      <c r="C24" s="10"/>
      <c r="D24" s="10"/>
      <c r="E24" s="10"/>
      <c r="F24" s="18"/>
      <c r="G24" s="18"/>
      <c r="H24" s="18"/>
      <c r="I24" s="18"/>
      <c r="J24" s="10"/>
      <c r="K24" s="18"/>
      <c r="L24" s="18"/>
      <c r="M24" s="18"/>
      <c r="N24" s="18"/>
      <c r="O24" s="18"/>
      <c r="P24" s="18"/>
    </row>
    <row r="25" spans="1:16" x14ac:dyDescent="0.2">
      <c r="B25" s="18"/>
      <c r="C25" s="18"/>
      <c r="D25" s="18"/>
      <c r="E25" s="18"/>
      <c r="F25" s="18"/>
      <c r="G25" s="18"/>
      <c r="H25" s="18"/>
      <c r="I25" s="18"/>
      <c r="J25" s="10"/>
      <c r="K25" s="18"/>
      <c r="L25" s="18"/>
      <c r="M25" s="18"/>
      <c r="N25" s="18"/>
      <c r="O25" s="18"/>
      <c r="P25" s="18"/>
    </row>
    <row r="26" spans="1:16" x14ac:dyDescent="0.2">
      <c r="B26" s="18"/>
      <c r="C26" s="18"/>
      <c r="D26" s="18"/>
      <c r="E26" s="18"/>
      <c r="F26" s="18"/>
      <c r="G26" s="18"/>
      <c r="H26" s="18"/>
      <c r="I26" s="18"/>
      <c r="J26" s="10"/>
      <c r="K26" s="18"/>
      <c r="L26" s="18"/>
      <c r="M26" s="18"/>
      <c r="N26" s="18"/>
      <c r="O26" s="18"/>
      <c r="P26" s="18"/>
    </row>
    <row r="27" spans="1:16" x14ac:dyDescent="0.2">
      <c r="B27" s="18"/>
      <c r="C27" s="18"/>
      <c r="D27" s="18"/>
      <c r="E27" s="18"/>
      <c r="F27" s="18"/>
      <c r="G27" s="18"/>
      <c r="H27" s="18"/>
      <c r="I27" s="18"/>
      <c r="J27" s="10"/>
      <c r="K27" s="18"/>
      <c r="L27" s="18"/>
      <c r="M27" s="18"/>
      <c r="N27" s="18"/>
      <c r="O27" s="18"/>
      <c r="P27" s="18"/>
    </row>
    <row r="28" spans="1:16" x14ac:dyDescent="0.2">
      <c r="B28" s="18"/>
      <c r="C28" s="18"/>
      <c r="D28" s="18"/>
      <c r="E28" s="18"/>
      <c r="F28" s="18"/>
      <c r="G28" s="18"/>
      <c r="H28" s="18"/>
      <c r="I28" s="18"/>
      <c r="J28" s="10"/>
      <c r="K28" s="18"/>
      <c r="L28" s="18"/>
      <c r="M28" s="18"/>
      <c r="N28" s="18"/>
      <c r="O28" s="18"/>
      <c r="P28" s="18"/>
    </row>
    <row r="29" spans="1:16" x14ac:dyDescent="0.2">
      <c r="B29" s="18"/>
      <c r="C29" s="18"/>
      <c r="D29" s="18"/>
      <c r="E29" s="18"/>
      <c r="F29" s="18"/>
      <c r="G29" s="18"/>
      <c r="H29" s="18"/>
      <c r="I29" s="18"/>
      <c r="J29" s="10"/>
      <c r="K29" s="18"/>
      <c r="L29" s="18"/>
      <c r="M29" s="18"/>
      <c r="N29" s="18"/>
      <c r="O29" s="18"/>
      <c r="P29" s="18"/>
    </row>
    <row r="30" spans="1:16" x14ac:dyDescent="0.2">
      <c r="B30" s="18"/>
      <c r="C30" s="18"/>
      <c r="D30" s="18"/>
      <c r="E30" s="18"/>
      <c r="F30" s="18"/>
      <c r="G30" s="18"/>
      <c r="H30" s="18"/>
      <c r="I30" s="18"/>
      <c r="J30" s="10"/>
      <c r="K30" s="18"/>
      <c r="L30" s="18"/>
      <c r="M30" s="18"/>
      <c r="N30" s="18"/>
      <c r="O30" s="18"/>
      <c r="P30" s="18"/>
    </row>
    <row r="32" spans="1:16" x14ac:dyDescent="0.2">
      <c r="J32" s="10"/>
    </row>
    <row r="33" spans="10:10" x14ac:dyDescent="0.2">
      <c r="J33" s="10"/>
    </row>
    <row r="34" spans="10:10" x14ac:dyDescent="0.2">
      <c r="J34" s="15"/>
    </row>
    <row r="36" spans="10:10" x14ac:dyDescent="0.2">
      <c r="J36" s="15"/>
    </row>
  </sheetData>
  <mergeCells count="1">
    <mergeCell ref="K7:L7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workbookViewId="0">
      <selection activeCell="C22" sqref="C22"/>
    </sheetView>
  </sheetViews>
  <sheetFormatPr baseColWidth="10" defaultRowHeight="11.25" x14ac:dyDescent="0.2"/>
  <cols>
    <col min="1" max="1" width="2.42578125" style="39" customWidth="1"/>
    <col min="2" max="2" width="40.28515625" style="39" bestFit="1" customWidth="1"/>
    <col min="3" max="3" width="9.85546875" style="39" bestFit="1" customWidth="1"/>
    <col min="4" max="5" width="9.140625" style="39" bestFit="1" customWidth="1"/>
    <col min="6" max="6" width="10.140625" style="39" bestFit="1" customWidth="1"/>
    <col min="7" max="7" width="10" style="39" customWidth="1"/>
    <col min="8" max="8" width="10.42578125" style="39" bestFit="1" customWidth="1"/>
    <col min="9" max="9" width="7" style="39" bestFit="1" customWidth="1"/>
    <col min="10" max="10" width="11.42578125" style="39" bestFit="1" customWidth="1"/>
    <col min="11" max="11" width="9.85546875" style="39" bestFit="1" customWidth="1"/>
    <col min="12" max="12" width="11.85546875" style="39" bestFit="1" customWidth="1"/>
    <col min="13" max="13" width="15.28515625" style="39" customWidth="1"/>
    <col min="14" max="14" width="7.7109375" style="39" bestFit="1" customWidth="1"/>
    <col min="15" max="15" width="8.5703125" style="39" bestFit="1" customWidth="1"/>
    <col min="16" max="16384" width="11.42578125" style="39"/>
  </cols>
  <sheetData>
    <row r="1" spans="1:16" x14ac:dyDescent="0.2">
      <c r="A1" s="1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spans="1:16" x14ac:dyDescent="0.2">
      <c r="A2" s="1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6" x14ac:dyDescent="0.2">
      <c r="A3" s="1" t="s">
        <v>38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5" spans="1:16" x14ac:dyDescent="0.2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3"/>
      <c r="N5" s="18"/>
      <c r="O5" s="18"/>
      <c r="P5" s="18"/>
    </row>
    <row r="6" spans="1:16" x14ac:dyDescent="0.2">
      <c r="A6" s="18"/>
      <c r="B6" s="18"/>
      <c r="C6" s="21" t="s">
        <v>2</v>
      </c>
      <c r="D6" s="21" t="s">
        <v>2</v>
      </c>
      <c r="E6" s="21" t="s">
        <v>3</v>
      </c>
      <c r="F6" s="21" t="s">
        <v>4</v>
      </c>
      <c r="G6" s="41"/>
      <c r="H6" s="20"/>
      <c r="I6" s="20"/>
      <c r="J6" s="14"/>
      <c r="K6" s="21" t="s">
        <v>5</v>
      </c>
      <c r="L6" s="21" t="s">
        <v>6</v>
      </c>
      <c r="M6" s="21" t="s">
        <v>7</v>
      </c>
      <c r="N6" s="21" t="s">
        <v>8</v>
      </c>
      <c r="O6" s="21" t="s">
        <v>9</v>
      </c>
      <c r="P6" s="18"/>
    </row>
    <row r="7" spans="1:16" x14ac:dyDescent="0.2">
      <c r="A7" s="18"/>
      <c r="B7" s="4"/>
      <c r="C7" s="21" t="s">
        <v>10</v>
      </c>
      <c r="D7" s="21" t="s">
        <v>10</v>
      </c>
      <c r="E7" s="21" t="s">
        <v>10</v>
      </c>
      <c r="F7" s="21" t="s">
        <v>10</v>
      </c>
      <c r="G7" s="44" t="s">
        <v>42</v>
      </c>
      <c r="H7" s="6" t="s">
        <v>11</v>
      </c>
      <c r="I7" s="21" t="s">
        <v>12</v>
      </c>
      <c r="J7" s="7" t="s">
        <v>13</v>
      </c>
      <c r="K7" s="68" t="s">
        <v>14</v>
      </c>
      <c r="L7" s="68"/>
      <c r="M7" s="21" t="s">
        <v>15</v>
      </c>
      <c r="N7" s="21" t="s">
        <v>15</v>
      </c>
      <c r="O7" s="21" t="s">
        <v>16</v>
      </c>
      <c r="P7" s="18"/>
    </row>
    <row r="8" spans="1:16" x14ac:dyDescent="0.2">
      <c r="A8" s="18"/>
      <c r="B8" s="18"/>
      <c r="C8" s="42" t="s">
        <v>17</v>
      </c>
      <c r="D8" s="42" t="s">
        <v>18</v>
      </c>
      <c r="E8" s="42" t="s">
        <v>19</v>
      </c>
      <c r="F8" s="42" t="s">
        <v>20</v>
      </c>
      <c r="G8" s="44" t="s">
        <v>43</v>
      </c>
      <c r="H8" s="42" t="s">
        <v>21</v>
      </c>
      <c r="I8" s="42">
        <v>683</v>
      </c>
      <c r="J8" s="43" t="s">
        <v>22</v>
      </c>
      <c r="K8" s="42" t="s">
        <v>23</v>
      </c>
      <c r="L8" s="42" t="s">
        <v>24</v>
      </c>
      <c r="M8" s="42" t="s">
        <v>25</v>
      </c>
      <c r="N8" s="42">
        <v>0.04</v>
      </c>
      <c r="O8" s="42" t="s">
        <v>26</v>
      </c>
      <c r="P8" s="18"/>
    </row>
    <row r="9" spans="1:16" x14ac:dyDescent="0.2">
      <c r="A9" s="21">
        <v>1</v>
      </c>
      <c r="B9" s="19" t="s">
        <v>27</v>
      </c>
      <c r="C9" s="28">
        <v>66964.289999999994</v>
      </c>
      <c r="D9" s="29"/>
      <c r="E9" s="28">
        <v>26785.71</v>
      </c>
      <c r="F9" s="28">
        <v>40178.57</v>
      </c>
      <c r="G9" s="28"/>
      <c r="H9" s="30"/>
      <c r="I9" s="30"/>
      <c r="J9" s="30">
        <f>+SUM(C9:I9)</f>
        <v>133928.57</v>
      </c>
      <c r="K9" s="36"/>
      <c r="L9" s="28">
        <f>+J9*0.1</f>
        <v>13392.857000000002</v>
      </c>
      <c r="M9" s="28">
        <f>+((J9*0.16/3))*2</f>
        <v>14285.714133333335</v>
      </c>
      <c r="N9" s="28"/>
      <c r="O9" s="28">
        <f>+J9*0.02</f>
        <v>2678.5714000000003</v>
      </c>
      <c r="P9" s="10"/>
    </row>
    <row r="10" spans="1:16" x14ac:dyDescent="0.2">
      <c r="A10" s="21">
        <v>2</v>
      </c>
      <c r="B10" s="19" t="s">
        <v>30</v>
      </c>
      <c r="C10" s="28">
        <v>66964.289999999994</v>
      </c>
      <c r="D10" s="29"/>
      <c r="E10" s="28">
        <v>26785.71</v>
      </c>
      <c r="F10" s="28">
        <v>40178.57</v>
      </c>
      <c r="G10" s="28"/>
      <c r="H10" s="36"/>
      <c r="I10" s="36"/>
      <c r="J10" s="30">
        <f t="shared" ref="J10:J15" si="0">+SUM(C10:I10)</f>
        <v>133928.57</v>
      </c>
      <c r="K10" s="36"/>
      <c r="L10" s="28">
        <f t="shared" ref="L10:L11" si="1">+J10*0.1</f>
        <v>13392.857000000002</v>
      </c>
      <c r="M10" s="28">
        <f>+((J10*0.16/3))*2</f>
        <v>14285.714133333335</v>
      </c>
      <c r="N10" s="28"/>
      <c r="O10" s="28">
        <f>+J10*0.02</f>
        <v>2678.5714000000003</v>
      </c>
      <c r="P10" s="10"/>
    </row>
    <row r="11" spans="1:16" x14ac:dyDescent="0.2">
      <c r="A11" s="21">
        <v>3</v>
      </c>
      <c r="B11" s="11" t="s">
        <v>29</v>
      </c>
      <c r="C11" s="28"/>
      <c r="D11" s="29">
        <v>80000</v>
      </c>
      <c r="E11" s="28"/>
      <c r="F11" s="28"/>
      <c r="G11" s="28"/>
      <c r="H11" s="30"/>
      <c r="I11" s="31"/>
      <c r="J11" s="30">
        <f t="shared" si="0"/>
        <v>80000</v>
      </c>
      <c r="K11" s="36"/>
      <c r="L11" s="28">
        <f t="shared" si="1"/>
        <v>8000</v>
      </c>
      <c r="M11" s="28">
        <f>+((J11*0.16/3))*2</f>
        <v>8533.3333333333339</v>
      </c>
      <c r="N11" s="28"/>
      <c r="O11" s="28">
        <f>+J11*0.01</f>
        <v>800</v>
      </c>
      <c r="P11" s="10"/>
    </row>
    <row r="12" spans="1:16" x14ac:dyDescent="0.2">
      <c r="A12" s="21">
        <v>4</v>
      </c>
      <c r="B12" s="27" t="s">
        <v>35</v>
      </c>
      <c r="C12" s="28"/>
      <c r="D12" s="29"/>
      <c r="E12" s="28"/>
      <c r="F12" s="28"/>
      <c r="G12" s="28"/>
      <c r="H12" s="30"/>
      <c r="I12" s="31">
        <v>313</v>
      </c>
      <c r="J12" s="30">
        <f t="shared" si="0"/>
        <v>313</v>
      </c>
      <c r="K12" s="36"/>
      <c r="L12" s="30"/>
      <c r="M12" s="28"/>
      <c r="N12" s="28">
        <f>+J12*0.04</f>
        <v>12.52</v>
      </c>
      <c r="O12" s="28"/>
      <c r="P12" s="10"/>
    </row>
    <row r="13" spans="1:16" x14ac:dyDescent="0.2">
      <c r="A13" s="41">
        <v>5</v>
      </c>
      <c r="B13" s="27" t="s">
        <v>41</v>
      </c>
      <c r="C13" s="28"/>
      <c r="D13" s="29"/>
      <c r="E13" s="28"/>
      <c r="F13" s="28"/>
      <c r="G13" s="28">
        <v>51000</v>
      </c>
      <c r="H13" s="30"/>
      <c r="I13" s="31"/>
      <c r="J13" s="30">
        <f t="shared" si="0"/>
        <v>51000</v>
      </c>
      <c r="K13" s="36">
        <f>+J13*0.1</f>
        <v>5100</v>
      </c>
      <c r="L13" s="30"/>
      <c r="M13" s="28">
        <f>+((J13*0.16/3))*2</f>
        <v>5440</v>
      </c>
      <c r="N13" s="28"/>
      <c r="O13" s="28"/>
      <c r="P13" s="10"/>
    </row>
    <row r="14" spans="1:16" x14ac:dyDescent="0.2">
      <c r="A14" s="21">
        <v>5</v>
      </c>
      <c r="B14" s="27" t="s">
        <v>39</v>
      </c>
      <c r="C14" s="28"/>
      <c r="D14" s="29"/>
      <c r="E14" s="28"/>
      <c r="F14" s="28"/>
      <c r="G14" s="28"/>
      <c r="H14" s="30"/>
      <c r="I14" s="31">
        <f>77.25+343.75</f>
        <v>421</v>
      </c>
      <c r="J14" s="30">
        <f t="shared" si="0"/>
        <v>421</v>
      </c>
      <c r="K14" s="36"/>
      <c r="L14" s="30"/>
      <c r="M14" s="28"/>
      <c r="N14" s="28">
        <f>+J14*0.04</f>
        <v>16.84</v>
      </c>
      <c r="O14" s="28"/>
      <c r="P14" s="10"/>
    </row>
    <row r="15" spans="1:16" ht="12" thickBot="1" x14ac:dyDescent="0.25">
      <c r="A15" s="21">
        <v>6</v>
      </c>
      <c r="B15" s="11" t="s">
        <v>28</v>
      </c>
      <c r="C15" s="32"/>
      <c r="D15" s="33"/>
      <c r="E15" s="32"/>
      <c r="F15" s="32"/>
      <c r="G15" s="32"/>
      <c r="H15" s="35">
        <v>17239</v>
      </c>
      <c r="I15" s="38"/>
      <c r="J15" s="35">
        <f t="shared" si="0"/>
        <v>17239</v>
      </c>
      <c r="K15" s="34"/>
      <c r="L15" s="35"/>
      <c r="M15" s="32"/>
      <c r="N15" s="32">
        <f>+J15*0.04</f>
        <v>689.56000000000006</v>
      </c>
      <c r="O15" s="32"/>
      <c r="P15" s="10"/>
    </row>
    <row r="16" spans="1:16" x14ac:dyDescent="0.2">
      <c r="A16" s="18"/>
      <c r="B16" s="18"/>
      <c r="C16" s="37">
        <f t="shared" ref="C16:O16" si="2">+SUM(C9:C15)</f>
        <v>133928.57999999999</v>
      </c>
      <c r="D16" s="37">
        <f t="shared" si="2"/>
        <v>80000</v>
      </c>
      <c r="E16" s="37">
        <f t="shared" si="2"/>
        <v>53571.42</v>
      </c>
      <c r="F16" s="37">
        <f t="shared" si="2"/>
        <v>80357.14</v>
      </c>
      <c r="G16" s="37"/>
      <c r="H16" s="37">
        <f t="shared" si="2"/>
        <v>17239</v>
      </c>
      <c r="I16" s="37">
        <f>+SUM(I9:I15)</f>
        <v>734</v>
      </c>
      <c r="J16" s="37">
        <f t="shared" si="2"/>
        <v>416830.14</v>
      </c>
      <c r="K16" s="37">
        <f t="shared" si="2"/>
        <v>5100</v>
      </c>
      <c r="L16" s="37">
        <f t="shared" si="2"/>
        <v>34785.714000000007</v>
      </c>
      <c r="M16" s="37">
        <f t="shared" si="2"/>
        <v>42544.761600000005</v>
      </c>
      <c r="N16" s="37">
        <f t="shared" si="2"/>
        <v>718.92000000000007</v>
      </c>
      <c r="O16" s="37">
        <f t="shared" si="2"/>
        <v>6157.1428000000005</v>
      </c>
      <c r="P16" s="10"/>
    </row>
    <row r="17" spans="1:16" ht="12" thickBot="1" x14ac:dyDescent="0.25">
      <c r="A17" s="18"/>
      <c r="B17" s="11"/>
      <c r="C17" s="9"/>
      <c r="D17" s="9"/>
      <c r="E17" s="9"/>
      <c r="F17" s="9"/>
      <c r="G17" s="9"/>
      <c r="H17" s="9"/>
      <c r="I17" s="9"/>
      <c r="J17" s="23" t="s">
        <v>31</v>
      </c>
      <c r="K17" s="45">
        <v>5440</v>
      </c>
      <c r="L17" s="45">
        <v>34786</v>
      </c>
      <c r="M17" s="45">
        <v>42205</v>
      </c>
      <c r="N17" s="45">
        <v>719</v>
      </c>
      <c r="O17" s="45">
        <v>6157</v>
      </c>
      <c r="P17" s="13"/>
    </row>
    <row r="18" spans="1:16" x14ac:dyDescent="0.2">
      <c r="A18" s="18"/>
      <c r="B18" s="11"/>
      <c r="C18" s="9"/>
      <c r="D18" s="9"/>
      <c r="E18" s="9"/>
      <c r="F18" s="9"/>
      <c r="G18" s="9"/>
      <c r="H18" s="9"/>
      <c r="I18" s="9"/>
      <c r="J18" s="23" t="s">
        <v>32</v>
      </c>
      <c r="K18" s="30">
        <f>+K16-K17</f>
        <v>-340</v>
      </c>
      <c r="L18" s="30">
        <f>+L16-L17</f>
        <v>-0.28599999999278225</v>
      </c>
      <c r="M18" s="30">
        <f>+M16-M17</f>
        <v>339.76160000000527</v>
      </c>
      <c r="N18" s="30">
        <f>+N16-N17</f>
        <v>-7.999999999992724E-2</v>
      </c>
      <c r="O18" s="30">
        <f>+O16-O17</f>
        <v>0.14280000000053406</v>
      </c>
      <c r="P18" s="10"/>
    </row>
    <row r="19" spans="1:16" x14ac:dyDescent="0.2">
      <c r="B19" s="11"/>
      <c r="C19" s="10"/>
      <c r="D19" s="10"/>
      <c r="E19" s="10"/>
      <c r="F19" s="10"/>
      <c r="G19" s="10"/>
      <c r="H19" s="10"/>
      <c r="I19" s="10"/>
      <c r="J19" s="12"/>
      <c r="K19" s="14" t="s">
        <v>44</v>
      </c>
      <c r="L19" s="14"/>
      <c r="M19" s="14"/>
      <c r="N19" s="14"/>
      <c r="O19" s="14"/>
      <c r="P19" s="10"/>
    </row>
    <row r="20" spans="1:16" x14ac:dyDescent="0.2">
      <c r="B20" s="18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</row>
    <row r="21" spans="1:16" x14ac:dyDescent="0.2">
      <c r="B21" s="4" t="s">
        <v>51</v>
      </c>
      <c r="C21" s="10"/>
      <c r="D21" s="10"/>
      <c r="E21" s="10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x14ac:dyDescent="0.2">
      <c r="B22" s="39" t="s">
        <v>40</v>
      </c>
      <c r="C22" s="16">
        <v>10000</v>
      </c>
      <c r="D22" s="10"/>
      <c r="E22" s="10"/>
      <c r="F22" s="18"/>
      <c r="G22" s="18"/>
      <c r="H22" s="18"/>
      <c r="I22" s="18"/>
      <c r="J22" s="10"/>
      <c r="K22" s="18"/>
      <c r="L22" s="18"/>
      <c r="M22" s="18"/>
      <c r="N22" s="18"/>
      <c r="O22" s="18"/>
      <c r="P22" s="18"/>
    </row>
    <row r="23" spans="1:16" ht="12" thickBot="1" x14ac:dyDescent="0.25">
      <c r="B23" s="40" t="s">
        <v>33</v>
      </c>
      <c r="C23" s="22">
        <v>1000</v>
      </c>
      <c r="D23" s="10"/>
      <c r="E23" s="10"/>
      <c r="F23" s="18"/>
      <c r="G23" s="18"/>
      <c r="H23" s="18"/>
      <c r="I23" s="18"/>
      <c r="J23" s="10"/>
      <c r="K23" s="18"/>
      <c r="L23" s="18"/>
      <c r="M23" s="18"/>
      <c r="N23" s="18"/>
      <c r="O23" s="18"/>
      <c r="P23" s="18"/>
    </row>
    <row r="24" spans="1:16" x14ac:dyDescent="0.2">
      <c r="B24" s="2"/>
      <c r="C24" s="10">
        <f>+C22+C23</f>
        <v>11000</v>
      </c>
      <c r="D24" s="10"/>
      <c r="E24" s="10"/>
      <c r="F24" s="18"/>
      <c r="G24" s="18"/>
      <c r="H24" s="18"/>
      <c r="I24" s="18"/>
      <c r="J24" s="10"/>
      <c r="K24" s="18"/>
      <c r="L24" s="18"/>
      <c r="M24" s="18"/>
      <c r="N24" s="18"/>
      <c r="O24" s="18"/>
      <c r="P24" s="18"/>
    </row>
    <row r="25" spans="1:16" x14ac:dyDescent="0.2">
      <c r="B25" s="2"/>
      <c r="C25" s="10"/>
      <c r="D25" s="10"/>
      <c r="E25" s="10"/>
      <c r="F25" s="18"/>
      <c r="G25" s="18"/>
      <c r="H25" s="18"/>
      <c r="I25" s="18"/>
      <c r="J25" s="10"/>
      <c r="K25" s="18"/>
      <c r="L25" s="18"/>
      <c r="M25" s="18"/>
      <c r="N25" s="18"/>
      <c r="O25" s="18"/>
      <c r="P25" s="18"/>
    </row>
    <row r="26" spans="1:16" x14ac:dyDescent="0.2">
      <c r="B26" s="18"/>
      <c r="C26" s="10"/>
      <c r="D26" s="10"/>
      <c r="E26" s="10"/>
      <c r="F26" s="18"/>
      <c r="G26" s="18"/>
      <c r="H26" s="18"/>
      <c r="I26" s="18"/>
      <c r="J26" s="10"/>
      <c r="K26" s="18"/>
      <c r="L26" s="18"/>
      <c r="M26" s="18"/>
      <c r="N26" s="18"/>
      <c r="O26" s="18"/>
      <c r="P26" s="18"/>
    </row>
    <row r="27" spans="1:16" x14ac:dyDescent="0.2">
      <c r="B27" s="18"/>
      <c r="C27" s="24"/>
      <c r="D27" s="10"/>
      <c r="E27" s="10"/>
      <c r="F27" s="18"/>
      <c r="G27" s="18"/>
      <c r="H27" s="18"/>
      <c r="I27" s="18"/>
      <c r="J27" s="10"/>
      <c r="K27" s="18"/>
      <c r="L27" s="18"/>
      <c r="M27" s="18"/>
      <c r="N27" s="18"/>
      <c r="O27" s="18"/>
      <c r="P27" s="18"/>
    </row>
    <row r="28" spans="1:16" x14ac:dyDescent="0.2">
      <c r="B28" s="18"/>
      <c r="C28" s="10"/>
      <c r="D28" s="10"/>
      <c r="E28" s="10"/>
      <c r="F28" s="18"/>
      <c r="G28" s="18"/>
      <c r="H28" s="18"/>
      <c r="I28" s="18"/>
      <c r="J28" s="10"/>
      <c r="K28" s="18"/>
      <c r="L28" s="18"/>
      <c r="M28" s="18"/>
      <c r="N28" s="18"/>
      <c r="O28" s="18"/>
      <c r="P28" s="18"/>
    </row>
    <row r="29" spans="1:16" x14ac:dyDescent="0.2">
      <c r="B29" s="18"/>
      <c r="C29" s="18"/>
      <c r="D29" s="18"/>
      <c r="E29" s="18"/>
      <c r="F29" s="18"/>
      <c r="G29" s="18"/>
      <c r="H29" s="18"/>
      <c r="I29" s="18"/>
      <c r="J29" s="10"/>
      <c r="K29" s="18"/>
      <c r="L29" s="18"/>
      <c r="M29" s="18"/>
      <c r="N29" s="18"/>
      <c r="O29" s="18"/>
      <c r="P29" s="18"/>
    </row>
    <row r="30" spans="1:16" x14ac:dyDescent="0.2">
      <c r="B30" s="18"/>
      <c r="C30" s="18"/>
      <c r="D30" s="18"/>
      <c r="E30" s="18"/>
      <c r="F30" s="18"/>
      <c r="G30" s="18"/>
      <c r="H30" s="18"/>
      <c r="I30" s="18"/>
      <c r="J30" s="10"/>
      <c r="K30" s="18"/>
      <c r="L30" s="18"/>
      <c r="M30" s="18"/>
      <c r="N30" s="18"/>
      <c r="O30" s="18"/>
      <c r="P30" s="18"/>
    </row>
    <row r="31" spans="1:16" x14ac:dyDescent="0.2">
      <c r="B31" s="18"/>
      <c r="C31" s="18"/>
      <c r="D31" s="18"/>
      <c r="E31" s="18"/>
      <c r="F31" s="18"/>
      <c r="G31" s="18"/>
      <c r="H31" s="18"/>
      <c r="I31" s="18"/>
      <c r="J31" s="10"/>
      <c r="K31" s="18"/>
      <c r="L31" s="18"/>
      <c r="M31" s="18"/>
      <c r="N31" s="18"/>
      <c r="O31" s="18"/>
      <c r="P31" s="18"/>
    </row>
    <row r="32" spans="1:16" x14ac:dyDescent="0.2">
      <c r="B32" s="18"/>
      <c r="C32" s="18"/>
      <c r="D32" s="18"/>
      <c r="E32" s="18"/>
      <c r="F32" s="18"/>
      <c r="G32" s="18"/>
      <c r="H32" s="18"/>
      <c r="I32" s="18"/>
      <c r="J32" s="10"/>
      <c r="K32" s="18"/>
      <c r="L32" s="18"/>
      <c r="M32" s="18"/>
      <c r="N32" s="18"/>
      <c r="O32" s="18"/>
      <c r="P32" s="18"/>
    </row>
    <row r="33" spans="2:16" x14ac:dyDescent="0.2">
      <c r="B33" s="18"/>
      <c r="C33" s="18"/>
      <c r="D33" s="18"/>
      <c r="E33" s="18"/>
      <c r="F33" s="18"/>
      <c r="G33" s="18"/>
      <c r="H33" s="18"/>
      <c r="I33" s="18"/>
      <c r="J33" s="10"/>
      <c r="K33" s="18"/>
      <c r="L33" s="18"/>
      <c r="M33" s="18"/>
      <c r="N33" s="18"/>
      <c r="O33" s="18"/>
      <c r="P33" s="18"/>
    </row>
    <row r="34" spans="2:16" x14ac:dyDescent="0.2">
      <c r="B34" s="18"/>
      <c r="C34" s="18"/>
      <c r="D34" s="18"/>
      <c r="E34" s="18"/>
      <c r="F34" s="18"/>
      <c r="G34" s="18"/>
      <c r="H34" s="18"/>
      <c r="I34" s="18"/>
      <c r="J34" s="10"/>
      <c r="K34" s="18"/>
      <c r="L34" s="18"/>
      <c r="M34" s="18"/>
      <c r="N34" s="18"/>
      <c r="O34" s="18"/>
      <c r="P34" s="18"/>
    </row>
    <row r="36" spans="2:16" x14ac:dyDescent="0.2">
      <c r="J36" s="10"/>
    </row>
    <row r="37" spans="2:16" x14ac:dyDescent="0.2">
      <c r="J37" s="10"/>
    </row>
    <row r="38" spans="2:16" x14ac:dyDescent="0.2">
      <c r="J38" s="15"/>
    </row>
    <row r="40" spans="2:16" x14ac:dyDescent="0.2">
      <c r="J40" s="15"/>
    </row>
  </sheetData>
  <mergeCells count="1">
    <mergeCell ref="K7:L7"/>
  </mergeCells>
  <pageMargins left="0.70866141732283472" right="0.70866141732283472" top="0.74803149606299213" bottom="0.74803149606299213" header="0.31496062992125984" footer="0.31496062992125984"/>
  <pageSetup scale="70" orientation="landscape" r:id="rId1"/>
  <ignoredErrors>
    <ignoredError sqref="I16" formulaRange="1"/>
    <ignoredError sqref="I1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workbookViewId="0">
      <selection activeCell="B21" sqref="B21"/>
    </sheetView>
  </sheetViews>
  <sheetFormatPr baseColWidth="10" defaultRowHeight="11.25" x14ac:dyDescent="0.2"/>
  <cols>
    <col min="1" max="1" width="2.42578125" style="39" customWidth="1"/>
    <col min="2" max="2" width="40.28515625" style="39" bestFit="1" customWidth="1"/>
    <col min="3" max="3" width="9.85546875" style="39" bestFit="1" customWidth="1"/>
    <col min="4" max="5" width="9.140625" style="39" bestFit="1" customWidth="1"/>
    <col min="6" max="6" width="9.85546875" style="39" bestFit="1" customWidth="1"/>
    <col min="7" max="7" width="6.85546875" style="39" bestFit="1" customWidth="1"/>
    <col min="8" max="8" width="10.140625" style="39" bestFit="1" customWidth="1"/>
    <col min="9" max="9" width="6.42578125" style="39" bestFit="1" customWidth="1"/>
    <col min="10" max="10" width="11.140625" style="39" bestFit="1" customWidth="1"/>
    <col min="11" max="11" width="9.7109375" style="39" bestFit="1" customWidth="1"/>
    <col min="12" max="12" width="11.5703125" style="39" bestFit="1" customWidth="1"/>
    <col min="13" max="13" width="15" style="39" bestFit="1" customWidth="1"/>
    <col min="14" max="14" width="7.42578125" style="39" bestFit="1" customWidth="1"/>
    <col min="15" max="15" width="8.28515625" style="39" bestFit="1" customWidth="1"/>
    <col min="16" max="16384" width="11.42578125" style="39"/>
  </cols>
  <sheetData>
    <row r="1" spans="1:16" x14ac:dyDescent="0.2">
      <c r="A1" s="1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spans="1:16" x14ac:dyDescent="0.2">
      <c r="A2" s="1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6" x14ac:dyDescent="0.2">
      <c r="A3" s="1" t="s">
        <v>45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5" spans="1:16" x14ac:dyDescent="0.2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3"/>
      <c r="N5" s="18"/>
      <c r="O5" s="18"/>
      <c r="P5" s="18"/>
    </row>
    <row r="6" spans="1:16" x14ac:dyDescent="0.2">
      <c r="A6" s="18"/>
      <c r="B6" s="18"/>
      <c r="C6" s="46" t="s">
        <v>2</v>
      </c>
      <c r="D6" s="46" t="s">
        <v>2</v>
      </c>
      <c r="E6" s="46" t="s">
        <v>3</v>
      </c>
      <c r="F6" s="46" t="s">
        <v>4</v>
      </c>
      <c r="G6" s="46"/>
      <c r="H6" s="20"/>
      <c r="I6" s="20"/>
      <c r="J6" s="14"/>
      <c r="K6" s="46" t="s">
        <v>5</v>
      </c>
      <c r="L6" s="46" t="s">
        <v>6</v>
      </c>
      <c r="M6" s="46" t="s">
        <v>7</v>
      </c>
      <c r="N6" s="46" t="s">
        <v>8</v>
      </c>
      <c r="O6" s="46" t="s">
        <v>9</v>
      </c>
      <c r="P6" s="18"/>
    </row>
    <row r="7" spans="1:16" x14ac:dyDescent="0.2">
      <c r="A7" s="18"/>
      <c r="B7" s="4"/>
      <c r="C7" s="46" t="s">
        <v>10</v>
      </c>
      <c r="D7" s="46" t="s">
        <v>10</v>
      </c>
      <c r="E7" s="46" t="s">
        <v>10</v>
      </c>
      <c r="F7" s="46" t="s">
        <v>10</v>
      </c>
      <c r="G7" s="44" t="s">
        <v>42</v>
      </c>
      <c r="H7" s="6" t="s">
        <v>11</v>
      </c>
      <c r="I7" s="46" t="s">
        <v>12</v>
      </c>
      <c r="J7" s="7" t="s">
        <v>13</v>
      </c>
      <c r="K7" s="68" t="s">
        <v>14</v>
      </c>
      <c r="L7" s="68"/>
      <c r="M7" s="46" t="s">
        <v>15</v>
      </c>
      <c r="N7" s="46" t="s">
        <v>15</v>
      </c>
      <c r="O7" s="46" t="s">
        <v>16</v>
      </c>
      <c r="P7" s="18"/>
    </row>
    <row r="8" spans="1:16" x14ac:dyDescent="0.2">
      <c r="A8" s="18"/>
      <c r="B8" s="18"/>
      <c r="C8" s="47" t="s">
        <v>17</v>
      </c>
      <c r="D8" s="47" t="s">
        <v>18</v>
      </c>
      <c r="E8" s="47" t="s">
        <v>19</v>
      </c>
      <c r="F8" s="47" t="s">
        <v>20</v>
      </c>
      <c r="G8" s="48" t="s">
        <v>43</v>
      </c>
      <c r="H8" s="47" t="s">
        <v>21</v>
      </c>
      <c r="I8" s="47" t="s">
        <v>48</v>
      </c>
      <c r="J8" s="49" t="s">
        <v>22</v>
      </c>
      <c r="K8" s="47" t="s">
        <v>23</v>
      </c>
      <c r="L8" s="47" t="s">
        <v>24</v>
      </c>
      <c r="M8" s="47" t="s">
        <v>25</v>
      </c>
      <c r="N8" s="50">
        <v>0.04</v>
      </c>
      <c r="O8" s="47" t="s">
        <v>26</v>
      </c>
      <c r="P8" s="18"/>
    </row>
    <row r="9" spans="1:16" x14ac:dyDescent="0.2">
      <c r="A9" s="46">
        <v>1</v>
      </c>
      <c r="B9" s="19" t="s">
        <v>27</v>
      </c>
      <c r="C9" s="28">
        <v>66964.289999999994</v>
      </c>
      <c r="D9" s="29"/>
      <c r="E9" s="28">
        <v>26785.71</v>
      </c>
      <c r="F9" s="28">
        <v>40178.57</v>
      </c>
      <c r="G9" s="28"/>
      <c r="H9" s="30"/>
      <c r="I9" s="30"/>
      <c r="J9" s="30">
        <f>+SUM(C9:I9)</f>
        <v>133928.57</v>
      </c>
      <c r="K9" s="36"/>
      <c r="L9" s="28">
        <f>+J9*0.1</f>
        <v>13392.857000000002</v>
      </c>
      <c r="M9" s="28">
        <f>+((J9*0.16/3))*2</f>
        <v>14285.714133333335</v>
      </c>
      <c r="N9" s="28"/>
      <c r="O9" s="28">
        <f>+J9*0.02</f>
        <v>2678.5714000000003</v>
      </c>
      <c r="P9" s="10"/>
    </row>
    <row r="10" spans="1:16" x14ac:dyDescent="0.2">
      <c r="A10" s="46">
        <v>2</v>
      </c>
      <c r="B10" s="19" t="s">
        <v>30</v>
      </c>
      <c r="C10" s="28">
        <v>66964.289999999994</v>
      </c>
      <c r="D10" s="29"/>
      <c r="E10" s="28">
        <v>26785.71</v>
      </c>
      <c r="F10" s="28">
        <v>40178.57</v>
      </c>
      <c r="G10" s="28"/>
      <c r="H10" s="36"/>
      <c r="I10" s="36"/>
      <c r="J10" s="30">
        <f t="shared" ref="J10:J14" si="0">+SUM(C10:I10)</f>
        <v>133928.57</v>
      </c>
      <c r="K10" s="36"/>
      <c r="L10" s="28">
        <f t="shared" ref="L10:L11" si="1">+J10*0.1</f>
        <v>13392.857000000002</v>
      </c>
      <c r="M10" s="28">
        <f>+((J10*0.16/3))*2</f>
        <v>14285.714133333335</v>
      </c>
      <c r="N10" s="28"/>
      <c r="O10" s="28">
        <f>+J10*0.02</f>
        <v>2678.5714000000003</v>
      </c>
      <c r="P10" s="10"/>
    </row>
    <row r="11" spans="1:16" x14ac:dyDescent="0.2">
      <c r="A11" s="46">
        <v>3</v>
      </c>
      <c r="B11" s="39" t="s">
        <v>46</v>
      </c>
      <c r="C11" s="28"/>
      <c r="D11" s="29">
        <v>80000</v>
      </c>
      <c r="E11" s="28"/>
      <c r="F11" s="28"/>
      <c r="G11" s="28"/>
      <c r="H11" s="30"/>
      <c r="I11" s="31"/>
      <c r="J11" s="30">
        <f t="shared" si="0"/>
        <v>80000</v>
      </c>
      <c r="K11" s="36"/>
      <c r="L11" s="28">
        <f t="shared" si="1"/>
        <v>8000</v>
      </c>
      <c r="M11" s="28">
        <f>+((J11*0.16/3))*2</f>
        <v>8533.3333333333339</v>
      </c>
      <c r="N11" s="28"/>
      <c r="O11" s="28">
        <f>+J11*0.01</f>
        <v>800</v>
      </c>
      <c r="P11" s="10"/>
    </row>
    <row r="12" spans="1:16" x14ac:dyDescent="0.2">
      <c r="A12" s="46">
        <v>5</v>
      </c>
      <c r="B12" s="27" t="s">
        <v>41</v>
      </c>
      <c r="C12" s="28"/>
      <c r="D12" s="29"/>
      <c r="E12" s="28"/>
      <c r="F12" s="28"/>
      <c r="G12" s="28">
        <v>51000</v>
      </c>
      <c r="H12" s="30"/>
      <c r="I12" s="31"/>
      <c r="J12" s="30">
        <f t="shared" si="0"/>
        <v>51000</v>
      </c>
      <c r="K12" s="36">
        <f>+J12*0.1</f>
        <v>5100</v>
      </c>
      <c r="L12" s="30"/>
      <c r="M12" s="28">
        <f>+((J12*0.16/3))*2</f>
        <v>5440</v>
      </c>
      <c r="N12" s="28"/>
      <c r="O12" s="28"/>
      <c r="P12" s="10"/>
    </row>
    <row r="13" spans="1:16" x14ac:dyDescent="0.2">
      <c r="A13" s="46">
        <v>5</v>
      </c>
      <c r="B13" s="27" t="s">
        <v>47</v>
      </c>
      <c r="C13" s="28"/>
      <c r="D13" s="29"/>
      <c r="E13" s="28"/>
      <c r="F13" s="28"/>
      <c r="G13" s="28"/>
      <c r="H13" s="31">
        <v>400</v>
      </c>
      <c r="I13" s="31"/>
      <c r="J13" s="30">
        <f t="shared" si="0"/>
        <v>400</v>
      </c>
      <c r="K13" s="36"/>
      <c r="L13" s="30"/>
      <c r="M13" s="28"/>
      <c r="N13" s="28">
        <f>+J13*0.04</f>
        <v>16</v>
      </c>
      <c r="O13" s="28"/>
      <c r="P13" s="10"/>
    </row>
    <row r="14" spans="1:16" ht="12" thickBot="1" x14ac:dyDescent="0.25">
      <c r="A14" s="46">
        <v>6</v>
      </c>
      <c r="B14" s="11" t="s">
        <v>28</v>
      </c>
      <c r="C14" s="32"/>
      <c r="D14" s="33"/>
      <c r="E14" s="32"/>
      <c r="F14" s="32"/>
      <c r="G14" s="32"/>
      <c r="H14" s="35">
        <v>15545</v>
      </c>
      <c r="I14" s="38"/>
      <c r="J14" s="35">
        <f t="shared" si="0"/>
        <v>15545</v>
      </c>
      <c r="K14" s="34"/>
      <c r="L14" s="35"/>
      <c r="M14" s="32"/>
      <c r="N14" s="32">
        <f>+J14*0.04</f>
        <v>621.80000000000007</v>
      </c>
      <c r="O14" s="32"/>
      <c r="P14" s="10"/>
    </row>
    <row r="15" spans="1:16" x14ac:dyDescent="0.2">
      <c r="A15" s="18"/>
      <c r="B15" s="18"/>
      <c r="C15" s="37">
        <f t="shared" ref="C15:O15" si="2">+SUM(C9:C14)</f>
        <v>133928.57999999999</v>
      </c>
      <c r="D15" s="37">
        <f t="shared" si="2"/>
        <v>80000</v>
      </c>
      <c r="E15" s="37">
        <f t="shared" si="2"/>
        <v>53571.42</v>
      </c>
      <c r="F15" s="37">
        <f t="shared" si="2"/>
        <v>80357.14</v>
      </c>
      <c r="G15" s="37"/>
      <c r="H15" s="37">
        <f t="shared" si="2"/>
        <v>15945</v>
      </c>
      <c r="I15" s="37">
        <f>+SUM(I8:I14)</f>
        <v>0</v>
      </c>
      <c r="J15" s="37">
        <f t="shared" si="2"/>
        <v>414802.14</v>
      </c>
      <c r="K15" s="37">
        <f t="shared" si="2"/>
        <v>5100</v>
      </c>
      <c r="L15" s="37">
        <f t="shared" si="2"/>
        <v>34785.714000000007</v>
      </c>
      <c r="M15" s="37">
        <f t="shared" si="2"/>
        <v>42544.761600000005</v>
      </c>
      <c r="N15" s="37">
        <f t="shared" si="2"/>
        <v>637.80000000000007</v>
      </c>
      <c r="O15" s="37">
        <f t="shared" si="2"/>
        <v>6157.1428000000005</v>
      </c>
      <c r="P15" s="10"/>
    </row>
    <row r="16" spans="1:16" ht="12" thickBot="1" x14ac:dyDescent="0.25">
      <c r="A16" s="18"/>
      <c r="B16" s="11"/>
      <c r="C16" s="9"/>
      <c r="D16" s="9"/>
      <c r="E16" s="9"/>
      <c r="F16" s="9"/>
      <c r="G16" s="9"/>
      <c r="H16" s="9"/>
      <c r="I16" s="9"/>
      <c r="J16" s="23" t="s">
        <v>31</v>
      </c>
      <c r="K16" s="45">
        <v>5100</v>
      </c>
      <c r="L16" s="45">
        <v>34786</v>
      </c>
      <c r="M16" s="45">
        <v>42545</v>
      </c>
      <c r="N16" s="45">
        <v>638</v>
      </c>
      <c r="O16" s="45">
        <v>6157</v>
      </c>
      <c r="P16" s="13"/>
    </row>
    <row r="17" spans="1:16" x14ac:dyDescent="0.2">
      <c r="A17" s="18"/>
      <c r="B17" s="11"/>
      <c r="C17" s="9"/>
      <c r="D17" s="9"/>
      <c r="E17" s="9"/>
      <c r="F17" s="9"/>
      <c r="G17" s="9"/>
      <c r="H17" s="9"/>
      <c r="I17" s="9"/>
      <c r="J17" s="23" t="s">
        <v>32</v>
      </c>
      <c r="K17" s="53">
        <f>+K15-K16</f>
        <v>0</v>
      </c>
      <c r="L17" s="53">
        <f>+L15-L16</f>
        <v>-0.28599999999278225</v>
      </c>
      <c r="M17" s="53">
        <f>+M15-M16</f>
        <v>-0.23839999999472639</v>
      </c>
      <c r="N17" s="53">
        <f>+N15-N16</f>
        <v>-0.19999999999993179</v>
      </c>
      <c r="O17" s="53">
        <f>+O15-O16</f>
        <v>0.14280000000053406</v>
      </c>
      <c r="P17" s="10"/>
    </row>
    <row r="18" spans="1:16" x14ac:dyDescent="0.2">
      <c r="B18" s="11"/>
      <c r="C18" s="10"/>
      <c r="D18" s="10"/>
      <c r="E18" s="10"/>
      <c r="F18" s="10"/>
      <c r="G18" s="10"/>
      <c r="H18" s="10"/>
      <c r="I18" s="10"/>
      <c r="J18" s="12"/>
      <c r="K18" s="14"/>
      <c r="L18" s="14"/>
      <c r="M18" s="14"/>
      <c r="N18" s="14"/>
      <c r="O18" s="14"/>
      <c r="P18" s="10"/>
    </row>
    <row r="19" spans="1:16" x14ac:dyDescent="0.2">
      <c r="B19" s="18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</row>
    <row r="20" spans="1:16" x14ac:dyDescent="0.2">
      <c r="B20" s="4" t="s">
        <v>51</v>
      </c>
      <c r="C20" s="10"/>
      <c r="D20" s="10"/>
      <c r="E20" s="10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x14ac:dyDescent="0.2">
      <c r="B21" s="51" t="s">
        <v>37</v>
      </c>
      <c r="C21" s="53">
        <v>200</v>
      </c>
      <c r="D21" s="10"/>
      <c r="E21" s="10"/>
      <c r="F21" s="18"/>
      <c r="G21" s="18"/>
      <c r="H21" s="18"/>
      <c r="I21" s="18"/>
      <c r="J21" s="10"/>
      <c r="K21" s="18"/>
      <c r="L21" s="18"/>
      <c r="M21" s="18"/>
      <c r="N21" s="18"/>
      <c r="O21" s="18"/>
      <c r="P21" s="18"/>
    </row>
    <row r="22" spans="1:16" x14ac:dyDescent="0.2">
      <c r="B22" s="52" t="s">
        <v>33</v>
      </c>
      <c r="C22" s="53">
        <v>1000</v>
      </c>
      <c r="D22" s="10"/>
      <c r="E22" s="10"/>
      <c r="F22" s="18"/>
      <c r="G22" s="18"/>
      <c r="H22" s="18"/>
      <c r="I22" s="18"/>
      <c r="J22" s="10"/>
      <c r="K22" s="18"/>
      <c r="L22" s="18"/>
      <c r="M22" s="18"/>
      <c r="N22" s="18"/>
      <c r="O22" s="18"/>
      <c r="P22" s="18"/>
    </row>
    <row r="23" spans="1:16" x14ac:dyDescent="0.2">
      <c r="B23" s="52" t="s">
        <v>49</v>
      </c>
      <c r="C23" s="53">
        <v>5000</v>
      </c>
      <c r="D23" s="10"/>
      <c r="E23" s="10"/>
      <c r="F23" s="18"/>
      <c r="G23" s="18"/>
      <c r="H23" s="18"/>
      <c r="I23" s="18"/>
      <c r="J23" s="10"/>
      <c r="K23" s="18"/>
      <c r="L23" s="18"/>
      <c r="M23" s="18"/>
      <c r="N23" s="18"/>
      <c r="O23" s="18"/>
      <c r="P23" s="18"/>
    </row>
    <row r="24" spans="1:16" ht="12" thickBot="1" x14ac:dyDescent="0.25">
      <c r="B24" s="52" t="s">
        <v>50</v>
      </c>
      <c r="C24" s="54">
        <v>1800</v>
      </c>
      <c r="D24" s="10"/>
      <c r="E24" s="10"/>
      <c r="F24" s="18"/>
      <c r="G24" s="18"/>
      <c r="H24" s="18"/>
      <c r="I24" s="18"/>
      <c r="J24" s="10"/>
      <c r="K24" s="18"/>
      <c r="L24" s="18"/>
      <c r="M24" s="18"/>
      <c r="N24" s="18"/>
      <c r="O24" s="18"/>
      <c r="P24" s="18"/>
    </row>
    <row r="25" spans="1:16" x14ac:dyDescent="0.2">
      <c r="B25" s="40"/>
      <c r="C25" s="10">
        <f>+SUM(C21:C24)</f>
        <v>8000</v>
      </c>
      <c r="D25" s="10"/>
      <c r="E25" s="10"/>
      <c r="F25" s="18"/>
      <c r="G25" s="18"/>
      <c r="H25" s="18"/>
      <c r="I25" s="18"/>
      <c r="J25" s="10"/>
      <c r="K25" s="18"/>
      <c r="L25" s="18"/>
      <c r="M25" s="18"/>
      <c r="N25" s="18"/>
      <c r="O25" s="18"/>
      <c r="P25" s="18"/>
    </row>
    <row r="26" spans="1:16" x14ac:dyDescent="0.2">
      <c r="B26" s="2"/>
      <c r="C26" s="10"/>
      <c r="D26" s="10"/>
      <c r="E26" s="10"/>
      <c r="F26" s="18"/>
      <c r="G26" s="18"/>
      <c r="H26" s="18"/>
      <c r="I26" s="18"/>
      <c r="J26" s="10"/>
      <c r="K26" s="18"/>
      <c r="L26" s="18"/>
      <c r="M26" s="18"/>
      <c r="N26" s="18"/>
      <c r="O26" s="18"/>
      <c r="P26" s="18"/>
    </row>
    <row r="27" spans="1:16" x14ac:dyDescent="0.2">
      <c r="B27" s="2"/>
      <c r="C27" s="10"/>
      <c r="D27" s="10"/>
      <c r="E27" s="10"/>
      <c r="F27" s="18"/>
      <c r="G27" s="18"/>
      <c r="H27" s="18"/>
      <c r="I27" s="18"/>
      <c r="J27" s="10"/>
      <c r="K27" s="18"/>
      <c r="L27" s="18"/>
      <c r="M27" s="18"/>
      <c r="N27" s="18"/>
      <c r="O27" s="18"/>
      <c r="P27" s="18"/>
    </row>
    <row r="28" spans="1:16" x14ac:dyDescent="0.2">
      <c r="B28" s="18"/>
      <c r="C28" s="10"/>
      <c r="D28" s="10"/>
      <c r="E28" s="10"/>
      <c r="F28" s="18"/>
      <c r="G28" s="18"/>
      <c r="H28" s="18"/>
      <c r="I28" s="18"/>
      <c r="J28" s="10"/>
      <c r="K28" s="18"/>
      <c r="L28" s="18"/>
      <c r="M28" s="18"/>
      <c r="N28" s="18"/>
      <c r="O28" s="18"/>
      <c r="P28" s="18"/>
    </row>
    <row r="29" spans="1:16" x14ac:dyDescent="0.2">
      <c r="B29" s="18"/>
      <c r="C29" s="24"/>
      <c r="D29" s="10"/>
      <c r="E29" s="10"/>
      <c r="F29" s="18"/>
      <c r="G29" s="18"/>
      <c r="H29" s="18"/>
      <c r="I29" s="18"/>
      <c r="J29" s="10"/>
      <c r="K29" s="18"/>
      <c r="L29" s="18"/>
      <c r="M29" s="18"/>
      <c r="N29" s="18"/>
      <c r="O29" s="18"/>
      <c r="P29" s="18"/>
    </row>
    <row r="30" spans="1:16" x14ac:dyDescent="0.2">
      <c r="B30" s="18"/>
      <c r="C30" s="10"/>
      <c r="D30" s="10"/>
      <c r="E30" s="10"/>
      <c r="F30" s="18"/>
      <c r="G30" s="18"/>
      <c r="H30" s="18"/>
      <c r="I30" s="18"/>
      <c r="J30" s="10"/>
      <c r="K30" s="18"/>
      <c r="L30" s="18"/>
      <c r="M30" s="18"/>
      <c r="N30" s="18"/>
      <c r="O30" s="18"/>
      <c r="P30" s="18"/>
    </row>
    <row r="31" spans="1:16" x14ac:dyDescent="0.2">
      <c r="B31" s="18"/>
      <c r="C31" s="18"/>
      <c r="D31" s="18"/>
      <c r="E31" s="18"/>
      <c r="F31" s="18"/>
      <c r="G31" s="18"/>
      <c r="H31" s="18"/>
      <c r="I31" s="18"/>
      <c r="J31" s="10"/>
      <c r="K31" s="18"/>
      <c r="L31" s="18"/>
      <c r="M31" s="18"/>
      <c r="N31" s="18"/>
      <c r="O31" s="18"/>
      <c r="P31" s="18"/>
    </row>
    <row r="32" spans="1:16" x14ac:dyDescent="0.2">
      <c r="B32" s="18"/>
      <c r="C32" s="18"/>
      <c r="D32" s="18"/>
      <c r="E32" s="18"/>
      <c r="F32" s="18"/>
      <c r="G32" s="18"/>
      <c r="H32" s="18"/>
      <c r="I32" s="18"/>
      <c r="J32" s="10"/>
      <c r="K32" s="18"/>
      <c r="L32" s="18"/>
      <c r="M32" s="18"/>
      <c r="N32" s="18"/>
      <c r="O32" s="18"/>
      <c r="P32" s="18"/>
    </row>
    <row r="33" spans="2:16" x14ac:dyDescent="0.2">
      <c r="B33" s="18"/>
      <c r="C33" s="18"/>
      <c r="D33" s="18"/>
      <c r="E33" s="18"/>
      <c r="F33" s="18"/>
      <c r="G33" s="18"/>
      <c r="H33" s="18"/>
      <c r="I33" s="18"/>
      <c r="J33" s="10"/>
      <c r="K33" s="18"/>
      <c r="L33" s="18"/>
      <c r="M33" s="18"/>
      <c r="N33" s="18"/>
      <c r="O33" s="18"/>
      <c r="P33" s="18"/>
    </row>
    <row r="34" spans="2:16" x14ac:dyDescent="0.2">
      <c r="B34" s="18"/>
      <c r="C34" s="18"/>
      <c r="D34" s="18"/>
      <c r="E34" s="18"/>
      <c r="F34" s="18"/>
      <c r="G34" s="18"/>
      <c r="H34" s="18"/>
      <c r="I34" s="18"/>
      <c r="J34" s="10"/>
      <c r="K34" s="18"/>
      <c r="L34" s="18"/>
      <c r="M34" s="18"/>
      <c r="N34" s="18"/>
      <c r="O34" s="18"/>
      <c r="P34" s="18"/>
    </row>
    <row r="35" spans="2:16" x14ac:dyDescent="0.2">
      <c r="B35" s="18"/>
      <c r="C35" s="18"/>
      <c r="D35" s="18"/>
      <c r="E35" s="18"/>
      <c r="F35" s="18"/>
      <c r="G35" s="18"/>
      <c r="H35" s="18"/>
      <c r="I35" s="18"/>
      <c r="J35" s="10"/>
      <c r="K35" s="18"/>
      <c r="L35" s="18"/>
      <c r="M35" s="18"/>
      <c r="N35" s="18"/>
      <c r="O35" s="18"/>
      <c r="P35" s="18"/>
    </row>
    <row r="36" spans="2:16" x14ac:dyDescent="0.2">
      <c r="B36" s="18"/>
      <c r="C36" s="18"/>
      <c r="D36" s="18"/>
      <c r="E36" s="18"/>
      <c r="F36" s="18"/>
      <c r="G36" s="18"/>
      <c r="H36" s="18"/>
      <c r="I36" s="18"/>
      <c r="J36" s="10"/>
      <c r="K36" s="18"/>
      <c r="L36" s="18"/>
      <c r="M36" s="18"/>
      <c r="N36" s="18"/>
      <c r="O36" s="18"/>
      <c r="P36" s="18"/>
    </row>
    <row r="38" spans="2:16" x14ac:dyDescent="0.2">
      <c r="J38" s="10"/>
    </row>
    <row r="39" spans="2:16" x14ac:dyDescent="0.2">
      <c r="J39" s="10"/>
    </row>
    <row r="40" spans="2:16" x14ac:dyDescent="0.2">
      <c r="J40" s="15"/>
    </row>
    <row r="42" spans="2:16" x14ac:dyDescent="0.2">
      <c r="J42" s="15"/>
    </row>
  </sheetData>
  <mergeCells count="1">
    <mergeCell ref="K7:L7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workbookViewId="0">
      <selection activeCell="K12" sqref="K12"/>
    </sheetView>
  </sheetViews>
  <sheetFormatPr baseColWidth="10" defaultRowHeight="11.25" x14ac:dyDescent="0.2"/>
  <cols>
    <col min="1" max="1" width="2.42578125" style="39" customWidth="1"/>
    <col min="2" max="2" width="40.28515625" style="39" bestFit="1" customWidth="1"/>
    <col min="3" max="3" width="9.85546875" style="39" bestFit="1" customWidth="1"/>
    <col min="4" max="5" width="9.140625" style="39" bestFit="1" customWidth="1"/>
    <col min="6" max="6" width="9.85546875" style="39" bestFit="1" customWidth="1"/>
    <col min="7" max="7" width="6.85546875" style="39" bestFit="1" customWidth="1"/>
    <col min="8" max="8" width="10.140625" style="39" bestFit="1" customWidth="1"/>
    <col min="9" max="9" width="6.42578125" style="39" bestFit="1" customWidth="1"/>
    <col min="10" max="10" width="11.140625" style="39" bestFit="1" customWidth="1"/>
    <col min="11" max="11" width="9.7109375" style="39" bestFit="1" customWidth="1"/>
    <col min="12" max="12" width="11.5703125" style="39" bestFit="1" customWidth="1"/>
    <col min="13" max="13" width="15" style="39" bestFit="1" customWidth="1"/>
    <col min="14" max="14" width="7.42578125" style="39" bestFit="1" customWidth="1"/>
    <col min="15" max="15" width="8.28515625" style="39" bestFit="1" customWidth="1"/>
    <col min="16" max="16384" width="11.42578125" style="39"/>
  </cols>
  <sheetData>
    <row r="1" spans="1:16" x14ac:dyDescent="0.2">
      <c r="A1" s="1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spans="1:16" x14ac:dyDescent="0.2">
      <c r="A2" s="1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6" x14ac:dyDescent="0.2">
      <c r="A3" s="1" t="s">
        <v>52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5" spans="1:16" x14ac:dyDescent="0.2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3"/>
      <c r="N5" s="18"/>
      <c r="O5" s="18"/>
      <c r="P5" s="18"/>
    </row>
    <row r="6" spans="1:16" x14ac:dyDescent="0.2">
      <c r="A6" s="18"/>
      <c r="B6" s="18"/>
      <c r="C6" s="55" t="s">
        <v>2</v>
      </c>
      <c r="D6" s="55" t="s">
        <v>2</v>
      </c>
      <c r="E6" s="55" t="s">
        <v>3</v>
      </c>
      <c r="F6" s="55" t="s">
        <v>4</v>
      </c>
      <c r="G6" s="55"/>
      <c r="H6" s="20"/>
      <c r="I6" s="20"/>
      <c r="J6" s="14"/>
      <c r="K6" s="55" t="s">
        <v>5</v>
      </c>
      <c r="L6" s="55" t="s">
        <v>6</v>
      </c>
      <c r="M6" s="55" t="s">
        <v>7</v>
      </c>
      <c r="N6" s="55" t="s">
        <v>8</v>
      </c>
      <c r="O6" s="55" t="s">
        <v>9</v>
      </c>
      <c r="P6" s="18"/>
    </row>
    <row r="7" spans="1:16" x14ac:dyDescent="0.2">
      <c r="A7" s="18"/>
      <c r="B7" s="4"/>
      <c r="C7" s="55" t="s">
        <v>10</v>
      </c>
      <c r="D7" s="55" t="s">
        <v>10</v>
      </c>
      <c r="E7" s="55" t="s">
        <v>10</v>
      </c>
      <c r="F7" s="55" t="s">
        <v>10</v>
      </c>
      <c r="G7" s="44" t="s">
        <v>42</v>
      </c>
      <c r="H7" s="6" t="s">
        <v>11</v>
      </c>
      <c r="I7" s="55" t="s">
        <v>12</v>
      </c>
      <c r="J7" s="7" t="s">
        <v>13</v>
      </c>
      <c r="K7" s="68" t="s">
        <v>14</v>
      </c>
      <c r="L7" s="68"/>
      <c r="M7" s="55" t="s">
        <v>15</v>
      </c>
      <c r="N7" s="55" t="s">
        <v>15</v>
      </c>
      <c r="O7" s="55" t="s">
        <v>16</v>
      </c>
      <c r="P7" s="18"/>
    </row>
    <row r="8" spans="1:16" x14ac:dyDescent="0.2">
      <c r="A8" s="18"/>
      <c r="B8" s="18"/>
      <c r="C8" s="47" t="s">
        <v>17</v>
      </c>
      <c r="D8" s="47" t="s">
        <v>18</v>
      </c>
      <c r="E8" s="47" t="s">
        <v>19</v>
      </c>
      <c r="F8" s="47" t="s">
        <v>20</v>
      </c>
      <c r="G8" s="48" t="s">
        <v>43</v>
      </c>
      <c r="H8" s="47" t="s">
        <v>21</v>
      </c>
      <c r="I8" s="47" t="s">
        <v>48</v>
      </c>
      <c r="J8" s="49" t="s">
        <v>22</v>
      </c>
      <c r="K8" s="47" t="s">
        <v>23</v>
      </c>
      <c r="L8" s="47" t="s">
        <v>24</v>
      </c>
      <c r="M8" s="47" t="s">
        <v>25</v>
      </c>
      <c r="N8" s="50">
        <v>0.04</v>
      </c>
      <c r="O8" s="47" t="s">
        <v>26</v>
      </c>
      <c r="P8" s="18"/>
    </row>
    <row r="9" spans="1:16" x14ac:dyDescent="0.2">
      <c r="A9" s="55">
        <v>1</v>
      </c>
      <c r="B9" s="19" t="s">
        <v>27</v>
      </c>
      <c r="C9" s="28">
        <v>66964.289999999994</v>
      </c>
      <c r="D9" s="29"/>
      <c r="E9" s="28">
        <v>26785.71</v>
      </c>
      <c r="F9" s="28">
        <v>40178.57</v>
      </c>
      <c r="G9" s="28"/>
      <c r="H9" s="30"/>
      <c r="I9" s="30"/>
      <c r="J9" s="30">
        <f>+SUM(C9:I9)</f>
        <v>133928.57</v>
      </c>
      <c r="K9" s="36"/>
      <c r="L9" s="28">
        <f>+J9*0.1</f>
        <v>13392.857000000002</v>
      </c>
      <c r="M9" s="28">
        <f>+((J9*0.16/3))*2</f>
        <v>14285.714133333335</v>
      </c>
      <c r="N9" s="28"/>
      <c r="O9" s="28">
        <f>+J9*0.02</f>
        <v>2678.5714000000003</v>
      </c>
      <c r="P9" s="10"/>
    </row>
    <row r="10" spans="1:16" x14ac:dyDescent="0.2">
      <c r="A10" s="55">
        <v>2</v>
      </c>
      <c r="B10" s="19" t="s">
        <v>30</v>
      </c>
      <c r="C10" s="28">
        <v>66964.289999999994</v>
      </c>
      <c r="D10" s="29"/>
      <c r="E10" s="28">
        <v>26785.71</v>
      </c>
      <c r="F10" s="28">
        <v>40178.57</v>
      </c>
      <c r="G10" s="28"/>
      <c r="H10" s="36"/>
      <c r="I10" s="36"/>
      <c r="J10" s="30">
        <f t="shared" ref="J10:J14" si="0">+SUM(C10:I10)</f>
        <v>133928.57</v>
      </c>
      <c r="K10" s="36"/>
      <c r="L10" s="28">
        <f t="shared" ref="L10:L11" si="1">+J10*0.1</f>
        <v>13392.857000000002</v>
      </c>
      <c r="M10" s="28">
        <f>+((J10*0.16/3))*2</f>
        <v>14285.714133333335</v>
      </c>
      <c r="N10" s="28"/>
      <c r="O10" s="28">
        <f>+J10*0.02</f>
        <v>2678.5714000000003</v>
      </c>
      <c r="P10" s="10"/>
    </row>
    <row r="11" spans="1:16" x14ac:dyDescent="0.2">
      <c r="A11" s="55">
        <v>3</v>
      </c>
      <c r="B11" s="39" t="s">
        <v>46</v>
      </c>
      <c r="C11" s="28"/>
      <c r="D11" s="29">
        <v>80000</v>
      </c>
      <c r="E11" s="28"/>
      <c r="F11" s="28"/>
      <c r="G11" s="28"/>
      <c r="H11" s="30"/>
      <c r="I11" s="31"/>
      <c r="J11" s="30">
        <f t="shared" si="0"/>
        <v>80000</v>
      </c>
      <c r="K11" s="36"/>
      <c r="L11" s="28">
        <f t="shared" si="1"/>
        <v>8000</v>
      </c>
      <c r="M11" s="28">
        <f>+((J11*0.16/3))*2</f>
        <v>8533.3333333333339</v>
      </c>
      <c r="N11" s="28"/>
      <c r="O11" s="28">
        <f>+J11*0.01</f>
        <v>800</v>
      </c>
      <c r="P11" s="10"/>
    </row>
    <row r="12" spans="1:16" x14ac:dyDescent="0.2">
      <c r="A12" s="55">
        <v>5</v>
      </c>
      <c r="B12" s="27" t="s">
        <v>41</v>
      </c>
      <c r="C12" s="28"/>
      <c r="D12" s="29"/>
      <c r="E12" s="28"/>
      <c r="F12" s="28"/>
      <c r="G12" s="28">
        <v>51000</v>
      </c>
      <c r="H12" s="30"/>
      <c r="I12" s="31"/>
      <c r="J12" s="30">
        <f t="shared" si="0"/>
        <v>51000</v>
      </c>
      <c r="K12" s="36">
        <f>+J12*0.1</f>
        <v>5100</v>
      </c>
      <c r="L12" s="30"/>
      <c r="M12" s="28">
        <f>+((J12*0.16/3))*2</f>
        <v>5440</v>
      </c>
      <c r="N12" s="28"/>
      <c r="O12" s="28"/>
      <c r="P12" s="10"/>
    </row>
    <row r="13" spans="1:16" x14ac:dyDescent="0.2">
      <c r="A13" s="55">
        <v>5</v>
      </c>
      <c r="B13" s="27" t="s">
        <v>47</v>
      </c>
      <c r="C13" s="28"/>
      <c r="D13" s="29"/>
      <c r="E13" s="28"/>
      <c r="F13" s="28"/>
      <c r="G13" s="28"/>
      <c r="H13" s="31">
        <v>362.5</v>
      </c>
      <c r="I13" s="31"/>
      <c r="J13" s="30">
        <f t="shared" si="0"/>
        <v>362.5</v>
      </c>
      <c r="K13" s="36"/>
      <c r="L13" s="30"/>
      <c r="M13" s="28"/>
      <c r="N13" s="28">
        <f>+J13*0.04</f>
        <v>14.5</v>
      </c>
      <c r="O13" s="28"/>
      <c r="P13" s="10"/>
    </row>
    <row r="14" spans="1:16" ht="12" thickBot="1" x14ac:dyDescent="0.25">
      <c r="A14" s="55">
        <v>6</v>
      </c>
      <c r="B14" s="11" t="s">
        <v>28</v>
      </c>
      <c r="C14" s="32"/>
      <c r="D14" s="33"/>
      <c r="E14" s="32"/>
      <c r="F14" s="32"/>
      <c r="G14" s="32"/>
      <c r="H14" s="35">
        <v>20574.2</v>
      </c>
      <c r="I14" s="38"/>
      <c r="J14" s="35">
        <f t="shared" si="0"/>
        <v>20574.2</v>
      </c>
      <c r="K14" s="34"/>
      <c r="L14" s="35"/>
      <c r="M14" s="32"/>
      <c r="N14" s="32">
        <f>+J14*0.04</f>
        <v>822.96800000000007</v>
      </c>
      <c r="O14" s="32"/>
      <c r="P14" s="10"/>
    </row>
    <row r="15" spans="1:16" x14ac:dyDescent="0.2">
      <c r="A15" s="18"/>
      <c r="B15" s="18"/>
      <c r="C15" s="37">
        <f t="shared" ref="C15:O15" si="2">+SUM(C9:C14)</f>
        <v>133928.57999999999</v>
      </c>
      <c r="D15" s="37">
        <f t="shared" si="2"/>
        <v>80000</v>
      </c>
      <c r="E15" s="37">
        <f t="shared" si="2"/>
        <v>53571.42</v>
      </c>
      <c r="F15" s="37">
        <f t="shared" si="2"/>
        <v>80357.14</v>
      </c>
      <c r="G15" s="37"/>
      <c r="H15" s="37">
        <f t="shared" si="2"/>
        <v>20936.7</v>
      </c>
      <c r="I15" s="37">
        <f>+SUM(I8:I14)</f>
        <v>0</v>
      </c>
      <c r="J15" s="37">
        <f t="shared" si="2"/>
        <v>419793.84</v>
      </c>
      <c r="K15" s="37">
        <f t="shared" si="2"/>
        <v>5100</v>
      </c>
      <c r="L15" s="37">
        <f t="shared" si="2"/>
        <v>34785.714000000007</v>
      </c>
      <c r="M15" s="37">
        <f t="shared" si="2"/>
        <v>42544.761600000005</v>
      </c>
      <c r="N15" s="37">
        <f t="shared" si="2"/>
        <v>837.46800000000007</v>
      </c>
      <c r="O15" s="37">
        <f t="shared" si="2"/>
        <v>6157.1428000000005</v>
      </c>
      <c r="P15" s="10"/>
    </row>
    <row r="16" spans="1:16" ht="12" thickBot="1" x14ac:dyDescent="0.25">
      <c r="A16" s="18"/>
      <c r="B16" s="11"/>
      <c r="C16" s="9"/>
      <c r="D16" s="9"/>
      <c r="E16" s="9"/>
      <c r="F16" s="9"/>
      <c r="G16" s="9"/>
      <c r="H16" s="9"/>
      <c r="I16" s="9"/>
      <c r="J16" s="23" t="s">
        <v>31</v>
      </c>
      <c r="K16" s="45">
        <v>5100</v>
      </c>
      <c r="L16" s="45">
        <v>34786</v>
      </c>
      <c r="M16" s="45">
        <v>42545</v>
      </c>
      <c r="N16" s="45">
        <v>837</v>
      </c>
      <c r="O16" s="45">
        <v>6157</v>
      </c>
      <c r="P16" s="13"/>
    </row>
    <row r="17" spans="1:16" x14ac:dyDescent="0.2">
      <c r="A17" s="18"/>
      <c r="B17" s="11"/>
      <c r="C17" s="9"/>
      <c r="D17" s="9"/>
      <c r="E17" s="9"/>
      <c r="F17" s="9"/>
      <c r="G17" s="9"/>
      <c r="H17" s="9"/>
      <c r="I17" s="9"/>
      <c r="J17" s="23" t="s">
        <v>32</v>
      </c>
      <c r="K17" s="53">
        <f>+K15-K16</f>
        <v>0</v>
      </c>
      <c r="L17" s="30">
        <f>+L15-L16</f>
        <v>-0.28599999999278225</v>
      </c>
      <c r="M17" s="30">
        <f>+M15-M16</f>
        <v>-0.23839999999472639</v>
      </c>
      <c r="N17" s="30">
        <f>+N15-N16</f>
        <v>0.46800000000007458</v>
      </c>
      <c r="O17" s="30">
        <f>+O15-O16</f>
        <v>0.14280000000053406</v>
      </c>
      <c r="P17" s="10"/>
    </row>
    <row r="18" spans="1:16" x14ac:dyDescent="0.2">
      <c r="B18" s="11"/>
      <c r="C18" s="10"/>
      <c r="D18" s="10"/>
      <c r="E18" s="10"/>
      <c r="F18" s="10"/>
      <c r="G18" s="10"/>
      <c r="H18" s="10"/>
      <c r="I18" s="10"/>
      <c r="J18" s="12"/>
      <c r="K18" s="14"/>
      <c r="L18" s="14"/>
      <c r="M18" s="14"/>
      <c r="N18" s="14"/>
      <c r="O18" s="14"/>
      <c r="P18" s="10"/>
    </row>
    <row r="19" spans="1:16" x14ac:dyDescent="0.2">
      <c r="B19" s="18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</row>
    <row r="20" spans="1:16" x14ac:dyDescent="0.2">
      <c r="B20" s="4" t="s">
        <v>51</v>
      </c>
      <c r="C20" s="10"/>
      <c r="D20" s="10"/>
      <c r="E20" s="10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12" thickBot="1" x14ac:dyDescent="0.25">
      <c r="B21" s="52" t="s">
        <v>33</v>
      </c>
      <c r="C21" s="54">
        <v>1000</v>
      </c>
      <c r="D21" s="10"/>
      <c r="E21" s="10"/>
      <c r="F21" s="18"/>
      <c r="G21" s="18"/>
      <c r="H21" s="18"/>
      <c r="I21" s="18"/>
      <c r="J21" s="10"/>
      <c r="K21" s="18"/>
      <c r="L21" s="18"/>
      <c r="M21" s="18"/>
      <c r="N21" s="18"/>
      <c r="O21" s="18"/>
      <c r="P21" s="18"/>
    </row>
    <row r="22" spans="1:16" x14ac:dyDescent="0.2">
      <c r="B22" s="40"/>
      <c r="C22" s="10">
        <f>+SUM(C21:C21)</f>
        <v>1000</v>
      </c>
      <c r="D22" s="10"/>
      <c r="E22" s="10"/>
      <c r="F22" s="18"/>
      <c r="G22" s="18"/>
      <c r="H22" s="18"/>
      <c r="I22" s="18"/>
      <c r="J22" s="10"/>
      <c r="K22" s="18"/>
      <c r="L22" s="18"/>
      <c r="M22" s="18"/>
      <c r="N22" s="18"/>
      <c r="O22" s="18"/>
      <c r="P22" s="18"/>
    </row>
    <row r="23" spans="1:16" x14ac:dyDescent="0.2">
      <c r="B23" s="2"/>
      <c r="C23" s="10"/>
      <c r="D23" s="10"/>
      <c r="E23" s="10"/>
      <c r="F23" s="18"/>
      <c r="G23" s="18"/>
      <c r="H23" s="18"/>
      <c r="I23" s="18"/>
      <c r="J23" s="10"/>
      <c r="K23" s="18"/>
      <c r="L23" s="18"/>
      <c r="M23" s="18"/>
      <c r="N23" s="18"/>
      <c r="O23" s="18"/>
      <c r="P23" s="18"/>
    </row>
    <row r="24" spans="1:16" x14ac:dyDescent="0.2">
      <c r="B24" s="2"/>
      <c r="C24" s="10"/>
      <c r="D24" s="10"/>
      <c r="E24" s="10"/>
      <c r="F24" s="18"/>
      <c r="G24" s="18"/>
      <c r="H24" s="18"/>
      <c r="I24" s="18"/>
      <c r="J24" s="10"/>
      <c r="K24" s="18"/>
      <c r="L24" s="18"/>
      <c r="M24" s="18"/>
      <c r="N24" s="18"/>
      <c r="O24" s="18"/>
      <c r="P24" s="18"/>
    </row>
    <row r="25" spans="1:16" x14ac:dyDescent="0.2">
      <c r="B25" s="18"/>
      <c r="C25" s="10"/>
      <c r="D25" s="10"/>
      <c r="E25" s="10"/>
      <c r="F25" s="18"/>
      <c r="G25" s="18"/>
      <c r="H25" s="18"/>
      <c r="I25" s="18"/>
      <c r="J25" s="10"/>
      <c r="K25" s="18"/>
      <c r="L25" s="18"/>
      <c r="M25" s="18"/>
      <c r="N25" s="18"/>
      <c r="O25" s="18"/>
      <c r="P25" s="18"/>
    </row>
    <row r="26" spans="1:16" x14ac:dyDescent="0.2">
      <c r="B26" s="18"/>
      <c r="C26" s="24"/>
      <c r="D26" s="10"/>
      <c r="E26" s="10"/>
      <c r="F26" s="18"/>
      <c r="G26" s="18"/>
      <c r="H26" s="18"/>
      <c r="I26" s="18"/>
      <c r="J26" s="10"/>
      <c r="K26" s="18"/>
      <c r="L26" s="18"/>
      <c r="M26" s="18"/>
      <c r="N26" s="18"/>
      <c r="O26" s="18"/>
      <c r="P26" s="18"/>
    </row>
    <row r="27" spans="1:16" x14ac:dyDescent="0.2">
      <c r="B27" s="18"/>
      <c r="C27" s="10"/>
      <c r="D27" s="10"/>
      <c r="E27" s="10"/>
      <c r="F27" s="18"/>
      <c r="G27" s="18"/>
      <c r="H27" s="18"/>
      <c r="I27" s="18"/>
      <c r="J27" s="10"/>
      <c r="K27" s="18"/>
      <c r="L27" s="18"/>
      <c r="M27" s="18"/>
      <c r="N27" s="18"/>
      <c r="O27" s="18"/>
      <c r="P27" s="18"/>
    </row>
    <row r="28" spans="1:16" x14ac:dyDescent="0.2">
      <c r="B28" s="18"/>
      <c r="C28" s="18"/>
      <c r="D28" s="18"/>
      <c r="E28" s="18"/>
      <c r="F28" s="18"/>
      <c r="G28" s="18"/>
      <c r="H28" s="18"/>
      <c r="I28" s="18"/>
      <c r="J28" s="10"/>
      <c r="K28" s="18"/>
      <c r="L28" s="18"/>
      <c r="M28" s="18"/>
      <c r="N28" s="18"/>
      <c r="O28" s="18"/>
      <c r="P28" s="18"/>
    </row>
    <row r="29" spans="1:16" x14ac:dyDescent="0.2">
      <c r="B29" s="18"/>
      <c r="C29" s="18"/>
      <c r="D29" s="18"/>
      <c r="E29" s="18"/>
      <c r="F29" s="18"/>
      <c r="G29" s="18"/>
      <c r="H29" s="18"/>
      <c r="I29" s="18"/>
      <c r="J29" s="10"/>
      <c r="K29" s="18"/>
      <c r="L29" s="18"/>
      <c r="M29" s="18"/>
      <c r="N29" s="18"/>
      <c r="O29" s="18"/>
      <c r="P29" s="18"/>
    </row>
    <row r="30" spans="1:16" x14ac:dyDescent="0.2">
      <c r="B30" s="18"/>
      <c r="C30" s="18"/>
      <c r="D30" s="18"/>
      <c r="E30" s="18"/>
      <c r="F30" s="18"/>
      <c r="G30" s="18"/>
      <c r="H30" s="18"/>
      <c r="I30" s="18"/>
      <c r="J30" s="10"/>
      <c r="K30" s="18"/>
      <c r="L30" s="18"/>
      <c r="M30" s="18"/>
      <c r="N30" s="18"/>
      <c r="O30" s="18"/>
      <c r="P30" s="18"/>
    </row>
    <row r="31" spans="1:16" x14ac:dyDescent="0.2">
      <c r="B31" s="18"/>
      <c r="C31" s="18"/>
      <c r="D31" s="18"/>
      <c r="E31" s="18"/>
      <c r="F31" s="18"/>
      <c r="G31" s="18"/>
      <c r="H31" s="18"/>
      <c r="I31" s="18"/>
      <c r="J31" s="10"/>
      <c r="K31" s="18"/>
      <c r="L31" s="18"/>
      <c r="M31" s="18"/>
      <c r="N31" s="18"/>
      <c r="O31" s="18"/>
      <c r="P31" s="18"/>
    </row>
    <row r="32" spans="1:16" x14ac:dyDescent="0.2">
      <c r="B32" s="18"/>
      <c r="C32" s="18"/>
      <c r="D32" s="18"/>
      <c r="E32" s="18"/>
      <c r="F32" s="18"/>
      <c r="G32" s="18"/>
      <c r="H32" s="18"/>
      <c r="I32" s="18"/>
      <c r="J32" s="10"/>
      <c r="K32" s="18"/>
      <c r="L32" s="18"/>
      <c r="M32" s="18"/>
      <c r="N32" s="18"/>
      <c r="O32" s="18"/>
      <c r="P32" s="18"/>
    </row>
    <row r="33" spans="2:16" x14ac:dyDescent="0.2">
      <c r="B33" s="18"/>
      <c r="C33" s="18"/>
      <c r="D33" s="18"/>
      <c r="E33" s="18"/>
      <c r="F33" s="18"/>
      <c r="G33" s="18"/>
      <c r="H33" s="18"/>
      <c r="I33" s="18"/>
      <c r="J33" s="10"/>
      <c r="K33" s="18"/>
      <c r="L33" s="18"/>
      <c r="M33" s="18"/>
      <c r="N33" s="18"/>
      <c r="O33" s="18"/>
      <c r="P33" s="18"/>
    </row>
    <row r="35" spans="2:16" x14ac:dyDescent="0.2">
      <c r="J35" s="10"/>
    </row>
    <row r="36" spans="2:16" x14ac:dyDescent="0.2">
      <c r="J36" s="10"/>
    </row>
    <row r="37" spans="2:16" x14ac:dyDescent="0.2">
      <c r="J37" s="15"/>
    </row>
    <row r="39" spans="2:16" x14ac:dyDescent="0.2">
      <c r="J39" s="15"/>
    </row>
  </sheetData>
  <mergeCells count="1">
    <mergeCell ref="K7:L7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workbookViewId="0">
      <selection activeCell="P20" sqref="P20"/>
    </sheetView>
  </sheetViews>
  <sheetFormatPr baseColWidth="10" defaultRowHeight="11.25" x14ac:dyDescent="0.2"/>
  <cols>
    <col min="1" max="1" width="2.42578125" style="39" customWidth="1"/>
    <col min="2" max="2" width="40.28515625" style="39" bestFit="1" customWidth="1"/>
    <col min="3" max="3" width="9.85546875" style="39" bestFit="1" customWidth="1"/>
    <col min="4" max="5" width="9.140625" style="39" bestFit="1" customWidth="1"/>
    <col min="6" max="6" width="9.85546875" style="39" bestFit="1" customWidth="1"/>
    <col min="7" max="7" width="6.85546875" style="39" bestFit="1" customWidth="1"/>
    <col min="8" max="8" width="10.140625" style="39" bestFit="1" customWidth="1"/>
    <col min="9" max="9" width="6.42578125" style="39" bestFit="1" customWidth="1"/>
    <col min="10" max="10" width="11.140625" style="39" bestFit="1" customWidth="1"/>
    <col min="11" max="11" width="9.7109375" style="39" bestFit="1" customWidth="1"/>
    <col min="12" max="12" width="11.5703125" style="39" bestFit="1" customWidth="1"/>
    <col min="13" max="13" width="15" style="39" bestFit="1" customWidth="1"/>
    <col min="14" max="14" width="7.42578125" style="39" bestFit="1" customWidth="1"/>
    <col min="15" max="15" width="8.28515625" style="39" bestFit="1" customWidth="1"/>
    <col min="16" max="16384" width="11.42578125" style="39"/>
  </cols>
  <sheetData>
    <row r="1" spans="1:16" x14ac:dyDescent="0.2">
      <c r="A1" s="1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spans="1:16" x14ac:dyDescent="0.2">
      <c r="A2" s="1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6" x14ac:dyDescent="0.2">
      <c r="A3" s="1" t="s">
        <v>53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5" spans="1:16" x14ac:dyDescent="0.2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3"/>
      <c r="N5" s="18"/>
      <c r="O5" s="18"/>
      <c r="P5" s="18"/>
    </row>
    <row r="6" spans="1:16" x14ac:dyDescent="0.2">
      <c r="A6" s="18"/>
      <c r="B6" s="18"/>
      <c r="C6" s="56" t="s">
        <v>2</v>
      </c>
      <c r="D6" s="56" t="s">
        <v>2</v>
      </c>
      <c r="E6" s="56" t="s">
        <v>3</v>
      </c>
      <c r="F6" s="56" t="s">
        <v>4</v>
      </c>
      <c r="G6" s="56"/>
      <c r="H6" s="20"/>
      <c r="I6" s="20"/>
      <c r="J6" s="14"/>
      <c r="K6" s="56" t="s">
        <v>5</v>
      </c>
      <c r="L6" s="56" t="s">
        <v>6</v>
      </c>
      <c r="M6" s="56" t="s">
        <v>7</v>
      </c>
      <c r="N6" s="56" t="s">
        <v>8</v>
      </c>
      <c r="O6" s="56" t="s">
        <v>9</v>
      </c>
      <c r="P6" s="18"/>
    </row>
    <row r="7" spans="1:16" x14ac:dyDescent="0.2">
      <c r="A7" s="18"/>
      <c r="B7" s="4"/>
      <c r="C7" s="56" t="s">
        <v>10</v>
      </c>
      <c r="D7" s="56" t="s">
        <v>10</v>
      </c>
      <c r="E7" s="56" t="s">
        <v>10</v>
      </c>
      <c r="F7" s="56" t="s">
        <v>10</v>
      </c>
      <c r="G7" s="44" t="s">
        <v>42</v>
      </c>
      <c r="H7" s="6" t="s">
        <v>11</v>
      </c>
      <c r="I7" s="56" t="s">
        <v>12</v>
      </c>
      <c r="J7" s="7" t="s">
        <v>13</v>
      </c>
      <c r="K7" s="68" t="s">
        <v>14</v>
      </c>
      <c r="L7" s="68"/>
      <c r="M7" s="56" t="s">
        <v>15</v>
      </c>
      <c r="N7" s="56" t="s">
        <v>15</v>
      </c>
      <c r="O7" s="56" t="s">
        <v>16</v>
      </c>
      <c r="P7" s="18"/>
    </row>
    <row r="8" spans="1:16" x14ac:dyDescent="0.2">
      <c r="A8" s="18"/>
      <c r="B8" s="18"/>
      <c r="C8" s="47" t="s">
        <v>17</v>
      </c>
      <c r="D8" s="47" t="s">
        <v>18</v>
      </c>
      <c r="E8" s="47" t="s">
        <v>19</v>
      </c>
      <c r="F8" s="47" t="s">
        <v>20</v>
      </c>
      <c r="G8" s="48" t="s">
        <v>43</v>
      </c>
      <c r="H8" s="47" t="s">
        <v>21</v>
      </c>
      <c r="I8" s="47" t="s">
        <v>48</v>
      </c>
      <c r="J8" s="49" t="s">
        <v>22</v>
      </c>
      <c r="K8" s="47" t="s">
        <v>23</v>
      </c>
      <c r="L8" s="47" t="s">
        <v>24</v>
      </c>
      <c r="M8" s="47" t="s">
        <v>25</v>
      </c>
      <c r="N8" s="50">
        <v>0.04</v>
      </c>
      <c r="O8" s="47" t="s">
        <v>26</v>
      </c>
      <c r="P8" s="18"/>
    </row>
    <row r="9" spans="1:16" x14ac:dyDescent="0.2">
      <c r="A9" s="56">
        <v>1</v>
      </c>
      <c r="B9" s="19" t="s">
        <v>27</v>
      </c>
      <c r="C9" s="28">
        <v>66964.289999999994</v>
      </c>
      <c r="D9" s="29"/>
      <c r="E9" s="28">
        <v>26785.71</v>
      </c>
      <c r="F9" s="28">
        <v>40178.57</v>
      </c>
      <c r="G9" s="28"/>
      <c r="H9" s="30"/>
      <c r="I9" s="30"/>
      <c r="J9" s="30">
        <f>+SUM(C9:I9)</f>
        <v>133928.57</v>
      </c>
      <c r="K9" s="36"/>
      <c r="L9" s="28">
        <f>+J9*0.1</f>
        <v>13392.857000000002</v>
      </c>
      <c r="M9" s="28">
        <f>+((J9*0.16/3))*2</f>
        <v>14285.714133333335</v>
      </c>
      <c r="N9" s="28"/>
      <c r="O9" s="28">
        <f>+J9*0.02</f>
        <v>2678.5714000000003</v>
      </c>
      <c r="P9" s="10"/>
    </row>
    <row r="10" spans="1:16" x14ac:dyDescent="0.2">
      <c r="A10" s="56">
        <v>2</v>
      </c>
      <c r="B10" s="19" t="s">
        <v>30</v>
      </c>
      <c r="C10" s="28">
        <v>66964.289999999994</v>
      </c>
      <c r="D10" s="29"/>
      <c r="E10" s="28">
        <v>26785.71</v>
      </c>
      <c r="F10" s="28">
        <v>40178.57</v>
      </c>
      <c r="G10" s="28"/>
      <c r="H10" s="36"/>
      <c r="I10" s="36"/>
      <c r="J10" s="30">
        <f t="shared" ref="J10:J14" si="0">+SUM(C10:I10)</f>
        <v>133928.57</v>
      </c>
      <c r="K10" s="36"/>
      <c r="L10" s="28">
        <f t="shared" ref="L10:L11" si="1">+J10*0.1</f>
        <v>13392.857000000002</v>
      </c>
      <c r="M10" s="28">
        <f>+((J10*0.16/3))*2</f>
        <v>14285.714133333335</v>
      </c>
      <c r="N10" s="28"/>
      <c r="O10" s="28">
        <f>+J10*0.02</f>
        <v>2678.5714000000003</v>
      </c>
      <c r="P10" s="10"/>
    </row>
    <row r="11" spans="1:16" x14ac:dyDescent="0.2">
      <c r="A11" s="57">
        <v>3</v>
      </c>
      <c r="B11" s="39" t="s">
        <v>46</v>
      </c>
      <c r="C11" s="28"/>
      <c r="D11" s="29">
        <v>120000</v>
      </c>
      <c r="E11" s="28"/>
      <c r="F11" s="28"/>
      <c r="G11" s="28"/>
      <c r="H11" s="30"/>
      <c r="I11" s="31"/>
      <c r="J11" s="30">
        <f t="shared" si="0"/>
        <v>120000</v>
      </c>
      <c r="K11" s="36"/>
      <c r="L11" s="28">
        <f t="shared" si="1"/>
        <v>12000</v>
      </c>
      <c r="M11" s="28">
        <f>+((J11*0.16/3))*2</f>
        <v>12800</v>
      </c>
      <c r="N11" s="28"/>
      <c r="O11" s="28">
        <f>+J11*0.01</f>
        <v>1200</v>
      </c>
      <c r="P11" s="10"/>
    </row>
    <row r="12" spans="1:16" x14ac:dyDescent="0.2">
      <c r="A12" s="57">
        <v>4</v>
      </c>
      <c r="B12" s="27" t="s">
        <v>41</v>
      </c>
      <c r="C12" s="28"/>
      <c r="D12" s="29"/>
      <c r="E12" s="28"/>
      <c r="F12" s="28"/>
      <c r="G12" s="28">
        <v>66734.27</v>
      </c>
      <c r="H12" s="30"/>
      <c r="I12" s="31"/>
      <c r="J12" s="30">
        <f t="shared" si="0"/>
        <v>66734.27</v>
      </c>
      <c r="K12" s="36">
        <f>+J12*0.1</f>
        <v>6673.4270000000006</v>
      </c>
      <c r="L12" s="30"/>
      <c r="M12" s="28">
        <f>+((J12*0.16/3))*2</f>
        <v>7118.322133333334</v>
      </c>
      <c r="N12" s="28"/>
      <c r="O12" s="28"/>
      <c r="P12" s="10"/>
    </row>
    <row r="13" spans="1:16" x14ac:dyDescent="0.2">
      <c r="A13" s="57">
        <v>5</v>
      </c>
      <c r="B13" s="27" t="s">
        <v>54</v>
      </c>
      <c r="C13" s="28"/>
      <c r="D13" s="29"/>
      <c r="E13" s="28"/>
      <c r="F13" s="28"/>
      <c r="G13" s="28"/>
      <c r="H13" s="30"/>
      <c r="I13" s="31">
        <v>350</v>
      </c>
      <c r="J13" s="30">
        <f t="shared" si="0"/>
        <v>350</v>
      </c>
      <c r="K13" s="36"/>
      <c r="L13" s="30"/>
      <c r="M13" s="28"/>
      <c r="N13" s="28">
        <f>+J13*0.04</f>
        <v>14</v>
      </c>
      <c r="O13" s="28"/>
      <c r="P13" s="10"/>
    </row>
    <row r="14" spans="1:16" ht="12" thickBot="1" x14ac:dyDescent="0.25">
      <c r="A14" s="57">
        <v>6</v>
      </c>
      <c r="B14" s="11" t="s">
        <v>28</v>
      </c>
      <c r="C14" s="32"/>
      <c r="D14" s="33"/>
      <c r="E14" s="32"/>
      <c r="F14" s="32"/>
      <c r="G14" s="32"/>
      <c r="H14" s="35">
        <v>16344.62</v>
      </c>
      <c r="I14" s="38"/>
      <c r="J14" s="35">
        <f t="shared" si="0"/>
        <v>16344.62</v>
      </c>
      <c r="K14" s="34"/>
      <c r="L14" s="35"/>
      <c r="M14" s="32"/>
      <c r="N14" s="32">
        <f>+J14*0.04</f>
        <v>653.78480000000002</v>
      </c>
      <c r="O14" s="32"/>
      <c r="P14" s="10"/>
    </row>
    <row r="15" spans="1:16" x14ac:dyDescent="0.2">
      <c r="A15" s="18"/>
      <c r="B15" s="18"/>
      <c r="C15" s="37">
        <f>+SUM(C9:C14)</f>
        <v>133928.57999999999</v>
      </c>
      <c r="D15" s="37">
        <f>+SUM(D9:D14)</f>
        <v>120000</v>
      </c>
      <c r="E15" s="37">
        <f>+SUM(E9:E14)</f>
        <v>53571.42</v>
      </c>
      <c r="F15" s="37">
        <f>+SUM(F9:F14)</f>
        <v>80357.14</v>
      </c>
      <c r="G15" s="37"/>
      <c r="H15" s="37">
        <f>+SUM(H9:H14)</f>
        <v>16344.62</v>
      </c>
      <c r="I15" s="37">
        <f>+SUM(I8:I14)</f>
        <v>350</v>
      </c>
      <c r="J15" s="37">
        <f t="shared" ref="J15:O15" si="2">+SUM(J9:J14)</f>
        <v>471286.03</v>
      </c>
      <c r="K15" s="37">
        <f t="shared" si="2"/>
        <v>6673.4270000000006</v>
      </c>
      <c r="L15" s="37">
        <f t="shared" si="2"/>
        <v>38785.714000000007</v>
      </c>
      <c r="M15" s="37">
        <f t="shared" si="2"/>
        <v>48489.750400000004</v>
      </c>
      <c r="N15" s="37">
        <f t="shared" si="2"/>
        <v>667.78480000000002</v>
      </c>
      <c r="O15" s="37">
        <f t="shared" si="2"/>
        <v>6557.1428000000005</v>
      </c>
      <c r="P15" s="10"/>
    </row>
    <row r="16" spans="1:16" ht="12" thickBot="1" x14ac:dyDescent="0.25">
      <c r="A16" s="18"/>
      <c r="B16" s="11"/>
      <c r="C16" s="9"/>
      <c r="D16" s="9"/>
      <c r="E16" s="9"/>
      <c r="F16" s="9"/>
      <c r="G16" s="9"/>
      <c r="H16" s="9"/>
      <c r="I16" s="9"/>
      <c r="J16" s="23" t="s">
        <v>31</v>
      </c>
      <c r="K16" s="45">
        <v>6673</v>
      </c>
      <c r="L16" s="45">
        <v>38786</v>
      </c>
      <c r="M16" s="45">
        <v>48489</v>
      </c>
      <c r="N16" s="45">
        <v>668</v>
      </c>
      <c r="O16" s="45">
        <v>6557</v>
      </c>
      <c r="P16" s="13"/>
    </row>
    <row r="17" spans="1:16" x14ac:dyDescent="0.2">
      <c r="A17" s="18"/>
      <c r="B17" s="11"/>
      <c r="C17" s="9"/>
      <c r="D17" s="9"/>
      <c r="E17" s="9"/>
      <c r="F17" s="9"/>
      <c r="G17" s="9"/>
      <c r="H17" s="9"/>
      <c r="I17" s="9"/>
      <c r="J17" s="23" t="s">
        <v>32</v>
      </c>
      <c r="K17" s="53">
        <f>+K15-K16</f>
        <v>0.42700000000058935</v>
      </c>
      <c r="L17" s="30">
        <f>+L15-L16</f>
        <v>-0.28599999999278225</v>
      </c>
      <c r="M17" s="30">
        <f>+M15-M16</f>
        <v>0.75040000000444707</v>
      </c>
      <c r="N17" s="30">
        <f>+N15-N16</f>
        <v>-0.21519999999998163</v>
      </c>
      <c r="O17" s="30">
        <f>+O15-O16</f>
        <v>0.14280000000053406</v>
      </c>
      <c r="P17" s="10"/>
    </row>
    <row r="18" spans="1:16" x14ac:dyDescent="0.2">
      <c r="B18" s="11"/>
      <c r="C18" s="10"/>
      <c r="D18" s="10"/>
      <c r="E18" s="10"/>
      <c r="F18" s="10"/>
      <c r="G18" s="10"/>
      <c r="H18" s="10"/>
      <c r="I18" s="10"/>
      <c r="J18" s="12"/>
      <c r="K18" s="14"/>
      <c r="L18" s="14"/>
      <c r="M18" s="14"/>
      <c r="N18" s="14"/>
      <c r="O18" s="14"/>
      <c r="P18" s="10"/>
    </row>
    <row r="19" spans="1:16" x14ac:dyDescent="0.2">
      <c r="B19" s="18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</row>
    <row r="20" spans="1:16" x14ac:dyDescent="0.2">
      <c r="B20" s="4" t="s">
        <v>51</v>
      </c>
      <c r="C20" s="10"/>
      <c r="D20" s="10"/>
      <c r="E20" s="10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x14ac:dyDescent="0.2">
      <c r="B21" s="52" t="s">
        <v>33</v>
      </c>
      <c r="C21" s="10">
        <v>1000</v>
      </c>
      <c r="D21" s="10"/>
      <c r="E21" s="10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x14ac:dyDescent="0.2">
      <c r="B22" s="51" t="s">
        <v>37</v>
      </c>
      <c r="C22" s="10">
        <v>200</v>
      </c>
      <c r="D22" s="10"/>
      <c r="E22" s="10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12" thickBot="1" x14ac:dyDescent="0.25">
      <c r="B23" s="52" t="s">
        <v>49</v>
      </c>
      <c r="C23" s="54">
        <v>5000</v>
      </c>
      <c r="D23" s="10"/>
      <c r="E23" s="10"/>
      <c r="F23" s="18"/>
      <c r="G23" s="18"/>
      <c r="H23" s="18"/>
      <c r="I23" s="18"/>
      <c r="J23" s="10"/>
      <c r="K23" s="18"/>
      <c r="L23" s="18"/>
      <c r="M23" s="18"/>
      <c r="N23" s="18"/>
      <c r="O23" s="18"/>
      <c r="P23" s="18"/>
    </row>
    <row r="24" spans="1:16" x14ac:dyDescent="0.2">
      <c r="B24" s="40"/>
      <c r="C24" s="10">
        <f>+C21+C22+C23</f>
        <v>6200</v>
      </c>
      <c r="D24" s="10"/>
      <c r="E24" s="10"/>
      <c r="F24" s="18"/>
      <c r="G24" s="18"/>
      <c r="H24" s="18"/>
      <c r="I24" s="18"/>
      <c r="J24" s="10"/>
      <c r="K24" s="18"/>
      <c r="L24" s="18"/>
      <c r="M24" s="18"/>
      <c r="N24" s="18"/>
      <c r="O24" s="18"/>
      <c r="P24" s="18"/>
    </row>
    <row r="25" spans="1:16" x14ac:dyDescent="0.2">
      <c r="B25" s="2"/>
      <c r="C25" s="10"/>
      <c r="D25" s="10"/>
      <c r="E25" s="10"/>
      <c r="F25" s="18"/>
      <c r="G25" s="18"/>
      <c r="H25" s="18"/>
      <c r="I25" s="18"/>
      <c r="J25" s="10"/>
      <c r="K25" s="18"/>
      <c r="L25" s="18"/>
      <c r="M25" s="18"/>
      <c r="N25" s="18"/>
      <c r="O25" s="18"/>
      <c r="P25" s="18"/>
    </row>
    <row r="26" spans="1:16" x14ac:dyDescent="0.2">
      <c r="B26" s="2"/>
      <c r="C26" s="10"/>
      <c r="D26" s="10"/>
      <c r="E26" s="10"/>
      <c r="F26" s="18"/>
      <c r="G26" s="18"/>
      <c r="H26" s="18"/>
      <c r="I26" s="18"/>
      <c r="J26" s="10"/>
      <c r="K26" s="18"/>
      <c r="L26" s="18"/>
      <c r="M26" s="18"/>
      <c r="N26" s="18"/>
      <c r="O26" s="18"/>
      <c r="P26" s="18"/>
    </row>
    <row r="27" spans="1:16" x14ac:dyDescent="0.2">
      <c r="B27" s="18"/>
      <c r="C27" s="10"/>
      <c r="D27" s="10"/>
      <c r="E27" s="10"/>
      <c r="F27" s="18"/>
      <c r="G27" s="18"/>
      <c r="H27" s="18"/>
      <c r="I27" s="18"/>
      <c r="J27" s="10"/>
      <c r="K27" s="18"/>
      <c r="L27" s="18"/>
      <c r="M27" s="18"/>
      <c r="N27" s="18"/>
      <c r="O27" s="18"/>
      <c r="P27" s="18"/>
    </row>
    <row r="28" spans="1:16" x14ac:dyDescent="0.2">
      <c r="B28" s="18"/>
      <c r="C28" s="24"/>
      <c r="D28" s="10"/>
      <c r="E28" s="10"/>
      <c r="F28" s="18"/>
      <c r="G28" s="18"/>
      <c r="H28" s="18"/>
      <c r="I28" s="18"/>
      <c r="J28" s="10"/>
      <c r="K28" s="18"/>
      <c r="L28" s="18"/>
      <c r="M28" s="18"/>
      <c r="N28" s="18"/>
      <c r="O28" s="18"/>
      <c r="P28" s="18"/>
    </row>
    <row r="29" spans="1:16" x14ac:dyDescent="0.2">
      <c r="B29" s="18"/>
      <c r="C29" s="10"/>
      <c r="D29" s="10"/>
      <c r="E29" s="10"/>
      <c r="F29" s="18"/>
      <c r="G29" s="18"/>
      <c r="H29" s="18"/>
      <c r="I29" s="18"/>
      <c r="J29" s="10"/>
      <c r="K29" s="18"/>
      <c r="L29" s="18"/>
      <c r="M29" s="18"/>
      <c r="N29" s="18"/>
      <c r="O29" s="18"/>
      <c r="P29" s="18"/>
    </row>
    <row r="30" spans="1:16" x14ac:dyDescent="0.2">
      <c r="B30" s="18"/>
      <c r="C30" s="18"/>
      <c r="D30" s="18"/>
      <c r="E30" s="18"/>
      <c r="F30" s="18"/>
      <c r="G30" s="18"/>
      <c r="H30" s="18"/>
      <c r="I30" s="18"/>
      <c r="J30" s="10"/>
      <c r="K30" s="18"/>
      <c r="L30" s="18"/>
      <c r="M30" s="18"/>
      <c r="N30" s="18"/>
      <c r="O30" s="18"/>
      <c r="P30" s="18"/>
    </row>
    <row r="31" spans="1:16" x14ac:dyDescent="0.2">
      <c r="B31" s="18"/>
      <c r="C31" s="18"/>
      <c r="D31" s="18"/>
      <c r="E31" s="18"/>
      <c r="F31" s="18"/>
      <c r="G31" s="18"/>
      <c r="H31" s="18"/>
      <c r="I31" s="18"/>
      <c r="J31" s="10"/>
      <c r="K31" s="18"/>
      <c r="L31" s="18"/>
      <c r="M31" s="18"/>
      <c r="N31" s="18"/>
      <c r="O31" s="18"/>
      <c r="P31" s="18"/>
    </row>
    <row r="32" spans="1:16" x14ac:dyDescent="0.2">
      <c r="B32" s="18"/>
      <c r="C32" s="18"/>
      <c r="D32" s="18"/>
      <c r="E32" s="18"/>
      <c r="F32" s="18"/>
      <c r="G32" s="18"/>
      <c r="H32" s="18"/>
      <c r="I32" s="18"/>
      <c r="J32" s="10"/>
      <c r="K32" s="18"/>
      <c r="L32" s="18"/>
      <c r="M32" s="18"/>
      <c r="N32" s="18"/>
      <c r="O32" s="18"/>
      <c r="P32" s="18"/>
    </row>
    <row r="33" spans="2:16" x14ac:dyDescent="0.2">
      <c r="B33" s="18"/>
      <c r="C33" s="18"/>
      <c r="D33" s="18"/>
      <c r="E33" s="18"/>
      <c r="F33" s="18"/>
      <c r="G33" s="18"/>
      <c r="H33" s="18"/>
      <c r="I33" s="18"/>
      <c r="J33" s="10"/>
      <c r="K33" s="18"/>
      <c r="L33" s="18"/>
      <c r="M33" s="18"/>
      <c r="N33" s="18"/>
      <c r="O33" s="18"/>
      <c r="P33" s="18"/>
    </row>
    <row r="34" spans="2:16" x14ac:dyDescent="0.2">
      <c r="B34" s="18"/>
      <c r="C34" s="18"/>
      <c r="D34" s="18"/>
      <c r="E34" s="18"/>
      <c r="F34" s="18"/>
      <c r="G34" s="18"/>
      <c r="H34" s="18"/>
      <c r="I34" s="18"/>
      <c r="J34" s="10"/>
      <c r="K34" s="18"/>
      <c r="L34" s="18"/>
      <c r="M34" s="18"/>
      <c r="N34" s="18"/>
      <c r="O34" s="18"/>
      <c r="P34" s="18"/>
    </row>
    <row r="35" spans="2:16" x14ac:dyDescent="0.2">
      <c r="B35" s="18"/>
      <c r="C35" s="18"/>
      <c r="D35" s="18"/>
      <c r="E35" s="18"/>
      <c r="F35" s="18"/>
      <c r="G35" s="18"/>
      <c r="H35" s="18"/>
      <c r="I35" s="18"/>
      <c r="J35" s="10"/>
      <c r="K35" s="18"/>
      <c r="L35" s="18"/>
      <c r="M35" s="18"/>
      <c r="N35" s="18"/>
      <c r="O35" s="18"/>
      <c r="P35" s="18"/>
    </row>
    <row r="37" spans="2:16" x14ac:dyDescent="0.2">
      <c r="J37" s="10"/>
    </row>
    <row r="38" spans="2:16" x14ac:dyDescent="0.2">
      <c r="J38" s="10"/>
    </row>
    <row r="39" spans="2:16" x14ac:dyDescent="0.2">
      <c r="J39" s="15"/>
    </row>
    <row r="41" spans="2:16" x14ac:dyDescent="0.2">
      <c r="J41" s="15"/>
    </row>
  </sheetData>
  <mergeCells count="1">
    <mergeCell ref="K7:L7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workbookViewId="0">
      <selection activeCell="M13" sqref="M13"/>
    </sheetView>
  </sheetViews>
  <sheetFormatPr baseColWidth="10" defaultRowHeight="11.25" x14ac:dyDescent="0.2"/>
  <cols>
    <col min="1" max="1" width="2.42578125" style="39" customWidth="1"/>
    <col min="2" max="2" width="40.28515625" style="39" bestFit="1" customWidth="1"/>
    <col min="3" max="3" width="9.85546875" style="39" bestFit="1" customWidth="1"/>
    <col min="4" max="5" width="9.140625" style="39" bestFit="1" customWidth="1"/>
    <col min="6" max="6" width="9.85546875" style="39" bestFit="1" customWidth="1"/>
    <col min="7" max="7" width="6.85546875" style="39" bestFit="1" customWidth="1"/>
    <col min="8" max="8" width="10.140625" style="39" bestFit="1" customWidth="1"/>
    <col min="9" max="9" width="6.42578125" style="39" bestFit="1" customWidth="1"/>
    <col min="10" max="10" width="11.140625" style="39" bestFit="1" customWidth="1"/>
    <col min="11" max="11" width="9.7109375" style="39" bestFit="1" customWidth="1"/>
    <col min="12" max="12" width="11.5703125" style="39" bestFit="1" customWidth="1"/>
    <col min="13" max="13" width="15" style="39" bestFit="1" customWidth="1"/>
    <col min="14" max="14" width="7.42578125" style="39" bestFit="1" customWidth="1"/>
    <col min="15" max="15" width="8.28515625" style="39" bestFit="1" customWidth="1"/>
    <col min="16" max="16384" width="11.42578125" style="39"/>
  </cols>
  <sheetData>
    <row r="1" spans="1:16" x14ac:dyDescent="0.2">
      <c r="A1" s="1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spans="1:16" x14ac:dyDescent="0.2">
      <c r="A2" s="1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6" x14ac:dyDescent="0.2">
      <c r="A3" s="1" t="s">
        <v>55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5" spans="1:16" x14ac:dyDescent="0.2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3"/>
      <c r="N5" s="18"/>
      <c r="O5" s="18"/>
      <c r="P5" s="18"/>
    </row>
    <row r="6" spans="1:16" x14ac:dyDescent="0.2">
      <c r="A6" s="18"/>
      <c r="B6" s="18"/>
      <c r="C6" s="58" t="s">
        <v>2</v>
      </c>
      <c r="D6" s="58" t="s">
        <v>2</v>
      </c>
      <c r="E6" s="58" t="s">
        <v>3</v>
      </c>
      <c r="F6" s="58" t="s">
        <v>4</v>
      </c>
      <c r="G6" s="58"/>
      <c r="H6" s="20"/>
      <c r="I6" s="20"/>
      <c r="J6" s="14"/>
      <c r="K6" s="58" t="s">
        <v>5</v>
      </c>
      <c r="L6" s="58" t="s">
        <v>6</v>
      </c>
      <c r="M6" s="58" t="s">
        <v>7</v>
      </c>
      <c r="N6" s="58" t="s">
        <v>8</v>
      </c>
      <c r="O6" s="58" t="s">
        <v>9</v>
      </c>
      <c r="P6" s="18"/>
    </row>
    <row r="7" spans="1:16" x14ac:dyDescent="0.2">
      <c r="A7" s="18"/>
      <c r="B7" s="4"/>
      <c r="C7" s="58" t="s">
        <v>10</v>
      </c>
      <c r="D7" s="58" t="s">
        <v>10</v>
      </c>
      <c r="E7" s="58" t="s">
        <v>10</v>
      </c>
      <c r="F7" s="58" t="s">
        <v>10</v>
      </c>
      <c r="G7" s="44" t="s">
        <v>42</v>
      </c>
      <c r="H7" s="6" t="s">
        <v>11</v>
      </c>
      <c r="I7" s="58" t="s">
        <v>12</v>
      </c>
      <c r="J7" s="7" t="s">
        <v>13</v>
      </c>
      <c r="K7" s="68" t="s">
        <v>14</v>
      </c>
      <c r="L7" s="68"/>
      <c r="M7" s="58" t="s">
        <v>15</v>
      </c>
      <c r="N7" s="58" t="s">
        <v>15</v>
      </c>
      <c r="O7" s="58" t="s">
        <v>16</v>
      </c>
      <c r="P7" s="18"/>
    </row>
    <row r="8" spans="1:16" x14ac:dyDescent="0.2">
      <c r="A8" s="18"/>
      <c r="B8" s="18"/>
      <c r="C8" s="47" t="s">
        <v>17</v>
      </c>
      <c r="D8" s="47" t="s">
        <v>18</v>
      </c>
      <c r="E8" s="47" t="s">
        <v>19</v>
      </c>
      <c r="F8" s="47" t="s">
        <v>20</v>
      </c>
      <c r="G8" s="48" t="s">
        <v>43</v>
      </c>
      <c r="H8" s="47" t="s">
        <v>21</v>
      </c>
      <c r="I8" s="47" t="s">
        <v>48</v>
      </c>
      <c r="J8" s="49" t="s">
        <v>22</v>
      </c>
      <c r="K8" s="47" t="s">
        <v>23</v>
      </c>
      <c r="L8" s="47" t="s">
        <v>24</v>
      </c>
      <c r="M8" s="47" t="s">
        <v>25</v>
      </c>
      <c r="N8" s="50">
        <v>0.04</v>
      </c>
      <c r="O8" s="47" t="s">
        <v>26</v>
      </c>
      <c r="P8" s="18"/>
    </row>
    <row r="9" spans="1:16" x14ac:dyDescent="0.2">
      <c r="A9" s="58">
        <v>1</v>
      </c>
      <c r="B9" s="19" t="s">
        <v>27</v>
      </c>
      <c r="C9" s="28">
        <v>66964.289999999994</v>
      </c>
      <c r="D9" s="29"/>
      <c r="E9" s="28">
        <v>26785.71</v>
      </c>
      <c r="F9" s="28">
        <v>40178.57</v>
      </c>
      <c r="G9" s="28"/>
      <c r="H9" s="30"/>
      <c r="I9" s="30"/>
      <c r="J9" s="30">
        <f>+SUM(C9:I9)</f>
        <v>133928.57</v>
      </c>
      <c r="K9" s="36"/>
      <c r="L9" s="28">
        <f>+J9*0.1</f>
        <v>13392.857000000002</v>
      </c>
      <c r="M9" s="28">
        <f>+((J9*0.16/3))*2</f>
        <v>14285.714133333335</v>
      </c>
      <c r="N9" s="28"/>
      <c r="O9" s="28">
        <f>+J9*0.02</f>
        <v>2678.5714000000003</v>
      </c>
      <c r="P9" s="10"/>
    </row>
    <row r="10" spans="1:16" x14ac:dyDescent="0.2">
      <c r="A10" s="58">
        <v>2</v>
      </c>
      <c r="B10" s="19" t="s">
        <v>30</v>
      </c>
      <c r="C10" s="28">
        <v>66964.289999999994</v>
      </c>
      <c r="D10" s="29"/>
      <c r="E10" s="28">
        <v>26785.71</v>
      </c>
      <c r="F10" s="28">
        <v>40178.57</v>
      </c>
      <c r="G10" s="28"/>
      <c r="H10" s="36"/>
      <c r="I10" s="36"/>
      <c r="J10" s="30">
        <f t="shared" ref="J10:J14" si="0">+SUM(C10:I10)</f>
        <v>133928.57</v>
      </c>
      <c r="K10" s="36"/>
      <c r="L10" s="28">
        <f t="shared" ref="L10:L11" si="1">+J10*0.1</f>
        <v>13392.857000000002</v>
      </c>
      <c r="M10" s="28">
        <f>+((J10*0.16/3))*2</f>
        <v>14285.714133333335</v>
      </c>
      <c r="N10" s="28"/>
      <c r="O10" s="28">
        <f>+J10*0.02</f>
        <v>2678.5714000000003</v>
      </c>
      <c r="P10" s="10"/>
    </row>
    <row r="11" spans="1:16" x14ac:dyDescent="0.2">
      <c r="A11" s="58">
        <v>3</v>
      </c>
      <c r="B11" s="39" t="s">
        <v>46</v>
      </c>
      <c r="C11" s="28"/>
      <c r="D11" s="29">
        <v>120000</v>
      </c>
      <c r="E11" s="28"/>
      <c r="F11" s="28"/>
      <c r="G11" s="28"/>
      <c r="H11" s="30"/>
      <c r="I11" s="31"/>
      <c r="J11" s="30">
        <f t="shared" si="0"/>
        <v>120000</v>
      </c>
      <c r="K11" s="36"/>
      <c r="L11" s="28">
        <f t="shared" si="1"/>
        <v>12000</v>
      </c>
      <c r="M11" s="28">
        <f>+((J11*0.16/3))*2</f>
        <v>12800</v>
      </c>
      <c r="N11" s="28"/>
      <c r="O11" s="28">
        <f>+J11*0.01</f>
        <v>1200</v>
      </c>
      <c r="P11" s="10"/>
    </row>
    <row r="12" spans="1:16" x14ac:dyDescent="0.2">
      <c r="A12" s="58">
        <v>4</v>
      </c>
      <c r="B12" s="27" t="s">
        <v>35</v>
      </c>
      <c r="C12" s="28"/>
      <c r="D12" s="29"/>
      <c r="E12" s="28"/>
      <c r="F12" s="28"/>
      <c r="G12" s="28"/>
      <c r="H12" s="30"/>
      <c r="I12" s="31">
        <v>1250</v>
      </c>
      <c r="J12" s="30">
        <f t="shared" si="0"/>
        <v>1250</v>
      </c>
      <c r="K12" s="36"/>
      <c r="L12" s="30"/>
      <c r="M12" s="28"/>
      <c r="N12" s="28">
        <f>+J12*0.04</f>
        <v>50</v>
      </c>
      <c r="O12" s="28"/>
      <c r="P12" s="10"/>
    </row>
    <row r="13" spans="1:16" x14ac:dyDescent="0.2">
      <c r="A13" s="58">
        <v>5</v>
      </c>
      <c r="B13" s="27" t="s">
        <v>41</v>
      </c>
      <c r="C13" s="28"/>
      <c r="D13" s="29"/>
      <c r="E13" s="28"/>
      <c r="F13" s="28"/>
      <c r="G13" s="28">
        <v>51000</v>
      </c>
      <c r="H13" s="30"/>
      <c r="I13" s="31"/>
      <c r="J13" s="30">
        <f t="shared" si="0"/>
        <v>51000</v>
      </c>
      <c r="K13" s="36">
        <f>+J13*0.1</f>
        <v>5100</v>
      </c>
      <c r="L13" s="30"/>
      <c r="M13" s="28">
        <f>+((J13*0.16/3))*2</f>
        <v>5440</v>
      </c>
      <c r="N13" s="28"/>
      <c r="O13" s="28"/>
      <c r="P13" s="10"/>
    </row>
    <row r="14" spans="1:16" ht="12" thickBot="1" x14ac:dyDescent="0.25">
      <c r="A14" s="58">
        <v>6</v>
      </c>
      <c r="B14" s="11" t="s">
        <v>28</v>
      </c>
      <c r="C14" s="32"/>
      <c r="D14" s="33"/>
      <c r="E14" s="32"/>
      <c r="F14" s="32"/>
      <c r="G14" s="32"/>
      <c r="H14" s="35">
        <v>16681.7</v>
      </c>
      <c r="I14" s="38"/>
      <c r="J14" s="35">
        <f t="shared" si="0"/>
        <v>16681.7</v>
      </c>
      <c r="K14" s="34"/>
      <c r="L14" s="35"/>
      <c r="M14" s="32"/>
      <c r="N14" s="32">
        <f>+J14*0.04</f>
        <v>667.26800000000003</v>
      </c>
      <c r="O14" s="32"/>
      <c r="P14" s="10"/>
    </row>
    <row r="15" spans="1:16" x14ac:dyDescent="0.2">
      <c r="A15" s="18"/>
      <c r="B15" s="18"/>
      <c r="C15" s="37">
        <f>+SUM(C9:C14)</f>
        <v>133928.57999999999</v>
      </c>
      <c r="D15" s="37">
        <f>+SUM(D9:D14)</f>
        <v>120000</v>
      </c>
      <c r="E15" s="37">
        <f>+SUM(E9:E14)</f>
        <v>53571.42</v>
      </c>
      <c r="F15" s="37">
        <f>+SUM(F9:F14)</f>
        <v>80357.14</v>
      </c>
      <c r="G15" s="37"/>
      <c r="H15" s="37">
        <f>+SUM(H9:H14)</f>
        <v>16681.7</v>
      </c>
      <c r="I15" s="37">
        <f>+SUM(I8:I14)</f>
        <v>1250</v>
      </c>
      <c r="J15" s="37">
        <f t="shared" ref="J15:O15" si="2">+SUM(J9:J14)</f>
        <v>456788.84</v>
      </c>
      <c r="K15" s="37">
        <f t="shared" si="2"/>
        <v>5100</v>
      </c>
      <c r="L15" s="37">
        <f t="shared" si="2"/>
        <v>38785.714000000007</v>
      </c>
      <c r="M15" s="37">
        <f t="shared" si="2"/>
        <v>46811.42826666667</v>
      </c>
      <c r="N15" s="37">
        <f t="shared" si="2"/>
        <v>717.26800000000003</v>
      </c>
      <c r="O15" s="37">
        <f t="shared" si="2"/>
        <v>6557.1428000000005</v>
      </c>
      <c r="P15" s="10"/>
    </row>
    <row r="16" spans="1:16" ht="12" thickBot="1" x14ac:dyDescent="0.25">
      <c r="A16" s="18"/>
      <c r="B16" s="11"/>
      <c r="C16" s="9"/>
      <c r="D16" s="9"/>
      <c r="E16" s="9"/>
      <c r="F16" s="9"/>
      <c r="G16" s="9"/>
      <c r="H16" s="9"/>
      <c r="I16" s="9"/>
      <c r="J16" s="23" t="s">
        <v>31</v>
      </c>
      <c r="K16" s="45">
        <v>5100</v>
      </c>
      <c r="L16" s="45">
        <v>38786</v>
      </c>
      <c r="M16" s="45">
        <v>46812</v>
      </c>
      <c r="N16" s="45">
        <v>717</v>
      </c>
      <c r="O16" s="45">
        <v>6557</v>
      </c>
      <c r="P16" s="13"/>
    </row>
    <row r="17" spans="1:16" x14ac:dyDescent="0.2">
      <c r="A17" s="18"/>
      <c r="B17" s="11"/>
      <c r="C17" s="9"/>
      <c r="D17" s="9"/>
      <c r="E17" s="9"/>
      <c r="F17" s="9"/>
      <c r="G17" s="9"/>
      <c r="H17" s="9"/>
      <c r="I17" s="9"/>
      <c r="J17" s="23" t="s">
        <v>32</v>
      </c>
      <c r="K17" s="53">
        <f>+K15-K16</f>
        <v>0</v>
      </c>
      <c r="L17" s="30">
        <f>+L15-L16</f>
        <v>-0.28599999999278225</v>
      </c>
      <c r="M17" s="30">
        <f>+M15-M16</f>
        <v>-0.57173333333048504</v>
      </c>
      <c r="N17" s="30">
        <f>+N15-N16</f>
        <v>0.2680000000000291</v>
      </c>
      <c r="O17" s="30">
        <f>+O15-O16</f>
        <v>0.14280000000053406</v>
      </c>
      <c r="P17" s="10"/>
    </row>
    <row r="18" spans="1:16" x14ac:dyDescent="0.2">
      <c r="B18" s="11"/>
      <c r="C18" s="10"/>
      <c r="D18" s="10"/>
      <c r="E18" s="10"/>
      <c r="F18" s="10"/>
      <c r="G18" s="10"/>
      <c r="H18" s="10"/>
      <c r="I18" s="10"/>
      <c r="J18" s="12"/>
      <c r="K18" s="14"/>
      <c r="L18" s="14"/>
      <c r="M18" s="14"/>
      <c r="N18" s="14"/>
      <c r="O18" s="14"/>
      <c r="P18" s="10"/>
    </row>
    <row r="19" spans="1:16" x14ac:dyDescent="0.2">
      <c r="B19" s="18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</row>
    <row r="20" spans="1:16" x14ac:dyDescent="0.2">
      <c r="B20" s="4" t="s">
        <v>51</v>
      </c>
      <c r="C20" s="10"/>
      <c r="D20" s="10"/>
      <c r="E20" s="10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x14ac:dyDescent="0.2">
      <c r="B21" s="52" t="s">
        <v>33</v>
      </c>
      <c r="C21" s="10">
        <v>1000</v>
      </c>
      <c r="D21" s="10"/>
      <c r="E21" s="10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12" thickBot="1" x14ac:dyDescent="0.25">
      <c r="B22" s="52" t="s">
        <v>49</v>
      </c>
      <c r="C22" s="54">
        <v>5000</v>
      </c>
      <c r="D22" s="10"/>
      <c r="E22" s="10"/>
      <c r="F22" s="18"/>
      <c r="G22" s="18"/>
      <c r="H22" s="18"/>
      <c r="I22" s="18"/>
      <c r="J22" s="10"/>
      <c r="K22" s="18"/>
      <c r="L22" s="18"/>
      <c r="M22" s="18"/>
      <c r="N22" s="18"/>
      <c r="O22" s="18"/>
      <c r="P22" s="18"/>
    </row>
    <row r="23" spans="1:16" x14ac:dyDescent="0.2">
      <c r="B23" s="40"/>
      <c r="C23" s="10">
        <f>+C21+C22</f>
        <v>6000</v>
      </c>
      <c r="D23" s="10"/>
      <c r="E23" s="10"/>
      <c r="F23" s="18"/>
      <c r="G23" s="18"/>
      <c r="H23" s="18"/>
      <c r="I23" s="18"/>
      <c r="J23" s="10"/>
      <c r="K23" s="18"/>
      <c r="L23" s="18"/>
      <c r="M23" s="18"/>
      <c r="N23" s="18"/>
      <c r="O23" s="18"/>
      <c r="P23" s="18"/>
    </row>
    <row r="24" spans="1:16" x14ac:dyDescent="0.2">
      <c r="B24" s="2"/>
      <c r="C24" s="10"/>
      <c r="D24" s="10"/>
      <c r="E24" s="10"/>
      <c r="F24" s="18"/>
      <c r="G24" s="18"/>
      <c r="H24" s="18"/>
      <c r="I24" s="18"/>
      <c r="J24" s="10"/>
      <c r="K24" s="18"/>
      <c r="L24" s="18"/>
      <c r="M24" s="18"/>
      <c r="N24" s="18"/>
      <c r="O24" s="18"/>
      <c r="P24" s="18"/>
    </row>
    <row r="25" spans="1:16" x14ac:dyDescent="0.2">
      <c r="B25" s="2"/>
      <c r="C25" s="10"/>
      <c r="D25" s="10"/>
      <c r="E25" s="10"/>
      <c r="F25" s="18"/>
      <c r="G25" s="18"/>
      <c r="H25" s="18"/>
      <c r="I25" s="18"/>
      <c r="J25" s="10"/>
      <c r="K25" s="18"/>
      <c r="L25" s="18"/>
      <c r="M25" s="18"/>
      <c r="N25" s="18"/>
      <c r="O25" s="18"/>
      <c r="P25" s="18"/>
    </row>
    <row r="26" spans="1:16" x14ac:dyDescent="0.2">
      <c r="B26" s="18"/>
      <c r="C26" s="10"/>
      <c r="D26" s="10"/>
      <c r="E26" s="10"/>
      <c r="F26" s="18"/>
      <c r="G26" s="18"/>
      <c r="H26" s="18"/>
      <c r="I26" s="18"/>
      <c r="J26" s="10"/>
      <c r="K26" s="18"/>
      <c r="L26" s="18"/>
      <c r="M26" s="18"/>
      <c r="N26" s="18"/>
      <c r="O26" s="18"/>
      <c r="P26" s="18"/>
    </row>
    <row r="27" spans="1:16" x14ac:dyDescent="0.2">
      <c r="B27" s="18"/>
      <c r="C27" s="24"/>
      <c r="D27" s="10"/>
      <c r="E27" s="10"/>
      <c r="F27" s="18"/>
      <c r="G27" s="18"/>
      <c r="H27" s="18"/>
      <c r="I27" s="18"/>
      <c r="J27" s="10"/>
      <c r="K27" s="18"/>
      <c r="L27" s="18"/>
      <c r="M27" s="18"/>
      <c r="N27" s="18"/>
      <c r="O27" s="18"/>
      <c r="P27" s="18"/>
    </row>
    <row r="28" spans="1:16" x14ac:dyDescent="0.2">
      <c r="B28" s="18"/>
      <c r="C28" s="10"/>
      <c r="D28" s="10"/>
      <c r="E28" s="10"/>
      <c r="F28" s="18"/>
      <c r="G28" s="18"/>
      <c r="H28" s="18"/>
      <c r="I28" s="18"/>
      <c r="J28" s="10"/>
      <c r="K28" s="18"/>
      <c r="L28" s="18"/>
      <c r="M28" s="18"/>
      <c r="N28" s="18"/>
      <c r="O28" s="18"/>
      <c r="P28" s="18"/>
    </row>
    <row r="29" spans="1:16" x14ac:dyDescent="0.2">
      <c r="B29" s="18"/>
      <c r="C29" s="18"/>
      <c r="D29" s="18"/>
      <c r="E29" s="18"/>
      <c r="F29" s="18"/>
      <c r="G29" s="18"/>
      <c r="H29" s="18"/>
      <c r="I29" s="18"/>
      <c r="J29" s="10"/>
      <c r="K29" s="18"/>
      <c r="L29" s="18"/>
      <c r="M29" s="18"/>
      <c r="N29" s="18"/>
      <c r="O29" s="18"/>
      <c r="P29" s="18"/>
    </row>
    <row r="30" spans="1:16" x14ac:dyDescent="0.2">
      <c r="B30" s="18"/>
      <c r="C30" s="18"/>
      <c r="D30" s="18"/>
      <c r="E30" s="18"/>
      <c r="F30" s="18"/>
      <c r="G30" s="18"/>
      <c r="H30" s="18"/>
      <c r="I30" s="18"/>
      <c r="J30" s="10"/>
      <c r="K30" s="18"/>
      <c r="L30" s="18"/>
      <c r="M30" s="18"/>
      <c r="N30" s="18"/>
      <c r="O30" s="18"/>
      <c r="P30" s="18"/>
    </row>
    <row r="31" spans="1:16" x14ac:dyDescent="0.2">
      <c r="B31" s="18"/>
      <c r="C31" s="18"/>
      <c r="D31" s="18"/>
      <c r="E31" s="18"/>
      <c r="F31" s="18"/>
      <c r="G31" s="18"/>
      <c r="H31" s="18"/>
      <c r="I31" s="18"/>
      <c r="J31" s="10"/>
      <c r="K31" s="18"/>
      <c r="L31" s="18"/>
      <c r="M31" s="18"/>
      <c r="N31" s="18"/>
      <c r="O31" s="18"/>
      <c r="P31" s="18"/>
    </row>
    <row r="32" spans="1:16" x14ac:dyDescent="0.2">
      <c r="B32" s="18"/>
      <c r="C32" s="18"/>
      <c r="D32" s="18"/>
      <c r="E32" s="18"/>
      <c r="F32" s="18"/>
      <c r="G32" s="18"/>
      <c r="H32" s="18"/>
      <c r="I32" s="18"/>
      <c r="J32" s="10"/>
      <c r="K32" s="18"/>
      <c r="L32" s="18"/>
      <c r="M32" s="18"/>
      <c r="N32" s="18"/>
      <c r="O32" s="18"/>
      <c r="P32" s="18"/>
    </row>
    <row r="33" spans="2:16" x14ac:dyDescent="0.2">
      <c r="B33" s="18"/>
      <c r="C33" s="18"/>
      <c r="D33" s="18"/>
      <c r="E33" s="18"/>
      <c r="F33" s="18"/>
      <c r="G33" s="18"/>
      <c r="H33" s="18"/>
      <c r="I33" s="18"/>
      <c r="J33" s="10"/>
      <c r="K33" s="18"/>
      <c r="L33" s="18"/>
      <c r="M33" s="18"/>
      <c r="N33" s="18"/>
      <c r="O33" s="18"/>
      <c r="P33" s="18"/>
    </row>
    <row r="34" spans="2:16" x14ac:dyDescent="0.2">
      <c r="B34" s="18"/>
      <c r="C34" s="18"/>
      <c r="D34" s="18"/>
      <c r="E34" s="18"/>
      <c r="F34" s="18"/>
      <c r="G34" s="18"/>
      <c r="H34" s="18"/>
      <c r="I34" s="18"/>
      <c r="J34" s="10"/>
      <c r="K34" s="18"/>
      <c r="L34" s="18"/>
      <c r="M34" s="18"/>
      <c r="N34" s="18"/>
      <c r="O34" s="18"/>
      <c r="P34" s="18"/>
    </row>
    <row r="36" spans="2:16" x14ac:dyDescent="0.2">
      <c r="J36" s="10"/>
    </row>
    <row r="37" spans="2:16" x14ac:dyDescent="0.2">
      <c r="J37" s="10"/>
    </row>
    <row r="38" spans="2:16" x14ac:dyDescent="0.2">
      <c r="J38" s="15"/>
    </row>
    <row r="40" spans="2:16" x14ac:dyDescent="0.2">
      <c r="J40" s="15"/>
    </row>
  </sheetData>
  <mergeCells count="1">
    <mergeCell ref="K7:L7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workbookViewId="0">
      <selection activeCell="I12" sqref="I12"/>
    </sheetView>
  </sheetViews>
  <sheetFormatPr baseColWidth="10" defaultRowHeight="11.25" x14ac:dyDescent="0.2"/>
  <cols>
    <col min="1" max="1" width="2.42578125" style="39" customWidth="1"/>
    <col min="2" max="2" width="40.28515625" style="39" bestFit="1" customWidth="1"/>
    <col min="3" max="3" width="9.85546875" style="39" bestFit="1" customWidth="1"/>
    <col min="4" max="5" width="9.140625" style="39" bestFit="1" customWidth="1"/>
    <col min="6" max="6" width="9.85546875" style="39" bestFit="1" customWidth="1"/>
    <col min="7" max="7" width="6.85546875" style="39" bestFit="1" customWidth="1"/>
    <col min="8" max="8" width="10.140625" style="39" bestFit="1" customWidth="1"/>
    <col min="9" max="9" width="6.42578125" style="39" bestFit="1" customWidth="1"/>
    <col min="10" max="10" width="11.140625" style="39" bestFit="1" customWidth="1"/>
    <col min="11" max="11" width="9.7109375" style="39" bestFit="1" customWidth="1"/>
    <col min="12" max="12" width="11.5703125" style="39" bestFit="1" customWidth="1"/>
    <col min="13" max="13" width="15" style="39" bestFit="1" customWidth="1"/>
    <col min="14" max="14" width="7.42578125" style="39" bestFit="1" customWidth="1"/>
    <col min="15" max="15" width="8.28515625" style="39" bestFit="1" customWidth="1"/>
    <col min="16" max="16384" width="11.42578125" style="39"/>
  </cols>
  <sheetData>
    <row r="1" spans="1:16" x14ac:dyDescent="0.2">
      <c r="A1" s="1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spans="1:16" x14ac:dyDescent="0.2">
      <c r="A2" s="1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6" x14ac:dyDescent="0.2">
      <c r="A3" s="1" t="s">
        <v>56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5" spans="1:16" x14ac:dyDescent="0.2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3"/>
      <c r="N5" s="18"/>
      <c r="O5" s="18"/>
      <c r="P5" s="18"/>
    </row>
    <row r="6" spans="1:16" x14ac:dyDescent="0.2">
      <c r="A6" s="18"/>
      <c r="B6" s="18"/>
      <c r="C6" s="59" t="s">
        <v>2</v>
      </c>
      <c r="D6" s="59" t="s">
        <v>2</v>
      </c>
      <c r="E6" s="59" t="s">
        <v>3</v>
      </c>
      <c r="F6" s="59" t="s">
        <v>4</v>
      </c>
      <c r="G6" s="59"/>
      <c r="H6" s="20"/>
      <c r="I6" s="20"/>
      <c r="J6" s="14"/>
      <c r="K6" s="59" t="s">
        <v>5</v>
      </c>
      <c r="L6" s="59" t="s">
        <v>6</v>
      </c>
      <c r="M6" s="59" t="s">
        <v>7</v>
      </c>
      <c r="N6" s="59" t="s">
        <v>8</v>
      </c>
      <c r="O6" s="59" t="s">
        <v>9</v>
      </c>
      <c r="P6" s="18"/>
    </row>
    <row r="7" spans="1:16" x14ac:dyDescent="0.2">
      <c r="A7" s="18"/>
      <c r="B7" s="4"/>
      <c r="C7" s="59" t="s">
        <v>10</v>
      </c>
      <c r="D7" s="59" t="s">
        <v>10</v>
      </c>
      <c r="E7" s="59" t="s">
        <v>10</v>
      </c>
      <c r="F7" s="59" t="s">
        <v>10</v>
      </c>
      <c r="G7" s="44" t="s">
        <v>42</v>
      </c>
      <c r="H7" s="6" t="s">
        <v>11</v>
      </c>
      <c r="I7" s="59" t="s">
        <v>12</v>
      </c>
      <c r="J7" s="7" t="s">
        <v>13</v>
      </c>
      <c r="K7" s="68" t="s">
        <v>14</v>
      </c>
      <c r="L7" s="68"/>
      <c r="M7" s="59" t="s">
        <v>15</v>
      </c>
      <c r="N7" s="59" t="s">
        <v>15</v>
      </c>
      <c r="O7" s="59" t="s">
        <v>16</v>
      </c>
      <c r="P7" s="18"/>
    </row>
    <row r="8" spans="1:16" x14ac:dyDescent="0.2">
      <c r="A8" s="18"/>
      <c r="B8" s="18"/>
      <c r="C8" s="47" t="s">
        <v>17</v>
      </c>
      <c r="D8" s="47" t="s">
        <v>18</v>
      </c>
      <c r="E8" s="47" t="s">
        <v>19</v>
      </c>
      <c r="F8" s="47" t="s">
        <v>20</v>
      </c>
      <c r="G8" s="48" t="s">
        <v>43</v>
      </c>
      <c r="H8" s="47" t="s">
        <v>21</v>
      </c>
      <c r="I8" s="47" t="s">
        <v>48</v>
      </c>
      <c r="J8" s="49" t="s">
        <v>22</v>
      </c>
      <c r="K8" s="47" t="s">
        <v>23</v>
      </c>
      <c r="L8" s="47" t="s">
        <v>24</v>
      </c>
      <c r="M8" s="47" t="s">
        <v>25</v>
      </c>
      <c r="N8" s="50">
        <v>0.04</v>
      </c>
      <c r="O8" s="47" t="s">
        <v>26</v>
      </c>
      <c r="P8" s="18"/>
    </row>
    <row r="9" spans="1:16" x14ac:dyDescent="0.2">
      <c r="A9" s="59">
        <v>1</v>
      </c>
      <c r="B9" s="19" t="s">
        <v>27</v>
      </c>
      <c r="C9" s="28">
        <v>66964.289999999994</v>
      </c>
      <c r="D9" s="29"/>
      <c r="E9" s="28">
        <v>26785.71</v>
      </c>
      <c r="F9" s="28">
        <v>40178.57</v>
      </c>
      <c r="G9" s="28"/>
      <c r="H9" s="30"/>
      <c r="I9" s="30"/>
      <c r="J9" s="30">
        <f>+SUM(C9:I9)</f>
        <v>133928.57</v>
      </c>
      <c r="K9" s="36"/>
      <c r="L9" s="28">
        <f>+J9*0.1</f>
        <v>13392.857000000002</v>
      </c>
      <c r="M9" s="28">
        <f>+((J9*0.16/3))*2</f>
        <v>14285.714133333335</v>
      </c>
      <c r="N9" s="28"/>
      <c r="O9" s="28">
        <f>+J9*0.02</f>
        <v>2678.5714000000003</v>
      </c>
      <c r="P9" s="10"/>
    </row>
    <row r="10" spans="1:16" x14ac:dyDescent="0.2">
      <c r="A10" s="59">
        <v>2</v>
      </c>
      <c r="B10" s="19" t="s">
        <v>30</v>
      </c>
      <c r="C10" s="28">
        <v>66964.289999999994</v>
      </c>
      <c r="D10" s="29"/>
      <c r="E10" s="28">
        <v>26785.71</v>
      </c>
      <c r="F10" s="28">
        <v>40178.57</v>
      </c>
      <c r="G10" s="28"/>
      <c r="H10" s="36"/>
      <c r="I10" s="36"/>
      <c r="J10" s="30">
        <f t="shared" ref="J10:J14" si="0">+SUM(C10:I10)</f>
        <v>133928.57</v>
      </c>
      <c r="K10" s="36"/>
      <c r="L10" s="28">
        <f t="shared" ref="L10:L11" si="1">+J10*0.1</f>
        <v>13392.857000000002</v>
      </c>
      <c r="M10" s="28">
        <f>+((J10*0.16/3))*2</f>
        <v>14285.714133333335</v>
      </c>
      <c r="N10" s="28"/>
      <c r="O10" s="28">
        <f>+J10*0.02</f>
        <v>2678.5714000000003</v>
      </c>
      <c r="P10" s="10"/>
    </row>
    <row r="11" spans="1:16" x14ac:dyDescent="0.2">
      <c r="A11" s="59">
        <v>3</v>
      </c>
      <c r="B11" s="39" t="s">
        <v>46</v>
      </c>
      <c r="C11" s="28"/>
      <c r="D11" s="29">
        <v>120000</v>
      </c>
      <c r="E11" s="28"/>
      <c r="F11" s="28"/>
      <c r="G11" s="28"/>
      <c r="H11" s="30"/>
      <c r="I11" s="31"/>
      <c r="J11" s="30">
        <f t="shared" si="0"/>
        <v>120000</v>
      </c>
      <c r="K11" s="36"/>
      <c r="L11" s="28">
        <f t="shared" si="1"/>
        <v>12000</v>
      </c>
      <c r="M11" s="28">
        <f>+((J11*0.16/3))*2</f>
        <v>12800</v>
      </c>
      <c r="N11" s="28"/>
      <c r="O11" s="28">
        <f>+J11*0.01</f>
        <v>1200</v>
      </c>
      <c r="P11" s="10"/>
    </row>
    <row r="12" spans="1:16" x14ac:dyDescent="0.2">
      <c r="A12" s="59">
        <v>4</v>
      </c>
      <c r="B12" s="27" t="s">
        <v>57</v>
      </c>
      <c r="C12" s="28"/>
      <c r="D12" s="29"/>
      <c r="E12" s="28"/>
      <c r="F12" s="28"/>
      <c r="G12" s="28"/>
      <c r="H12" s="30"/>
      <c r="I12" s="31">
        <v>363</v>
      </c>
      <c r="J12" s="30">
        <f t="shared" si="0"/>
        <v>363</v>
      </c>
      <c r="K12" s="36"/>
      <c r="L12" s="30"/>
      <c r="M12" s="28"/>
      <c r="N12" s="28">
        <f>+J12*0.04</f>
        <v>14.52</v>
      </c>
      <c r="O12" s="28"/>
      <c r="P12" s="10"/>
    </row>
    <row r="13" spans="1:16" x14ac:dyDescent="0.2">
      <c r="A13" s="59">
        <v>5</v>
      </c>
      <c r="B13" s="27" t="s">
        <v>41</v>
      </c>
      <c r="C13" s="28"/>
      <c r="D13" s="29"/>
      <c r="E13" s="28"/>
      <c r="F13" s="28"/>
      <c r="G13" s="28">
        <v>51000</v>
      </c>
      <c r="H13" s="30"/>
      <c r="I13" s="31"/>
      <c r="J13" s="30">
        <f t="shared" si="0"/>
        <v>51000</v>
      </c>
      <c r="K13" s="36">
        <f>+J13*0.1</f>
        <v>5100</v>
      </c>
      <c r="L13" s="30"/>
      <c r="M13" s="28">
        <f>+((J13*0.16/3))*2</f>
        <v>5440</v>
      </c>
      <c r="N13" s="28"/>
      <c r="O13" s="28"/>
      <c r="P13" s="10"/>
    </row>
    <row r="14" spans="1:16" ht="12" thickBot="1" x14ac:dyDescent="0.25">
      <c r="A14" s="59">
        <v>6</v>
      </c>
      <c r="B14" s="11" t="s">
        <v>28</v>
      </c>
      <c r="C14" s="32"/>
      <c r="D14" s="33"/>
      <c r="E14" s="32"/>
      <c r="F14" s="32"/>
      <c r="G14" s="32"/>
      <c r="H14" s="35">
        <v>15106</v>
      </c>
      <c r="I14" s="38"/>
      <c r="J14" s="35">
        <f t="shared" si="0"/>
        <v>15106</v>
      </c>
      <c r="K14" s="34"/>
      <c r="L14" s="35"/>
      <c r="M14" s="32"/>
      <c r="N14" s="32">
        <f>+J14*0.04</f>
        <v>604.24</v>
      </c>
      <c r="O14" s="32"/>
      <c r="P14" s="10"/>
    </row>
    <row r="15" spans="1:16" x14ac:dyDescent="0.2">
      <c r="A15" s="18"/>
      <c r="B15" s="18"/>
      <c r="C15" s="37">
        <f>+SUM(C9:C14)</f>
        <v>133928.57999999999</v>
      </c>
      <c r="D15" s="37">
        <f>+SUM(D9:D14)</f>
        <v>120000</v>
      </c>
      <c r="E15" s="37">
        <f>+SUM(E9:E14)</f>
        <v>53571.42</v>
      </c>
      <c r="F15" s="37">
        <f>+SUM(F9:F14)</f>
        <v>80357.14</v>
      </c>
      <c r="G15" s="37"/>
      <c r="H15" s="37">
        <f>+SUM(H9:H14)</f>
        <v>15106</v>
      </c>
      <c r="I15" s="37">
        <f>+SUM(I8:I14)</f>
        <v>363</v>
      </c>
      <c r="J15" s="37">
        <f t="shared" ref="J15:O15" si="2">+SUM(J9:J14)</f>
        <v>454326.14</v>
      </c>
      <c r="K15" s="37">
        <f t="shared" si="2"/>
        <v>5100</v>
      </c>
      <c r="L15" s="37">
        <f t="shared" si="2"/>
        <v>38785.714000000007</v>
      </c>
      <c r="M15" s="37">
        <f t="shared" si="2"/>
        <v>46811.42826666667</v>
      </c>
      <c r="N15" s="37">
        <f t="shared" si="2"/>
        <v>618.76</v>
      </c>
      <c r="O15" s="37">
        <f t="shared" si="2"/>
        <v>6557.1428000000005</v>
      </c>
      <c r="P15" s="10"/>
    </row>
    <row r="16" spans="1:16" ht="12" thickBot="1" x14ac:dyDescent="0.25">
      <c r="A16" s="18"/>
      <c r="B16" s="11"/>
      <c r="C16" s="9"/>
      <c r="D16" s="9"/>
      <c r="E16" s="9"/>
      <c r="F16" s="9"/>
      <c r="G16" s="9"/>
      <c r="H16" s="9"/>
      <c r="I16" s="9"/>
      <c r="J16" s="23" t="s">
        <v>31</v>
      </c>
      <c r="K16" s="45">
        <v>5100</v>
      </c>
      <c r="L16" s="45">
        <v>38786</v>
      </c>
      <c r="M16" s="45">
        <v>46811</v>
      </c>
      <c r="N16" s="45">
        <v>619</v>
      </c>
      <c r="O16" s="45">
        <v>6557</v>
      </c>
      <c r="P16" s="13"/>
    </row>
    <row r="17" spans="1:16" x14ac:dyDescent="0.2">
      <c r="A17" s="18"/>
      <c r="B17" s="11"/>
      <c r="C17" s="9"/>
      <c r="D17" s="9"/>
      <c r="E17" s="9"/>
      <c r="F17" s="9"/>
      <c r="G17" s="9"/>
      <c r="H17" s="9"/>
      <c r="I17" s="9"/>
      <c r="J17" s="23" t="s">
        <v>32</v>
      </c>
      <c r="K17" s="53">
        <f>+K15-K16</f>
        <v>0</v>
      </c>
      <c r="L17" s="30">
        <f>+L15-L16</f>
        <v>-0.28599999999278225</v>
      </c>
      <c r="M17" s="30">
        <f>+M15-M16</f>
        <v>0.42826666666951496</v>
      </c>
      <c r="N17" s="30">
        <f>+N15-N16</f>
        <v>-0.24000000000000909</v>
      </c>
      <c r="O17" s="30">
        <f>+O15-O16</f>
        <v>0.14280000000053406</v>
      </c>
      <c r="P17" s="10"/>
    </row>
    <row r="18" spans="1:16" x14ac:dyDescent="0.2">
      <c r="B18" s="11"/>
      <c r="C18" s="10"/>
      <c r="D18" s="10"/>
      <c r="E18" s="10"/>
      <c r="F18" s="10"/>
      <c r="G18" s="10"/>
      <c r="H18" s="10"/>
      <c r="I18" s="10"/>
      <c r="J18" s="12"/>
      <c r="K18" s="14"/>
      <c r="L18" s="14"/>
      <c r="M18" s="14"/>
      <c r="N18" s="14"/>
      <c r="O18" s="14"/>
      <c r="P18" s="10"/>
    </row>
    <row r="19" spans="1:16" x14ac:dyDescent="0.2">
      <c r="B19" s="18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</row>
    <row r="20" spans="1:16" x14ac:dyDescent="0.2">
      <c r="B20" s="4" t="s">
        <v>51</v>
      </c>
      <c r="C20" s="10"/>
      <c r="D20" s="10"/>
      <c r="E20" s="10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x14ac:dyDescent="0.2">
      <c r="B21" s="52" t="s">
        <v>33</v>
      </c>
      <c r="C21" s="53">
        <v>1000</v>
      </c>
      <c r="D21" s="10"/>
      <c r="E21" s="10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12" thickBot="1" x14ac:dyDescent="0.25">
      <c r="B22" s="51" t="s">
        <v>37</v>
      </c>
      <c r="C22" s="54">
        <v>200</v>
      </c>
      <c r="D22" s="10"/>
      <c r="E22" s="10"/>
      <c r="F22" s="18"/>
      <c r="G22" s="18"/>
      <c r="H22" s="18"/>
      <c r="I22" s="18"/>
      <c r="J22" s="10"/>
      <c r="K22" s="18"/>
      <c r="L22" s="18"/>
      <c r="M22" s="18"/>
      <c r="N22" s="18"/>
      <c r="O22" s="18"/>
      <c r="P22" s="18"/>
    </row>
    <row r="23" spans="1:16" x14ac:dyDescent="0.2">
      <c r="B23" s="40"/>
      <c r="C23" s="53">
        <f>+C21+C22</f>
        <v>1200</v>
      </c>
      <c r="D23" s="10"/>
      <c r="E23" s="10"/>
      <c r="F23" s="18"/>
      <c r="G23" s="18"/>
      <c r="H23" s="18"/>
      <c r="I23" s="18"/>
      <c r="J23" s="10"/>
      <c r="K23" s="18"/>
      <c r="L23" s="18"/>
      <c r="M23" s="18"/>
      <c r="N23" s="18"/>
      <c r="O23" s="18"/>
      <c r="P23" s="18"/>
    </row>
    <row r="24" spans="1:16" x14ac:dyDescent="0.2">
      <c r="B24" s="2"/>
      <c r="C24" s="10"/>
      <c r="D24" s="10"/>
      <c r="E24" s="10"/>
      <c r="F24" s="18"/>
      <c r="G24" s="18"/>
      <c r="H24" s="18"/>
      <c r="I24" s="18"/>
      <c r="J24" s="10"/>
      <c r="K24" s="18"/>
      <c r="L24" s="18"/>
      <c r="M24" s="18"/>
      <c r="N24" s="18"/>
      <c r="O24" s="18"/>
      <c r="P24" s="18"/>
    </row>
    <row r="25" spans="1:16" x14ac:dyDescent="0.2">
      <c r="B25" s="2"/>
      <c r="C25" s="10"/>
      <c r="D25" s="10"/>
      <c r="E25" s="10"/>
      <c r="F25" s="18"/>
      <c r="G25" s="18"/>
      <c r="H25" s="18"/>
      <c r="I25" s="18"/>
      <c r="J25" s="10"/>
      <c r="K25" s="18"/>
      <c r="L25" s="18"/>
      <c r="M25" s="18"/>
      <c r="N25" s="18"/>
      <c r="O25" s="18"/>
      <c r="P25" s="18"/>
    </row>
    <row r="26" spans="1:16" x14ac:dyDescent="0.2">
      <c r="B26" s="18"/>
      <c r="C26" s="10"/>
      <c r="D26" s="10"/>
      <c r="E26" s="10"/>
      <c r="F26" s="18"/>
      <c r="G26" s="18"/>
      <c r="H26" s="18"/>
      <c r="I26" s="18"/>
      <c r="J26" s="10"/>
      <c r="K26" s="18"/>
      <c r="L26" s="18"/>
      <c r="M26" s="18"/>
      <c r="N26" s="18"/>
      <c r="O26" s="18"/>
      <c r="P26" s="18"/>
    </row>
    <row r="27" spans="1:16" x14ac:dyDescent="0.2">
      <c r="B27" s="18"/>
      <c r="C27" s="24"/>
      <c r="D27" s="10"/>
      <c r="E27" s="10"/>
      <c r="F27" s="18"/>
      <c r="G27" s="18"/>
      <c r="H27" s="18"/>
      <c r="I27" s="18"/>
      <c r="J27" s="10"/>
      <c r="K27" s="18"/>
      <c r="L27" s="18"/>
      <c r="M27" s="18"/>
      <c r="N27" s="18"/>
      <c r="O27" s="18"/>
      <c r="P27" s="18"/>
    </row>
    <row r="28" spans="1:16" x14ac:dyDescent="0.2">
      <c r="B28" s="18"/>
      <c r="C28" s="10"/>
      <c r="D28" s="10"/>
      <c r="E28" s="10"/>
      <c r="F28" s="18"/>
      <c r="G28" s="18"/>
      <c r="H28" s="18"/>
      <c r="I28" s="18"/>
      <c r="J28" s="10"/>
      <c r="K28" s="18"/>
      <c r="L28" s="18"/>
      <c r="M28" s="18"/>
      <c r="N28" s="18"/>
      <c r="O28" s="18"/>
      <c r="P28" s="18"/>
    </row>
    <row r="29" spans="1:16" x14ac:dyDescent="0.2">
      <c r="B29" s="18"/>
      <c r="C29" s="18"/>
      <c r="D29" s="18"/>
      <c r="E29" s="18"/>
      <c r="F29" s="18"/>
      <c r="G29" s="18"/>
      <c r="H29" s="18"/>
      <c r="I29" s="18"/>
      <c r="J29" s="10"/>
      <c r="K29" s="18"/>
      <c r="L29" s="18"/>
      <c r="M29" s="18"/>
      <c r="N29" s="18"/>
      <c r="O29" s="18"/>
      <c r="P29" s="18"/>
    </row>
    <row r="30" spans="1:16" x14ac:dyDescent="0.2">
      <c r="B30" s="18"/>
      <c r="C30" s="18"/>
      <c r="D30" s="18"/>
      <c r="E30" s="18"/>
      <c r="F30" s="18"/>
      <c r="G30" s="18"/>
      <c r="H30" s="18"/>
      <c r="I30" s="18"/>
      <c r="J30" s="10"/>
      <c r="K30" s="18"/>
      <c r="L30" s="18"/>
      <c r="M30" s="18"/>
      <c r="N30" s="18"/>
      <c r="O30" s="18"/>
      <c r="P30" s="18"/>
    </row>
    <row r="31" spans="1:16" x14ac:dyDescent="0.2">
      <c r="B31" s="18"/>
      <c r="C31" s="18"/>
      <c r="D31" s="18"/>
      <c r="E31" s="18"/>
      <c r="F31" s="18"/>
      <c r="G31" s="18"/>
      <c r="H31" s="18"/>
      <c r="I31" s="18"/>
      <c r="J31" s="10"/>
      <c r="K31" s="18"/>
      <c r="L31" s="18"/>
      <c r="M31" s="18"/>
      <c r="N31" s="18"/>
      <c r="O31" s="18"/>
      <c r="P31" s="18"/>
    </row>
    <row r="32" spans="1:16" x14ac:dyDescent="0.2">
      <c r="B32" s="18"/>
      <c r="C32" s="18"/>
      <c r="D32" s="18"/>
      <c r="E32" s="18"/>
      <c r="F32" s="18"/>
      <c r="G32" s="18"/>
      <c r="H32" s="18"/>
      <c r="I32" s="18"/>
      <c r="J32" s="10"/>
      <c r="K32" s="18"/>
      <c r="L32" s="18"/>
      <c r="M32" s="18"/>
      <c r="N32" s="18"/>
      <c r="O32" s="18"/>
      <c r="P32" s="18"/>
    </row>
    <row r="33" spans="2:16" x14ac:dyDescent="0.2">
      <c r="B33" s="18"/>
      <c r="C33" s="18"/>
      <c r="D33" s="18"/>
      <c r="E33" s="18"/>
      <c r="F33" s="18"/>
      <c r="G33" s="18"/>
      <c r="H33" s="18"/>
      <c r="I33" s="18"/>
      <c r="J33" s="10"/>
      <c r="K33" s="18"/>
      <c r="L33" s="18"/>
      <c r="M33" s="18"/>
      <c r="N33" s="18"/>
      <c r="O33" s="18"/>
      <c r="P33" s="18"/>
    </row>
    <row r="34" spans="2:16" x14ac:dyDescent="0.2">
      <c r="B34" s="18"/>
      <c r="C34" s="18"/>
      <c r="D34" s="18"/>
      <c r="E34" s="18"/>
      <c r="F34" s="18"/>
      <c r="G34" s="18"/>
      <c r="H34" s="18"/>
      <c r="I34" s="18"/>
      <c r="J34" s="10"/>
      <c r="K34" s="18"/>
      <c r="L34" s="18"/>
      <c r="M34" s="18"/>
      <c r="N34" s="18"/>
      <c r="O34" s="18"/>
      <c r="P34" s="18"/>
    </row>
    <row r="36" spans="2:16" x14ac:dyDescent="0.2">
      <c r="J36" s="10"/>
    </row>
    <row r="37" spans="2:16" x14ac:dyDescent="0.2">
      <c r="J37" s="10"/>
    </row>
    <row r="38" spans="2:16" x14ac:dyDescent="0.2">
      <c r="J38" s="15"/>
    </row>
    <row r="40" spans="2:16" x14ac:dyDescent="0.2">
      <c r="J40" s="15"/>
    </row>
  </sheetData>
  <mergeCells count="1">
    <mergeCell ref="K7:L7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workbookViewId="0">
      <selection activeCell="N12" sqref="N12"/>
    </sheetView>
  </sheetViews>
  <sheetFormatPr baseColWidth="10" defaultRowHeight="11.25" x14ac:dyDescent="0.2"/>
  <cols>
    <col min="1" max="1" width="2.42578125" style="39" customWidth="1"/>
    <col min="2" max="2" width="40.28515625" style="39" bestFit="1" customWidth="1"/>
    <col min="3" max="3" width="9.85546875" style="39" bestFit="1" customWidth="1"/>
    <col min="4" max="5" width="9.140625" style="39" bestFit="1" customWidth="1"/>
    <col min="6" max="6" width="9.85546875" style="39" bestFit="1" customWidth="1"/>
    <col min="7" max="7" width="6.85546875" style="39" bestFit="1" customWidth="1"/>
    <col min="8" max="8" width="10.140625" style="39" bestFit="1" customWidth="1"/>
    <col min="9" max="9" width="6.42578125" style="39" bestFit="1" customWidth="1"/>
    <col min="10" max="10" width="11.140625" style="39" bestFit="1" customWidth="1"/>
    <col min="11" max="11" width="9.7109375" style="39" bestFit="1" customWidth="1"/>
    <col min="12" max="12" width="11.5703125" style="39" bestFit="1" customWidth="1"/>
    <col min="13" max="13" width="15" style="39" bestFit="1" customWidth="1"/>
    <col min="14" max="14" width="7.42578125" style="39" bestFit="1" customWidth="1"/>
    <col min="15" max="15" width="8.28515625" style="39" bestFit="1" customWidth="1"/>
    <col min="16" max="16384" width="11.42578125" style="39"/>
  </cols>
  <sheetData>
    <row r="1" spans="1:16" x14ac:dyDescent="0.2">
      <c r="A1" s="1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spans="1:16" x14ac:dyDescent="0.2">
      <c r="A2" s="1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6" x14ac:dyDescent="0.2">
      <c r="A3" s="1" t="s">
        <v>59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5" spans="1:16" x14ac:dyDescent="0.2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3"/>
      <c r="N5" s="18"/>
      <c r="O5" s="18"/>
      <c r="P5" s="18"/>
    </row>
    <row r="6" spans="1:16" x14ac:dyDescent="0.2">
      <c r="A6" s="18"/>
      <c r="B6" s="18"/>
      <c r="C6" s="60" t="s">
        <v>2</v>
      </c>
      <c r="D6" s="60" t="s">
        <v>2</v>
      </c>
      <c r="E6" s="60" t="s">
        <v>3</v>
      </c>
      <c r="F6" s="60" t="s">
        <v>4</v>
      </c>
      <c r="G6" s="60"/>
      <c r="H6" s="20"/>
      <c r="I6" s="20"/>
      <c r="J6" s="14"/>
      <c r="K6" s="60" t="s">
        <v>5</v>
      </c>
      <c r="L6" s="60" t="s">
        <v>6</v>
      </c>
      <c r="M6" s="60" t="s">
        <v>7</v>
      </c>
      <c r="N6" s="60" t="s">
        <v>8</v>
      </c>
      <c r="O6" s="60" t="s">
        <v>9</v>
      </c>
      <c r="P6" s="18"/>
    </row>
    <row r="7" spans="1:16" x14ac:dyDescent="0.2">
      <c r="A7" s="18"/>
      <c r="B7" s="4"/>
      <c r="C7" s="60" t="s">
        <v>10</v>
      </c>
      <c r="D7" s="60" t="s">
        <v>10</v>
      </c>
      <c r="E7" s="60" t="s">
        <v>10</v>
      </c>
      <c r="F7" s="60" t="s">
        <v>10</v>
      </c>
      <c r="G7" s="44" t="s">
        <v>42</v>
      </c>
      <c r="H7" s="6" t="s">
        <v>11</v>
      </c>
      <c r="I7" s="60" t="s">
        <v>12</v>
      </c>
      <c r="J7" s="7" t="s">
        <v>13</v>
      </c>
      <c r="K7" s="68" t="s">
        <v>14</v>
      </c>
      <c r="L7" s="68"/>
      <c r="M7" s="60" t="s">
        <v>15</v>
      </c>
      <c r="N7" s="60" t="s">
        <v>15</v>
      </c>
      <c r="O7" s="60" t="s">
        <v>16</v>
      </c>
      <c r="P7" s="18"/>
    </row>
    <row r="8" spans="1:16" x14ac:dyDescent="0.2">
      <c r="A8" s="18"/>
      <c r="B8" s="18"/>
      <c r="C8" s="47" t="s">
        <v>17</v>
      </c>
      <c r="D8" s="47" t="s">
        <v>18</v>
      </c>
      <c r="E8" s="47" t="s">
        <v>19</v>
      </c>
      <c r="F8" s="47" t="s">
        <v>20</v>
      </c>
      <c r="G8" s="48" t="s">
        <v>43</v>
      </c>
      <c r="H8" s="47" t="s">
        <v>21</v>
      </c>
      <c r="I8" s="47" t="s">
        <v>48</v>
      </c>
      <c r="J8" s="49" t="s">
        <v>22</v>
      </c>
      <c r="K8" s="47" t="s">
        <v>23</v>
      </c>
      <c r="L8" s="47" t="s">
        <v>24</v>
      </c>
      <c r="M8" s="47" t="s">
        <v>25</v>
      </c>
      <c r="N8" s="50">
        <v>0.04</v>
      </c>
      <c r="O8" s="47" t="s">
        <v>26</v>
      </c>
      <c r="P8" s="18"/>
    </row>
    <row r="9" spans="1:16" x14ac:dyDescent="0.2">
      <c r="A9" s="60">
        <v>1</v>
      </c>
      <c r="B9" s="19" t="s">
        <v>27</v>
      </c>
      <c r="C9" s="28">
        <v>66964.289999999994</v>
      </c>
      <c r="D9" s="29"/>
      <c r="E9" s="28">
        <v>26785.71</v>
      </c>
      <c r="F9" s="28">
        <v>40178.57</v>
      </c>
      <c r="G9" s="28"/>
      <c r="H9" s="30"/>
      <c r="I9" s="30"/>
      <c r="J9" s="30">
        <f>+SUM(C9:I9)</f>
        <v>133928.57</v>
      </c>
      <c r="K9" s="36"/>
      <c r="L9" s="28">
        <f>+J9*0.1</f>
        <v>13392.857000000002</v>
      </c>
      <c r="M9" s="28">
        <f>+((J9*0.16/3))*2</f>
        <v>14285.714133333335</v>
      </c>
      <c r="N9" s="28"/>
      <c r="O9" s="28">
        <f>+J9*0.02</f>
        <v>2678.5714000000003</v>
      </c>
      <c r="P9" s="10"/>
    </row>
    <row r="10" spans="1:16" x14ac:dyDescent="0.2">
      <c r="A10" s="60">
        <v>2</v>
      </c>
      <c r="B10" s="19" t="s">
        <v>30</v>
      </c>
      <c r="C10" s="28">
        <v>66964.289999999994</v>
      </c>
      <c r="D10" s="29"/>
      <c r="E10" s="28">
        <v>26785.71</v>
      </c>
      <c r="F10" s="28">
        <v>40178.57</v>
      </c>
      <c r="G10" s="28"/>
      <c r="H10" s="36"/>
      <c r="I10" s="36"/>
      <c r="J10" s="30">
        <f t="shared" ref="J10:J15" si="0">+SUM(C10:I10)</f>
        <v>133928.57</v>
      </c>
      <c r="K10" s="36"/>
      <c r="L10" s="28">
        <f t="shared" ref="L10:L11" si="1">+J10*0.1</f>
        <v>13392.857000000002</v>
      </c>
      <c r="M10" s="28">
        <f>+((J10*0.16/3))*2</f>
        <v>14285.714133333335</v>
      </c>
      <c r="N10" s="28"/>
      <c r="O10" s="28">
        <f>+J10*0.02</f>
        <v>2678.5714000000003</v>
      </c>
      <c r="P10" s="10"/>
    </row>
    <row r="11" spans="1:16" x14ac:dyDescent="0.2">
      <c r="A11" s="60">
        <v>3</v>
      </c>
      <c r="B11" s="39" t="s">
        <v>46</v>
      </c>
      <c r="C11" s="28"/>
      <c r="D11" s="29">
        <v>120000</v>
      </c>
      <c r="E11" s="28"/>
      <c r="F11" s="28"/>
      <c r="G11" s="28"/>
      <c r="H11" s="30"/>
      <c r="I11" s="31"/>
      <c r="J11" s="30">
        <f t="shared" si="0"/>
        <v>120000</v>
      </c>
      <c r="K11" s="36"/>
      <c r="L11" s="28">
        <f t="shared" si="1"/>
        <v>12000</v>
      </c>
      <c r="M11" s="28">
        <f>+((J11*0.16/3))*2</f>
        <v>12800</v>
      </c>
      <c r="N11" s="28"/>
      <c r="O11" s="28">
        <f>+J11*0.01</f>
        <v>1200</v>
      </c>
      <c r="P11" s="10"/>
    </row>
    <row r="12" spans="1:16" x14ac:dyDescent="0.2">
      <c r="A12" s="60">
        <v>4</v>
      </c>
      <c r="B12" s="27" t="s">
        <v>57</v>
      </c>
      <c r="C12" s="28"/>
      <c r="D12" s="29"/>
      <c r="E12" s="28"/>
      <c r="F12" s="28"/>
      <c r="G12" s="28"/>
      <c r="H12" s="30"/>
      <c r="I12" s="31">
        <v>1088</v>
      </c>
      <c r="J12" s="30">
        <f t="shared" si="0"/>
        <v>1088</v>
      </c>
      <c r="K12" s="36"/>
      <c r="L12" s="30"/>
      <c r="M12" s="28"/>
      <c r="N12" s="28">
        <f>+J12*0.04</f>
        <v>43.52</v>
      </c>
      <c r="O12" s="28">
        <v>0</v>
      </c>
      <c r="P12" s="10"/>
    </row>
    <row r="13" spans="1:16" x14ac:dyDescent="0.2">
      <c r="A13" s="60">
        <v>5</v>
      </c>
      <c r="B13" s="27" t="s">
        <v>58</v>
      </c>
      <c r="C13" s="28"/>
      <c r="D13" s="29"/>
      <c r="E13" s="28"/>
      <c r="F13" s="28"/>
      <c r="G13" s="28">
        <v>25950</v>
      </c>
      <c r="H13" s="30"/>
      <c r="I13" s="31"/>
      <c r="J13" s="30">
        <f t="shared" si="0"/>
        <v>25950</v>
      </c>
      <c r="K13" s="36">
        <f>+J13*0.1</f>
        <v>2595</v>
      </c>
      <c r="L13" s="30"/>
      <c r="M13" s="28">
        <f>+((J13*0.16/3))*2</f>
        <v>2768</v>
      </c>
      <c r="N13" s="28"/>
      <c r="O13" s="28">
        <v>0</v>
      </c>
      <c r="P13" s="10"/>
    </row>
    <row r="14" spans="1:16" x14ac:dyDescent="0.2">
      <c r="A14" s="60">
        <v>6</v>
      </c>
      <c r="B14" s="27" t="s">
        <v>41</v>
      </c>
      <c r="C14" s="28"/>
      <c r="D14" s="29"/>
      <c r="E14" s="28"/>
      <c r="F14" s="28"/>
      <c r="G14" s="28">
        <v>51000</v>
      </c>
      <c r="H14" s="30"/>
      <c r="I14" s="31"/>
      <c r="J14" s="30">
        <f t="shared" si="0"/>
        <v>51000</v>
      </c>
      <c r="K14" s="36">
        <f>+J14*0.1</f>
        <v>5100</v>
      </c>
      <c r="L14" s="30"/>
      <c r="M14" s="28">
        <f>+((J14*0.16/3))*2</f>
        <v>5440</v>
      </c>
      <c r="N14" s="28"/>
      <c r="O14" s="28">
        <f>+J14*0.02</f>
        <v>1020</v>
      </c>
      <c r="P14" s="10"/>
    </row>
    <row r="15" spans="1:16" ht="12" thickBot="1" x14ac:dyDescent="0.25">
      <c r="A15" s="60">
        <v>7</v>
      </c>
      <c r="B15" s="11" t="s">
        <v>28</v>
      </c>
      <c r="C15" s="32"/>
      <c r="D15" s="33"/>
      <c r="E15" s="32"/>
      <c r="F15" s="32"/>
      <c r="G15" s="32"/>
      <c r="H15" s="35">
        <v>10940</v>
      </c>
      <c r="I15" s="38"/>
      <c r="J15" s="35">
        <f t="shared" si="0"/>
        <v>10940</v>
      </c>
      <c r="K15" s="34"/>
      <c r="L15" s="35"/>
      <c r="M15" s="32"/>
      <c r="N15" s="32">
        <f>+J15*0.04</f>
        <v>437.6</v>
      </c>
      <c r="O15" s="32">
        <v>0</v>
      </c>
      <c r="P15" s="10"/>
    </row>
    <row r="16" spans="1:16" x14ac:dyDescent="0.2">
      <c r="A16" s="18"/>
      <c r="B16" s="18"/>
      <c r="C16" s="37">
        <f>+SUM(C9:C15)</f>
        <v>133928.57999999999</v>
      </c>
      <c r="D16" s="37">
        <f>+SUM(D9:D15)</f>
        <v>120000</v>
      </c>
      <c r="E16" s="37">
        <f>+SUM(E9:E15)</f>
        <v>53571.42</v>
      </c>
      <c r="F16" s="37">
        <f>+SUM(F9:F15)</f>
        <v>80357.14</v>
      </c>
      <c r="G16" s="37"/>
      <c r="H16" s="37">
        <f>+SUM(H9:H15)</f>
        <v>10940</v>
      </c>
      <c r="I16" s="37">
        <f>+SUM(I8:I15)</f>
        <v>1088</v>
      </c>
      <c r="J16" s="37">
        <f t="shared" ref="J16:O16" si="2">+SUM(J9:J15)</f>
        <v>476835.14</v>
      </c>
      <c r="K16" s="37">
        <f t="shared" si="2"/>
        <v>7695</v>
      </c>
      <c r="L16" s="37">
        <f t="shared" si="2"/>
        <v>38785.714000000007</v>
      </c>
      <c r="M16" s="37">
        <f t="shared" si="2"/>
        <v>49579.42826666667</v>
      </c>
      <c r="N16" s="37">
        <f t="shared" si="2"/>
        <v>481.12</v>
      </c>
      <c r="O16" s="37">
        <f t="shared" si="2"/>
        <v>7577.1428000000005</v>
      </c>
      <c r="P16" s="10"/>
    </row>
    <row r="17" spans="1:16" ht="12" thickBot="1" x14ac:dyDescent="0.25">
      <c r="A17" s="18"/>
      <c r="B17" s="11"/>
      <c r="C17" s="9"/>
      <c r="D17" s="9"/>
      <c r="E17" s="9"/>
      <c r="F17" s="9"/>
      <c r="G17" s="9"/>
      <c r="H17" s="9"/>
      <c r="I17" s="9"/>
      <c r="J17" s="23" t="s">
        <v>31</v>
      </c>
      <c r="K17" s="45">
        <v>7695</v>
      </c>
      <c r="L17" s="45">
        <v>38786</v>
      </c>
      <c r="M17" s="45">
        <v>49580</v>
      </c>
      <c r="N17" s="45">
        <v>481</v>
      </c>
      <c r="O17" s="45">
        <v>7577</v>
      </c>
      <c r="P17" s="13"/>
    </row>
    <row r="18" spans="1:16" x14ac:dyDescent="0.2">
      <c r="A18" s="18"/>
      <c r="B18" s="11"/>
      <c r="C18" s="9"/>
      <c r="D18" s="9"/>
      <c r="E18" s="9"/>
      <c r="F18" s="9"/>
      <c r="G18" s="9"/>
      <c r="H18" s="9"/>
      <c r="I18" s="9"/>
      <c r="J18" s="23" t="s">
        <v>32</v>
      </c>
      <c r="K18" s="53">
        <f>+K16-K17</f>
        <v>0</v>
      </c>
      <c r="L18" s="30">
        <f>+L16-L17</f>
        <v>-0.28599999999278225</v>
      </c>
      <c r="M18" s="30">
        <f>+M16-M17</f>
        <v>-0.57173333333048504</v>
      </c>
      <c r="N18" s="30">
        <f>+N16-N17</f>
        <v>0.12000000000000455</v>
      </c>
      <c r="O18" s="30">
        <f>+O16-O17</f>
        <v>0.14280000000053406</v>
      </c>
      <c r="P18" s="10"/>
    </row>
    <row r="19" spans="1:16" x14ac:dyDescent="0.2">
      <c r="B19" s="11"/>
      <c r="C19" s="10"/>
      <c r="D19" s="10"/>
      <c r="E19" s="10"/>
      <c r="F19" s="10"/>
      <c r="G19" s="10"/>
      <c r="H19" s="10"/>
      <c r="I19" s="10"/>
      <c r="J19" s="12"/>
      <c r="K19" s="14"/>
      <c r="L19" s="14"/>
      <c r="M19" s="14"/>
      <c r="N19" s="14"/>
      <c r="O19" s="14"/>
      <c r="P19" s="10"/>
    </row>
    <row r="20" spans="1:16" x14ac:dyDescent="0.2">
      <c r="B20" s="18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</row>
    <row r="21" spans="1:16" x14ac:dyDescent="0.2">
      <c r="B21" s="4" t="s">
        <v>51</v>
      </c>
      <c r="C21" s="10"/>
      <c r="D21" s="10"/>
      <c r="E21" s="10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x14ac:dyDescent="0.2">
      <c r="B22" s="2" t="s">
        <v>40</v>
      </c>
      <c r="C22" s="10">
        <v>5000</v>
      </c>
      <c r="D22" s="10"/>
      <c r="E22" s="10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x14ac:dyDescent="0.2">
      <c r="B23" s="52" t="s">
        <v>33</v>
      </c>
      <c r="C23" s="53">
        <v>1000</v>
      </c>
      <c r="D23" s="10"/>
      <c r="E23" s="10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12" thickBot="1" x14ac:dyDescent="0.25">
      <c r="B24" s="51" t="s">
        <v>37</v>
      </c>
      <c r="C24" s="54">
        <v>200</v>
      </c>
      <c r="D24" s="10"/>
      <c r="E24" s="10"/>
      <c r="F24" s="18"/>
      <c r="G24" s="18"/>
      <c r="H24" s="18"/>
      <c r="I24" s="18"/>
      <c r="J24" s="10"/>
      <c r="K24" s="18"/>
      <c r="L24" s="18"/>
      <c r="M24" s="18"/>
      <c r="N24" s="18"/>
      <c r="O24" s="18"/>
      <c r="P24" s="18"/>
    </row>
    <row r="25" spans="1:16" x14ac:dyDescent="0.2">
      <c r="B25" s="40"/>
      <c r="C25" s="53">
        <f>+SUM(C22:C24)</f>
        <v>6200</v>
      </c>
      <c r="D25" s="10"/>
      <c r="E25" s="10"/>
      <c r="F25" s="18"/>
      <c r="G25" s="18"/>
      <c r="H25" s="18"/>
      <c r="I25" s="18"/>
      <c r="J25" s="10"/>
      <c r="K25" s="18"/>
      <c r="L25" s="18"/>
      <c r="M25" s="18"/>
      <c r="N25" s="18"/>
      <c r="O25" s="18"/>
      <c r="P25" s="18"/>
    </row>
    <row r="26" spans="1:16" x14ac:dyDescent="0.2">
      <c r="B26" s="2"/>
      <c r="C26" s="10"/>
      <c r="D26" s="10"/>
      <c r="E26" s="10"/>
      <c r="F26" s="18"/>
      <c r="G26" s="18"/>
      <c r="H26" s="18"/>
      <c r="I26" s="18"/>
      <c r="J26" s="10"/>
      <c r="K26" s="18"/>
      <c r="L26" s="18"/>
      <c r="M26" s="18"/>
      <c r="N26" s="18"/>
      <c r="O26" s="18"/>
      <c r="P26" s="18"/>
    </row>
    <row r="27" spans="1:16" x14ac:dyDescent="0.2">
      <c r="B27" s="2"/>
      <c r="C27" s="10"/>
      <c r="D27" s="10"/>
      <c r="E27" s="10"/>
      <c r="F27" s="18"/>
      <c r="G27" s="18"/>
      <c r="H27" s="18"/>
      <c r="I27" s="18"/>
      <c r="J27" s="10"/>
      <c r="K27" s="18"/>
      <c r="L27" s="18"/>
      <c r="M27" s="18"/>
      <c r="N27" s="18"/>
      <c r="O27" s="18"/>
      <c r="P27" s="18"/>
    </row>
    <row r="28" spans="1:16" x14ac:dyDescent="0.2">
      <c r="B28" s="18"/>
      <c r="C28" s="10"/>
      <c r="D28" s="10"/>
      <c r="E28" s="10"/>
      <c r="F28" s="18"/>
      <c r="G28" s="18"/>
      <c r="H28" s="18"/>
      <c r="I28" s="18"/>
      <c r="J28" s="10"/>
      <c r="K28" s="18"/>
      <c r="L28" s="18"/>
      <c r="M28" s="18"/>
      <c r="N28" s="18"/>
      <c r="O28" s="18"/>
      <c r="P28" s="18"/>
    </row>
    <row r="29" spans="1:16" x14ac:dyDescent="0.2">
      <c r="B29" s="18"/>
      <c r="C29" s="24"/>
      <c r="D29" s="10"/>
      <c r="E29" s="10"/>
      <c r="F29" s="18"/>
      <c r="G29" s="18"/>
      <c r="H29" s="18"/>
      <c r="I29" s="18"/>
      <c r="J29" s="10"/>
      <c r="K29" s="18"/>
      <c r="L29" s="18"/>
      <c r="M29" s="18"/>
      <c r="N29" s="18"/>
      <c r="O29" s="18"/>
      <c r="P29" s="18"/>
    </row>
    <row r="30" spans="1:16" x14ac:dyDescent="0.2">
      <c r="B30" s="18"/>
      <c r="C30" s="10"/>
      <c r="D30" s="10"/>
      <c r="E30" s="10"/>
      <c r="F30" s="18"/>
      <c r="G30" s="18"/>
      <c r="H30" s="18"/>
      <c r="I30" s="18"/>
      <c r="J30" s="10"/>
      <c r="K30" s="18"/>
      <c r="L30" s="18"/>
      <c r="M30" s="18"/>
      <c r="N30" s="18"/>
      <c r="O30" s="18"/>
      <c r="P30" s="18"/>
    </row>
    <row r="31" spans="1:16" x14ac:dyDescent="0.2">
      <c r="B31" s="18"/>
      <c r="C31" s="18"/>
      <c r="D31" s="18"/>
      <c r="E31" s="18"/>
      <c r="F31" s="18"/>
      <c r="G31" s="18"/>
      <c r="H31" s="18"/>
      <c r="I31" s="18"/>
      <c r="J31" s="10"/>
      <c r="K31" s="18"/>
      <c r="L31" s="18"/>
      <c r="M31" s="18"/>
      <c r="N31" s="18"/>
      <c r="O31" s="18"/>
      <c r="P31" s="18"/>
    </row>
    <row r="32" spans="1:16" x14ac:dyDescent="0.2">
      <c r="B32" s="18"/>
      <c r="C32" s="18"/>
      <c r="D32" s="18"/>
      <c r="E32" s="18"/>
      <c r="F32" s="18"/>
      <c r="G32" s="18"/>
      <c r="H32" s="18"/>
      <c r="I32" s="18"/>
      <c r="J32" s="10"/>
      <c r="K32" s="18"/>
      <c r="L32" s="18"/>
      <c r="M32" s="18"/>
      <c r="N32" s="18"/>
      <c r="O32" s="18"/>
      <c r="P32" s="18"/>
    </row>
    <row r="33" spans="2:16" x14ac:dyDescent="0.2">
      <c r="B33" s="18"/>
      <c r="C33" s="18"/>
      <c r="D33" s="18"/>
      <c r="E33" s="18"/>
      <c r="F33" s="18"/>
      <c r="G33" s="18"/>
      <c r="H33" s="18"/>
      <c r="I33" s="18"/>
      <c r="J33" s="10"/>
      <c r="K33" s="18"/>
      <c r="L33" s="18"/>
      <c r="M33" s="18"/>
      <c r="N33" s="18"/>
      <c r="O33" s="18"/>
      <c r="P33" s="18"/>
    </row>
    <row r="34" spans="2:16" x14ac:dyDescent="0.2">
      <c r="B34" s="18"/>
      <c r="C34" s="18"/>
      <c r="D34" s="18"/>
      <c r="E34" s="18"/>
      <c r="F34" s="18"/>
      <c r="G34" s="18"/>
      <c r="H34" s="18"/>
      <c r="I34" s="18"/>
      <c r="J34" s="10"/>
      <c r="K34" s="18"/>
      <c r="L34" s="18"/>
      <c r="M34" s="18"/>
      <c r="N34" s="18"/>
      <c r="O34" s="18"/>
      <c r="P34" s="18"/>
    </row>
    <row r="35" spans="2:16" x14ac:dyDescent="0.2">
      <c r="B35" s="18"/>
      <c r="C35" s="18"/>
      <c r="D35" s="18"/>
      <c r="E35" s="18"/>
      <c r="F35" s="18"/>
      <c r="G35" s="18"/>
      <c r="H35" s="18"/>
      <c r="I35" s="18"/>
      <c r="J35" s="10"/>
      <c r="K35" s="18"/>
      <c r="L35" s="18"/>
      <c r="M35" s="18"/>
      <c r="N35" s="18"/>
      <c r="O35" s="18"/>
      <c r="P35" s="18"/>
    </row>
    <row r="36" spans="2:16" x14ac:dyDescent="0.2">
      <c r="B36" s="18"/>
      <c r="C36" s="18"/>
      <c r="D36" s="18"/>
      <c r="E36" s="18"/>
      <c r="F36" s="18"/>
      <c r="G36" s="18"/>
      <c r="H36" s="18"/>
      <c r="I36" s="18"/>
      <c r="J36" s="10"/>
      <c r="K36" s="18"/>
      <c r="L36" s="18"/>
      <c r="M36" s="18"/>
      <c r="N36" s="18"/>
      <c r="O36" s="18"/>
      <c r="P36" s="18"/>
    </row>
    <row r="38" spans="2:16" x14ac:dyDescent="0.2">
      <c r="J38" s="10"/>
    </row>
    <row r="39" spans="2:16" x14ac:dyDescent="0.2">
      <c r="J39" s="10"/>
    </row>
    <row r="40" spans="2:16" x14ac:dyDescent="0.2">
      <c r="J40" s="15"/>
    </row>
    <row r="42" spans="2:16" x14ac:dyDescent="0.2">
      <c r="J42" s="15"/>
    </row>
  </sheetData>
  <mergeCells count="1">
    <mergeCell ref="K7:L7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workbookViewId="0">
      <selection sqref="A1:XFD1048576"/>
    </sheetView>
  </sheetViews>
  <sheetFormatPr baseColWidth="10" defaultRowHeight="11.25" x14ac:dyDescent="0.2"/>
  <cols>
    <col min="1" max="1" width="2.42578125" style="39" customWidth="1"/>
    <col min="2" max="2" width="40.28515625" style="39" bestFit="1" customWidth="1"/>
    <col min="3" max="3" width="9.85546875" style="39" bestFit="1" customWidth="1"/>
    <col min="4" max="5" width="9.140625" style="39" bestFit="1" customWidth="1"/>
    <col min="6" max="6" width="9.85546875" style="39" bestFit="1" customWidth="1"/>
    <col min="7" max="7" width="6.85546875" style="39" bestFit="1" customWidth="1"/>
    <col min="8" max="8" width="10.140625" style="39" bestFit="1" customWidth="1"/>
    <col min="9" max="9" width="6.42578125" style="39" bestFit="1" customWidth="1"/>
    <col min="10" max="10" width="11.140625" style="39" bestFit="1" customWidth="1"/>
    <col min="11" max="11" width="9.7109375" style="39" bestFit="1" customWidth="1"/>
    <col min="12" max="12" width="11.5703125" style="39" bestFit="1" customWidth="1"/>
    <col min="13" max="13" width="15" style="39" bestFit="1" customWidth="1"/>
    <col min="14" max="14" width="7.42578125" style="39" bestFit="1" customWidth="1"/>
    <col min="15" max="15" width="8.28515625" style="39" bestFit="1" customWidth="1"/>
    <col min="16" max="16384" width="11.42578125" style="39"/>
  </cols>
  <sheetData>
    <row r="1" spans="1:16" x14ac:dyDescent="0.2">
      <c r="A1" s="1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spans="1:16" x14ac:dyDescent="0.2">
      <c r="A2" s="1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6" x14ac:dyDescent="0.2">
      <c r="A3" s="1" t="s">
        <v>60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5" spans="1:16" x14ac:dyDescent="0.2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3"/>
      <c r="N5" s="18"/>
      <c r="O5" s="18"/>
      <c r="P5" s="18"/>
    </row>
    <row r="6" spans="1:16" x14ac:dyDescent="0.2">
      <c r="A6" s="18"/>
      <c r="B6" s="18"/>
      <c r="C6" s="61" t="s">
        <v>2</v>
      </c>
      <c r="D6" s="61" t="s">
        <v>2</v>
      </c>
      <c r="E6" s="61" t="s">
        <v>3</v>
      </c>
      <c r="F6" s="61" t="s">
        <v>4</v>
      </c>
      <c r="G6" s="61"/>
      <c r="H6" s="20"/>
      <c r="I6" s="20"/>
      <c r="J6" s="14"/>
      <c r="K6" s="61" t="s">
        <v>5</v>
      </c>
      <c r="L6" s="61" t="s">
        <v>6</v>
      </c>
      <c r="M6" s="61" t="s">
        <v>7</v>
      </c>
      <c r="N6" s="61" t="s">
        <v>8</v>
      </c>
      <c r="O6" s="61" t="s">
        <v>9</v>
      </c>
      <c r="P6" s="18"/>
    </row>
    <row r="7" spans="1:16" x14ac:dyDescent="0.2">
      <c r="A7" s="18"/>
      <c r="B7" s="4"/>
      <c r="C7" s="61" t="s">
        <v>10</v>
      </c>
      <c r="D7" s="61" t="s">
        <v>10</v>
      </c>
      <c r="E7" s="61" t="s">
        <v>10</v>
      </c>
      <c r="F7" s="61" t="s">
        <v>10</v>
      </c>
      <c r="G7" s="44" t="s">
        <v>42</v>
      </c>
      <c r="H7" s="6" t="s">
        <v>11</v>
      </c>
      <c r="I7" s="61" t="s">
        <v>12</v>
      </c>
      <c r="J7" s="7" t="s">
        <v>13</v>
      </c>
      <c r="K7" s="68" t="s">
        <v>14</v>
      </c>
      <c r="L7" s="68"/>
      <c r="M7" s="61" t="s">
        <v>15</v>
      </c>
      <c r="N7" s="61" t="s">
        <v>15</v>
      </c>
      <c r="O7" s="61" t="s">
        <v>16</v>
      </c>
      <c r="P7" s="18"/>
    </row>
    <row r="8" spans="1:16" x14ac:dyDescent="0.2">
      <c r="A8" s="18"/>
      <c r="B8" s="18"/>
      <c r="C8" s="47" t="s">
        <v>17</v>
      </c>
      <c r="D8" s="47" t="s">
        <v>18</v>
      </c>
      <c r="E8" s="47" t="s">
        <v>19</v>
      </c>
      <c r="F8" s="47" t="s">
        <v>20</v>
      </c>
      <c r="G8" s="48" t="s">
        <v>43</v>
      </c>
      <c r="H8" s="47" t="s">
        <v>21</v>
      </c>
      <c r="I8" s="47" t="s">
        <v>48</v>
      </c>
      <c r="J8" s="49" t="s">
        <v>22</v>
      </c>
      <c r="K8" s="47" t="s">
        <v>23</v>
      </c>
      <c r="L8" s="47" t="s">
        <v>24</v>
      </c>
      <c r="M8" s="47" t="s">
        <v>25</v>
      </c>
      <c r="N8" s="50">
        <v>0.04</v>
      </c>
      <c r="O8" s="47" t="s">
        <v>26</v>
      </c>
      <c r="P8" s="18"/>
    </row>
    <row r="9" spans="1:16" x14ac:dyDescent="0.2">
      <c r="A9" s="61">
        <v>1</v>
      </c>
      <c r="B9" s="19" t="s">
        <v>27</v>
      </c>
      <c r="C9" s="28">
        <v>66964.289999999994</v>
      </c>
      <c r="D9" s="29"/>
      <c r="E9" s="28">
        <v>26785.71</v>
      </c>
      <c r="F9" s="28">
        <v>40178.57</v>
      </c>
      <c r="G9" s="28"/>
      <c r="H9" s="30"/>
      <c r="I9" s="30"/>
      <c r="J9" s="30">
        <f>+SUM(C9:I9)</f>
        <v>133928.57</v>
      </c>
      <c r="K9" s="36"/>
      <c r="L9" s="28">
        <f>+J9*0.1</f>
        <v>13392.857000000002</v>
      </c>
      <c r="M9" s="28">
        <f>+((J9*0.16/3))*2</f>
        <v>14285.714133333335</v>
      </c>
      <c r="N9" s="28"/>
      <c r="O9" s="28">
        <f>+J9*0.02</f>
        <v>2678.5714000000003</v>
      </c>
      <c r="P9" s="10"/>
    </row>
    <row r="10" spans="1:16" x14ac:dyDescent="0.2">
      <c r="A10" s="61">
        <v>2</v>
      </c>
      <c r="B10" s="19" t="s">
        <v>30</v>
      </c>
      <c r="C10" s="28">
        <v>66964.289999999994</v>
      </c>
      <c r="D10" s="29"/>
      <c r="E10" s="28">
        <v>26785.71</v>
      </c>
      <c r="F10" s="28">
        <v>40178.57</v>
      </c>
      <c r="G10" s="28"/>
      <c r="H10" s="36"/>
      <c r="I10" s="36"/>
      <c r="J10" s="30">
        <f t="shared" ref="J10:J13" si="0">+SUM(C10:I10)</f>
        <v>133928.57</v>
      </c>
      <c r="K10" s="36"/>
      <c r="L10" s="28">
        <f t="shared" ref="L10:L11" si="1">+J10*0.1</f>
        <v>13392.857000000002</v>
      </c>
      <c r="M10" s="28">
        <f>+((J10*0.16/3))*2</f>
        <v>14285.714133333335</v>
      </c>
      <c r="N10" s="28"/>
      <c r="O10" s="28">
        <f>+J10*0.02</f>
        <v>2678.5714000000003</v>
      </c>
      <c r="P10" s="10"/>
    </row>
    <row r="11" spans="1:16" x14ac:dyDescent="0.2">
      <c r="A11" s="61">
        <v>3</v>
      </c>
      <c r="B11" s="39" t="s">
        <v>46</v>
      </c>
      <c r="C11" s="28"/>
      <c r="D11" s="29">
        <v>170000</v>
      </c>
      <c r="E11" s="28"/>
      <c r="F11" s="28"/>
      <c r="G11" s="28"/>
      <c r="H11" s="30"/>
      <c r="I11" s="31"/>
      <c r="J11" s="30">
        <f t="shared" si="0"/>
        <v>170000</v>
      </c>
      <c r="K11" s="36"/>
      <c r="L11" s="28">
        <f t="shared" si="1"/>
        <v>17000</v>
      </c>
      <c r="M11" s="28">
        <f>+((J11*0.16/3))*2</f>
        <v>18133.333333333332</v>
      </c>
      <c r="N11" s="28"/>
      <c r="O11" s="28">
        <f>+J11*0.01</f>
        <v>1700</v>
      </c>
      <c r="P11" s="10"/>
    </row>
    <row r="12" spans="1:16" x14ac:dyDescent="0.2">
      <c r="A12" s="61">
        <v>4</v>
      </c>
      <c r="B12" s="27" t="s">
        <v>41</v>
      </c>
      <c r="C12" s="28"/>
      <c r="D12" s="29"/>
      <c r="E12" s="28"/>
      <c r="F12" s="28"/>
      <c r="G12" s="28">
        <v>51000</v>
      </c>
      <c r="H12" s="30"/>
      <c r="I12" s="31"/>
      <c r="J12" s="30">
        <f t="shared" si="0"/>
        <v>51000</v>
      </c>
      <c r="K12" s="36">
        <f>+J12*0.1</f>
        <v>5100</v>
      </c>
      <c r="L12" s="30"/>
      <c r="M12" s="28">
        <f>+((J12*0.16/3))*2</f>
        <v>5440</v>
      </c>
      <c r="N12" s="28"/>
      <c r="O12" s="28">
        <f>+J12*0.02</f>
        <v>1020</v>
      </c>
      <c r="P12" s="10"/>
    </row>
    <row r="13" spans="1:16" ht="12" thickBot="1" x14ac:dyDescent="0.25">
      <c r="A13" s="61">
        <v>5</v>
      </c>
      <c r="B13" s="11" t="s">
        <v>28</v>
      </c>
      <c r="C13" s="32"/>
      <c r="D13" s="33"/>
      <c r="E13" s="32"/>
      <c r="F13" s="32"/>
      <c r="G13" s="32"/>
      <c r="H13" s="35">
        <v>17549</v>
      </c>
      <c r="I13" s="38"/>
      <c r="J13" s="35">
        <f t="shared" si="0"/>
        <v>17549</v>
      </c>
      <c r="K13" s="34"/>
      <c r="L13" s="35"/>
      <c r="M13" s="32"/>
      <c r="N13" s="32">
        <f>+J13*0.04</f>
        <v>701.96</v>
      </c>
      <c r="O13" s="32">
        <v>0</v>
      </c>
      <c r="P13" s="10"/>
    </row>
    <row r="14" spans="1:16" x14ac:dyDescent="0.2">
      <c r="A14" s="18"/>
      <c r="B14" s="18"/>
      <c r="C14" s="37">
        <f>+SUM(C9:C13)</f>
        <v>133928.57999999999</v>
      </c>
      <c r="D14" s="37">
        <f>+SUM(D9:D13)</f>
        <v>170000</v>
      </c>
      <c r="E14" s="37">
        <f>+SUM(E9:E13)</f>
        <v>53571.42</v>
      </c>
      <c r="F14" s="37">
        <f>+SUM(F9:F13)</f>
        <v>80357.14</v>
      </c>
      <c r="G14" s="37"/>
      <c r="H14" s="37">
        <f>+SUM(H9:H13)</f>
        <v>17549</v>
      </c>
      <c r="I14" s="37">
        <f>+SUM(I8:I13)</f>
        <v>0</v>
      </c>
      <c r="J14" s="37">
        <f t="shared" ref="J14:O14" si="2">+SUM(J9:J13)</f>
        <v>506406.14</v>
      </c>
      <c r="K14" s="37">
        <f t="shared" si="2"/>
        <v>5100</v>
      </c>
      <c r="L14" s="37">
        <f t="shared" si="2"/>
        <v>43785.714000000007</v>
      </c>
      <c r="M14" s="37">
        <f t="shared" si="2"/>
        <v>52144.761599999998</v>
      </c>
      <c r="N14" s="37">
        <f t="shared" si="2"/>
        <v>701.96</v>
      </c>
      <c r="O14" s="37">
        <f t="shared" si="2"/>
        <v>8077.1428000000005</v>
      </c>
      <c r="P14" s="10"/>
    </row>
    <row r="15" spans="1:16" ht="12" thickBot="1" x14ac:dyDescent="0.25">
      <c r="A15" s="18"/>
      <c r="B15" s="11"/>
      <c r="C15" s="9"/>
      <c r="D15" s="9"/>
      <c r="E15" s="9"/>
      <c r="F15" s="9"/>
      <c r="G15" s="9"/>
      <c r="H15" s="9"/>
      <c r="I15" s="9"/>
      <c r="J15" s="23" t="s">
        <v>31</v>
      </c>
      <c r="K15" s="45">
        <v>5100</v>
      </c>
      <c r="L15" s="45">
        <v>43786</v>
      </c>
      <c r="M15" s="45">
        <v>52145</v>
      </c>
      <c r="N15" s="45">
        <v>702</v>
      </c>
      <c r="O15" s="45">
        <v>8077</v>
      </c>
      <c r="P15" s="13"/>
    </row>
    <row r="16" spans="1:16" x14ac:dyDescent="0.2">
      <c r="A16" s="18"/>
      <c r="B16" s="11"/>
      <c r="C16" s="9"/>
      <c r="D16" s="9"/>
      <c r="E16" s="9"/>
      <c r="F16" s="9"/>
      <c r="G16" s="9"/>
      <c r="H16" s="9"/>
      <c r="I16" s="9"/>
      <c r="J16" s="23" t="s">
        <v>32</v>
      </c>
      <c r="K16" s="53">
        <f>+K14-K15</f>
        <v>0</v>
      </c>
      <c r="L16" s="30">
        <f>+L14-L15</f>
        <v>-0.28599999999278225</v>
      </c>
      <c r="M16" s="30">
        <f>+M14-M15</f>
        <v>-0.23840000000200234</v>
      </c>
      <c r="N16" s="30">
        <f>+N14-N15</f>
        <v>-3.999999999996362E-2</v>
      </c>
      <c r="O16" s="30">
        <f>+O14-O15</f>
        <v>0.14280000000053406</v>
      </c>
      <c r="P16" s="10"/>
    </row>
    <row r="17" spans="2:16" x14ac:dyDescent="0.2">
      <c r="B17" s="11"/>
      <c r="C17" s="10"/>
      <c r="D17" s="10"/>
      <c r="E17" s="10"/>
      <c r="F17" s="10"/>
      <c r="G17" s="10"/>
      <c r="H17" s="10"/>
      <c r="I17" s="10"/>
      <c r="J17" s="12"/>
      <c r="K17" s="14"/>
      <c r="L17" s="14"/>
      <c r="M17" s="14"/>
      <c r="N17" s="14"/>
      <c r="O17" s="14"/>
      <c r="P17" s="10"/>
    </row>
    <row r="18" spans="2:16" x14ac:dyDescent="0.2">
      <c r="B18" s="18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</row>
    <row r="19" spans="2:16" x14ac:dyDescent="0.2">
      <c r="B19" s="4" t="s">
        <v>51</v>
      </c>
      <c r="C19" s="10"/>
      <c r="D19" s="10"/>
      <c r="E19" s="10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2:16" ht="12" thickBot="1" x14ac:dyDescent="0.25">
      <c r="B20" s="52" t="s">
        <v>33</v>
      </c>
      <c r="C20" s="54">
        <v>1000</v>
      </c>
      <c r="D20" s="10"/>
      <c r="E20" s="10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2:16" x14ac:dyDescent="0.2">
      <c r="B21" s="40"/>
      <c r="C21" s="53">
        <f>+SUM(C20:C20)</f>
        <v>1000</v>
      </c>
      <c r="D21" s="10"/>
      <c r="E21" s="10"/>
      <c r="F21" s="18"/>
      <c r="G21" s="18"/>
      <c r="H21" s="18"/>
      <c r="I21" s="18"/>
      <c r="J21" s="10"/>
      <c r="K21" s="18"/>
      <c r="L21" s="18"/>
      <c r="M21" s="18"/>
      <c r="N21" s="18"/>
      <c r="O21" s="18"/>
      <c r="P21" s="18"/>
    </row>
    <row r="22" spans="2:16" x14ac:dyDescent="0.2">
      <c r="B22" s="2"/>
      <c r="C22" s="10"/>
      <c r="D22" s="10"/>
      <c r="E22" s="10"/>
      <c r="F22" s="18"/>
      <c r="G22" s="18"/>
      <c r="H22" s="18"/>
      <c r="I22" s="18"/>
      <c r="J22" s="10"/>
      <c r="K22" s="18"/>
      <c r="L22" s="18"/>
      <c r="M22" s="18"/>
      <c r="N22" s="18"/>
      <c r="O22" s="18"/>
      <c r="P22" s="18"/>
    </row>
    <row r="23" spans="2:16" x14ac:dyDescent="0.2">
      <c r="B23" s="2"/>
      <c r="C23" s="10"/>
      <c r="D23" s="10"/>
      <c r="E23" s="10"/>
      <c r="F23" s="18"/>
      <c r="G23" s="18"/>
      <c r="H23" s="18"/>
      <c r="I23" s="18"/>
      <c r="J23" s="10"/>
      <c r="K23" s="18"/>
      <c r="L23" s="18"/>
      <c r="M23" s="18"/>
      <c r="N23" s="18"/>
      <c r="O23" s="18"/>
      <c r="P23" s="18"/>
    </row>
    <row r="24" spans="2:16" x14ac:dyDescent="0.2">
      <c r="B24" s="18"/>
      <c r="C24" s="10"/>
      <c r="D24" s="10"/>
      <c r="E24" s="10"/>
      <c r="F24" s="18"/>
      <c r="G24" s="18"/>
      <c r="H24" s="18"/>
      <c r="I24" s="18"/>
      <c r="J24" s="10"/>
      <c r="K24" s="18"/>
      <c r="L24" s="18"/>
      <c r="M24" s="18"/>
      <c r="N24" s="18"/>
      <c r="O24" s="18"/>
      <c r="P24" s="18"/>
    </row>
    <row r="25" spans="2:16" x14ac:dyDescent="0.2">
      <c r="B25" s="18"/>
      <c r="C25" s="24"/>
      <c r="D25" s="10"/>
      <c r="E25" s="10"/>
      <c r="F25" s="18"/>
      <c r="G25" s="18"/>
      <c r="H25" s="18"/>
      <c r="I25" s="18"/>
      <c r="J25" s="10"/>
      <c r="K25" s="18"/>
      <c r="L25" s="18"/>
      <c r="M25" s="18"/>
      <c r="N25" s="18"/>
      <c r="O25" s="18"/>
      <c r="P25" s="18"/>
    </row>
    <row r="26" spans="2:16" x14ac:dyDescent="0.2">
      <c r="B26" s="18"/>
      <c r="C26" s="10"/>
      <c r="D26" s="10"/>
      <c r="E26" s="10"/>
      <c r="F26" s="18"/>
      <c r="G26" s="18"/>
      <c r="H26" s="18"/>
      <c r="I26" s="18"/>
      <c r="J26" s="10"/>
      <c r="K26" s="18"/>
      <c r="L26" s="18"/>
      <c r="M26" s="18"/>
      <c r="N26" s="18"/>
      <c r="O26" s="18"/>
      <c r="P26" s="18"/>
    </row>
    <row r="27" spans="2:16" x14ac:dyDescent="0.2">
      <c r="B27" s="18"/>
      <c r="C27" s="18"/>
      <c r="D27" s="18"/>
      <c r="E27" s="18"/>
      <c r="F27" s="18"/>
      <c r="G27" s="18"/>
      <c r="H27" s="18"/>
      <c r="I27" s="18"/>
      <c r="J27" s="10"/>
      <c r="K27" s="18"/>
      <c r="L27" s="18"/>
      <c r="M27" s="18"/>
      <c r="N27" s="18"/>
      <c r="O27" s="18"/>
      <c r="P27" s="18"/>
    </row>
    <row r="28" spans="2:16" x14ac:dyDescent="0.2">
      <c r="B28" s="18"/>
      <c r="C28" s="18"/>
      <c r="D28" s="18"/>
      <c r="E28" s="18"/>
      <c r="F28" s="18"/>
      <c r="G28" s="18"/>
      <c r="H28" s="18"/>
      <c r="I28" s="18"/>
      <c r="J28" s="10"/>
      <c r="K28" s="18"/>
      <c r="L28" s="18"/>
      <c r="M28" s="18"/>
      <c r="N28" s="18"/>
      <c r="O28" s="18"/>
      <c r="P28" s="18"/>
    </row>
    <row r="29" spans="2:16" x14ac:dyDescent="0.2">
      <c r="B29" s="18"/>
      <c r="C29" s="18"/>
      <c r="D29" s="18"/>
      <c r="E29" s="18"/>
      <c r="F29" s="18"/>
      <c r="G29" s="18"/>
      <c r="H29" s="18"/>
      <c r="I29" s="18"/>
      <c r="J29" s="10"/>
      <c r="K29" s="18"/>
      <c r="L29" s="18"/>
      <c r="M29" s="18"/>
      <c r="N29" s="18"/>
      <c r="O29" s="18"/>
      <c r="P29" s="18"/>
    </row>
    <row r="30" spans="2:16" x14ac:dyDescent="0.2">
      <c r="B30" s="18"/>
      <c r="C30" s="18"/>
      <c r="D30" s="18"/>
      <c r="E30" s="18"/>
      <c r="F30" s="18"/>
      <c r="G30" s="18"/>
      <c r="H30" s="18"/>
      <c r="I30" s="18"/>
      <c r="J30" s="10"/>
      <c r="K30" s="18"/>
      <c r="L30" s="18"/>
      <c r="M30" s="18"/>
      <c r="N30" s="18"/>
      <c r="O30" s="18"/>
      <c r="P30" s="18"/>
    </row>
    <row r="31" spans="2:16" x14ac:dyDescent="0.2">
      <c r="B31" s="18"/>
      <c r="C31" s="18"/>
      <c r="D31" s="18"/>
      <c r="E31" s="18"/>
      <c r="F31" s="18"/>
      <c r="G31" s="18"/>
      <c r="H31" s="18"/>
      <c r="I31" s="18"/>
      <c r="J31" s="10"/>
      <c r="K31" s="18"/>
      <c r="L31" s="18"/>
      <c r="M31" s="18"/>
      <c r="N31" s="18"/>
      <c r="O31" s="18"/>
      <c r="P31" s="18"/>
    </row>
    <row r="32" spans="2:16" x14ac:dyDescent="0.2">
      <c r="B32" s="18"/>
      <c r="C32" s="18"/>
      <c r="D32" s="18"/>
      <c r="E32" s="18"/>
      <c r="F32" s="18"/>
      <c r="G32" s="18"/>
      <c r="H32" s="18"/>
      <c r="I32" s="18"/>
      <c r="J32" s="10"/>
      <c r="K32" s="18"/>
      <c r="L32" s="18"/>
      <c r="M32" s="18"/>
      <c r="N32" s="18"/>
      <c r="O32" s="18"/>
      <c r="P32" s="18"/>
    </row>
    <row r="34" spans="10:10" x14ac:dyDescent="0.2">
      <c r="J34" s="10"/>
    </row>
    <row r="35" spans="10:10" x14ac:dyDescent="0.2">
      <c r="J35" s="10"/>
    </row>
    <row r="36" spans="10:10" x14ac:dyDescent="0.2">
      <c r="J36" s="15"/>
    </row>
    <row r="38" spans="10:10" x14ac:dyDescent="0.2">
      <c r="J38" s="15"/>
    </row>
  </sheetData>
  <mergeCells count="1">
    <mergeCell ref="K7:L7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OCT</vt:lpstr>
      <vt:lpstr>NOV</vt:lpstr>
      <vt:lpstr>DIC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cp:lastPrinted>2018-01-29T17:51:50Z</cp:lastPrinted>
  <dcterms:created xsi:type="dcterms:W3CDTF">2017-02-20T19:20:31Z</dcterms:created>
  <dcterms:modified xsi:type="dcterms:W3CDTF">2018-01-29T18:23:52Z</dcterms:modified>
</cp:coreProperties>
</file>